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ригорий\Downloads\СМЕТЫ - КВАРТАЛ-КОРТ-СПОРТПЛ\бондаревой на отправку\локальные мероприятия\сметы\"/>
    </mc:Choice>
  </mc:AlternateContent>
  <bookViews>
    <workbookView xWindow="0" yWindow="0" windowWidth="28800" windowHeight="12330"/>
  </bookViews>
  <sheets>
    <sheet name="Смета СН-2012 по гл. 1-5" sheetId="5" r:id="rId1"/>
    <sheet name="RV_DATA" sheetId="7" state="hidden" r:id="rId2"/>
    <sheet name="Расчет стоимости ресурсов" sheetId="6" r:id="rId3"/>
    <sheet name="Source" sheetId="1" r:id="rId4"/>
    <sheet name="SourceObSm" sheetId="2" r:id="rId5"/>
    <sheet name="SmtRes" sheetId="3" r:id="rId6"/>
    <sheet name="EtalonRes" sheetId="4" r:id="rId7"/>
  </sheets>
  <definedNames>
    <definedName name="_xlnm.Print_Titles" localSheetId="2">'Расчет стоимости ресурсов'!$4:$7</definedName>
    <definedName name="_xlnm.Print_Titles" localSheetId="0">'Смета СН-2012 по гл. 1-5'!$30:$30</definedName>
    <definedName name="_xlnm.Print_Area" localSheetId="2">'Расчет стоимости ресурсов'!$A$1:$F$308</definedName>
    <definedName name="_xlnm.Print_Area" localSheetId="0">'Смета СН-2012 по гл. 1-5'!$A$1:$K$103</definedName>
  </definedNames>
  <calcPr calcId="162913" refMode="R1C1"/>
</workbook>
</file>

<file path=xl/calcChain.xml><?xml version="1.0" encoding="utf-8"?>
<calcChain xmlns="http://schemas.openxmlformats.org/spreadsheetml/2006/main">
  <c r="E306" i="6" l="1"/>
  <c r="E301" i="6"/>
  <c r="E294" i="6"/>
  <c r="E287" i="6"/>
  <c r="E276" i="6"/>
  <c r="E236" i="6"/>
  <c r="E213" i="6"/>
  <c r="E180" i="6"/>
  <c r="E146" i="6"/>
  <c r="E111" i="6"/>
  <c r="E85" i="6"/>
  <c r="E70" i="6"/>
  <c r="E47" i="6"/>
  <c r="E34" i="6"/>
  <c r="E12" i="6"/>
  <c r="E11" i="6"/>
  <c r="U189" i="7"/>
  <c r="S189" i="7"/>
  <c r="P189" i="7"/>
  <c r="N189" i="7"/>
  <c r="K189" i="7"/>
  <c r="E293" i="6" s="1"/>
  <c r="J189" i="7"/>
  <c r="H189" i="7"/>
  <c r="G189" i="7"/>
  <c r="F189" i="7"/>
  <c r="E189" i="7"/>
  <c r="A189" i="7"/>
  <c r="U188" i="7"/>
  <c r="S188" i="7"/>
  <c r="P188" i="7"/>
  <c r="N188" i="7"/>
  <c r="K188" i="7"/>
  <c r="J188" i="7"/>
  <c r="H188" i="7"/>
  <c r="G188" i="7"/>
  <c r="F188" i="7"/>
  <c r="E188" i="7"/>
  <c r="A188" i="7"/>
  <c r="U187" i="7"/>
  <c r="S187" i="7"/>
  <c r="P187" i="7"/>
  <c r="N187" i="7"/>
  <c r="K187" i="7"/>
  <c r="E295" i="6" s="1"/>
  <c r="J187" i="7"/>
  <c r="H187" i="7"/>
  <c r="G187" i="7"/>
  <c r="F187" i="7"/>
  <c r="E187" i="7"/>
  <c r="A187" i="7"/>
  <c r="U186" i="7"/>
  <c r="S186" i="7"/>
  <c r="P186" i="7"/>
  <c r="N186" i="7"/>
  <c r="K186" i="7"/>
  <c r="E296" i="6" s="1"/>
  <c r="J186" i="7"/>
  <c r="H186" i="7"/>
  <c r="G186" i="7"/>
  <c r="F186" i="7"/>
  <c r="E186" i="7"/>
  <c r="A186" i="7"/>
  <c r="G185" i="7"/>
  <c r="A185" i="7"/>
  <c r="G184" i="7"/>
  <c r="A184" i="7"/>
  <c r="G183" i="7"/>
  <c r="A183" i="7"/>
  <c r="U182" i="7"/>
  <c r="H182" i="7"/>
  <c r="G182" i="7"/>
  <c r="F182" i="7"/>
  <c r="E182" i="7"/>
  <c r="D182" i="7"/>
  <c r="A182" i="7"/>
  <c r="U181" i="7"/>
  <c r="H181" i="7"/>
  <c r="G181" i="7"/>
  <c r="F181" i="7"/>
  <c r="E181" i="7"/>
  <c r="D181" i="7"/>
  <c r="A181" i="7"/>
  <c r="U180" i="7"/>
  <c r="S180" i="7"/>
  <c r="P180" i="7"/>
  <c r="N180" i="7"/>
  <c r="K180" i="7"/>
  <c r="E275" i="6" s="1"/>
  <c r="J180" i="7"/>
  <c r="H180" i="7"/>
  <c r="G180" i="7"/>
  <c r="F180" i="7"/>
  <c r="E180" i="7"/>
  <c r="A180" i="7"/>
  <c r="U179" i="7"/>
  <c r="S179" i="7"/>
  <c r="P179" i="7"/>
  <c r="N179" i="7"/>
  <c r="K179" i="7"/>
  <c r="E282" i="6" s="1"/>
  <c r="J179" i="7"/>
  <c r="H179" i="7"/>
  <c r="G179" i="7"/>
  <c r="F179" i="7"/>
  <c r="E179" i="7"/>
  <c r="A179" i="7"/>
  <c r="U178" i="7"/>
  <c r="S178" i="7"/>
  <c r="P178" i="7"/>
  <c r="N178" i="7"/>
  <c r="K178" i="7"/>
  <c r="J178" i="7"/>
  <c r="H178" i="7"/>
  <c r="G178" i="7"/>
  <c r="F178" i="7"/>
  <c r="E178" i="7"/>
  <c r="A178" i="7"/>
  <c r="U177" i="7"/>
  <c r="S177" i="7"/>
  <c r="P177" i="7"/>
  <c r="N177" i="7"/>
  <c r="K177" i="7"/>
  <c r="J177" i="7"/>
  <c r="H177" i="7"/>
  <c r="G177" i="7"/>
  <c r="F177" i="7"/>
  <c r="E177" i="7"/>
  <c r="A177" i="7"/>
  <c r="U176" i="7"/>
  <c r="S176" i="7"/>
  <c r="P176" i="7"/>
  <c r="N176" i="7"/>
  <c r="K176" i="7"/>
  <c r="J176" i="7"/>
  <c r="H176" i="7"/>
  <c r="G176" i="7"/>
  <c r="F176" i="7"/>
  <c r="E176" i="7"/>
  <c r="A176" i="7"/>
  <c r="U175" i="7"/>
  <c r="S175" i="7"/>
  <c r="P175" i="7"/>
  <c r="N175" i="7"/>
  <c r="K175" i="7"/>
  <c r="E277" i="6" s="1"/>
  <c r="J175" i="7"/>
  <c r="H175" i="7"/>
  <c r="G175" i="7"/>
  <c r="F175" i="7"/>
  <c r="E175" i="7"/>
  <c r="A175" i="7"/>
  <c r="U174" i="7"/>
  <c r="S174" i="7"/>
  <c r="P174" i="7"/>
  <c r="N174" i="7"/>
  <c r="K174" i="7"/>
  <c r="E278" i="6" s="1"/>
  <c r="J174" i="7"/>
  <c r="H174" i="7"/>
  <c r="G174" i="7"/>
  <c r="F174" i="7"/>
  <c r="E174" i="7"/>
  <c r="A174" i="7"/>
  <c r="U173" i="7"/>
  <c r="S173" i="7"/>
  <c r="P173" i="7"/>
  <c r="N173" i="7"/>
  <c r="K173" i="7"/>
  <c r="E279" i="6" s="1"/>
  <c r="J173" i="7"/>
  <c r="H173" i="7"/>
  <c r="G173" i="7"/>
  <c r="F173" i="7"/>
  <c r="E173" i="7"/>
  <c r="A173" i="7"/>
  <c r="G172" i="7"/>
  <c r="A172" i="7"/>
  <c r="U171" i="7"/>
  <c r="H171" i="7"/>
  <c r="G171" i="7"/>
  <c r="F171" i="7"/>
  <c r="E171" i="7"/>
  <c r="D171" i="7"/>
  <c r="A171" i="7"/>
  <c r="G170" i="7"/>
  <c r="A170" i="7"/>
  <c r="G169" i="7"/>
  <c r="A169" i="7"/>
  <c r="U168" i="7"/>
  <c r="S168" i="7"/>
  <c r="P168" i="7"/>
  <c r="N168" i="7"/>
  <c r="K168" i="7"/>
  <c r="E263" i="6" s="1"/>
  <c r="J168" i="7"/>
  <c r="H168" i="7"/>
  <c r="G168" i="7"/>
  <c r="F168" i="7"/>
  <c r="E168" i="7"/>
  <c r="A168" i="7"/>
  <c r="U167" i="7"/>
  <c r="S167" i="7"/>
  <c r="P167" i="7"/>
  <c r="N167" i="7"/>
  <c r="K167" i="7"/>
  <c r="E264" i="6" s="1"/>
  <c r="J167" i="7"/>
  <c r="H167" i="7"/>
  <c r="G167" i="7"/>
  <c r="F167" i="7"/>
  <c r="E167" i="7"/>
  <c r="A167" i="7"/>
  <c r="U166" i="7"/>
  <c r="S166" i="7"/>
  <c r="P166" i="7"/>
  <c r="N166" i="7"/>
  <c r="K166" i="7"/>
  <c r="E265" i="6" s="1"/>
  <c r="J166" i="7"/>
  <c r="H166" i="7"/>
  <c r="G166" i="7"/>
  <c r="F166" i="7"/>
  <c r="E166" i="7"/>
  <c r="A166" i="7"/>
  <c r="U165" i="7"/>
  <c r="S165" i="7"/>
  <c r="P165" i="7"/>
  <c r="N165" i="7"/>
  <c r="K165" i="7"/>
  <c r="E266" i="6" s="1"/>
  <c r="J165" i="7"/>
  <c r="H165" i="7"/>
  <c r="G165" i="7"/>
  <c r="F165" i="7"/>
  <c r="E165" i="7"/>
  <c r="A165" i="7"/>
  <c r="G164" i="7"/>
  <c r="A164" i="7"/>
  <c r="G163" i="7"/>
  <c r="A163" i="7"/>
  <c r="U162" i="7"/>
  <c r="H162" i="7"/>
  <c r="G162" i="7"/>
  <c r="F162" i="7"/>
  <c r="E162" i="7"/>
  <c r="D162" i="7"/>
  <c r="A162" i="7"/>
  <c r="U161" i="7"/>
  <c r="S161" i="7"/>
  <c r="P161" i="7"/>
  <c r="N161" i="7"/>
  <c r="K161" i="7"/>
  <c r="E256" i="6" s="1"/>
  <c r="J161" i="7"/>
  <c r="H161" i="7"/>
  <c r="G161" i="7"/>
  <c r="F161" i="7"/>
  <c r="E161" i="7"/>
  <c r="A161" i="7"/>
  <c r="U160" i="7"/>
  <c r="S160" i="7"/>
  <c r="P160" i="7"/>
  <c r="N160" i="7"/>
  <c r="K160" i="7"/>
  <c r="E255" i="6" s="1"/>
  <c r="J160" i="7"/>
  <c r="H160" i="7"/>
  <c r="G160" i="7"/>
  <c r="F160" i="7"/>
  <c r="E160" i="7"/>
  <c r="A160" i="7"/>
  <c r="U159" i="7"/>
  <c r="S159" i="7"/>
  <c r="P159" i="7"/>
  <c r="N159" i="7"/>
  <c r="K159" i="7"/>
  <c r="J159" i="7"/>
  <c r="H159" i="7"/>
  <c r="G159" i="7"/>
  <c r="F159" i="7"/>
  <c r="E159" i="7"/>
  <c r="A159" i="7"/>
  <c r="U158" i="7"/>
  <c r="S158" i="7"/>
  <c r="P158" i="7"/>
  <c r="N158" i="7"/>
  <c r="K158" i="7"/>
  <c r="E254" i="6" s="1"/>
  <c r="J158" i="7"/>
  <c r="H158" i="7"/>
  <c r="G158" i="7"/>
  <c r="F158" i="7"/>
  <c r="E158" i="7"/>
  <c r="A158" i="7"/>
  <c r="U157" i="7"/>
  <c r="S157" i="7"/>
  <c r="P157" i="7"/>
  <c r="N157" i="7"/>
  <c r="K157" i="7"/>
  <c r="E257" i="6" s="1"/>
  <c r="J157" i="7"/>
  <c r="H157" i="7"/>
  <c r="G157" i="7"/>
  <c r="F157" i="7"/>
  <c r="E157" i="7"/>
  <c r="A157" i="7"/>
  <c r="G156" i="7"/>
  <c r="A156" i="7"/>
  <c r="U155" i="7"/>
  <c r="S155" i="7"/>
  <c r="P155" i="7"/>
  <c r="N155" i="7"/>
  <c r="K155" i="7"/>
  <c r="E248" i="6" s="1"/>
  <c r="J155" i="7"/>
  <c r="H155" i="7"/>
  <c r="G155" i="7"/>
  <c r="F155" i="7"/>
  <c r="E155" i="7"/>
  <c r="A155" i="7"/>
  <c r="U154" i="7"/>
  <c r="S154" i="7"/>
  <c r="P154" i="7"/>
  <c r="N154" i="7"/>
  <c r="K154" i="7"/>
  <c r="E249" i="6" s="1"/>
  <c r="J154" i="7"/>
  <c r="H154" i="7"/>
  <c r="G154" i="7"/>
  <c r="F154" i="7"/>
  <c r="E154" i="7"/>
  <c r="A154" i="7"/>
  <c r="U153" i="7"/>
  <c r="S153" i="7"/>
  <c r="P153" i="7"/>
  <c r="N153" i="7"/>
  <c r="K153" i="7"/>
  <c r="E250" i="6" s="1"/>
  <c r="J153" i="7"/>
  <c r="H153" i="7"/>
  <c r="G153" i="7"/>
  <c r="F153" i="7"/>
  <c r="E153" i="7"/>
  <c r="A153" i="7"/>
  <c r="U152" i="7"/>
  <c r="S152" i="7"/>
  <c r="P152" i="7"/>
  <c r="N152" i="7"/>
  <c r="K152" i="7"/>
  <c r="E246" i="6" s="1"/>
  <c r="J152" i="7"/>
  <c r="H152" i="7"/>
  <c r="G152" i="7"/>
  <c r="F152" i="7"/>
  <c r="E152" i="7"/>
  <c r="A152" i="7"/>
  <c r="U151" i="7"/>
  <c r="S151" i="7"/>
  <c r="P151" i="7"/>
  <c r="N151" i="7"/>
  <c r="K151" i="7"/>
  <c r="E247" i="6" s="1"/>
  <c r="J151" i="7"/>
  <c r="H151" i="7"/>
  <c r="G151" i="7"/>
  <c r="F151" i="7"/>
  <c r="E151" i="7"/>
  <c r="A151" i="7"/>
  <c r="G150" i="7"/>
  <c r="A150" i="7"/>
  <c r="U149" i="7"/>
  <c r="H149" i="7"/>
  <c r="G149" i="7"/>
  <c r="F149" i="7"/>
  <c r="E149" i="7"/>
  <c r="D149" i="7"/>
  <c r="A149" i="7"/>
  <c r="G148" i="7"/>
  <c r="A148" i="7"/>
  <c r="G147" i="7"/>
  <c r="A147" i="7"/>
  <c r="G146" i="7"/>
  <c r="A146" i="7"/>
  <c r="U145" i="7"/>
  <c r="H145" i="7"/>
  <c r="G145" i="7"/>
  <c r="F145" i="7"/>
  <c r="E145" i="7"/>
  <c r="D145" i="7"/>
  <c r="A145" i="7"/>
  <c r="U144" i="7"/>
  <c r="S144" i="7"/>
  <c r="P144" i="7"/>
  <c r="N144" i="7"/>
  <c r="K144" i="7"/>
  <c r="E229" i="6" s="1"/>
  <c r="J144" i="7"/>
  <c r="H144" i="7"/>
  <c r="G144" i="7"/>
  <c r="F144" i="7"/>
  <c r="E144" i="7"/>
  <c r="A144" i="7"/>
  <c r="U143" i="7"/>
  <c r="S143" i="7"/>
  <c r="P143" i="7"/>
  <c r="N143" i="7"/>
  <c r="K143" i="7"/>
  <c r="E228" i="6" s="1"/>
  <c r="J143" i="7"/>
  <c r="H143" i="7"/>
  <c r="G143" i="7"/>
  <c r="F143" i="7"/>
  <c r="E143" i="7"/>
  <c r="A143" i="7"/>
  <c r="U142" i="7"/>
  <c r="S142" i="7"/>
  <c r="P142" i="7"/>
  <c r="N142" i="7"/>
  <c r="K142" i="7"/>
  <c r="J142" i="7"/>
  <c r="H142" i="7"/>
  <c r="G142" i="7"/>
  <c r="F142" i="7"/>
  <c r="E142" i="7"/>
  <c r="A142" i="7"/>
  <c r="U141" i="7"/>
  <c r="S141" i="7"/>
  <c r="P141" i="7"/>
  <c r="N141" i="7"/>
  <c r="K141" i="7"/>
  <c r="E227" i="6" s="1"/>
  <c r="J141" i="7"/>
  <c r="H141" i="7"/>
  <c r="G141" i="7"/>
  <c r="F141" i="7"/>
  <c r="E141" i="7"/>
  <c r="A141" i="7"/>
  <c r="U140" i="7"/>
  <c r="S140" i="7"/>
  <c r="P140" i="7"/>
  <c r="N140" i="7"/>
  <c r="K140" i="7"/>
  <c r="E230" i="6" s="1"/>
  <c r="J140" i="7"/>
  <c r="H140" i="7"/>
  <c r="G140" i="7"/>
  <c r="F140" i="7"/>
  <c r="E140" i="7"/>
  <c r="A140" i="7"/>
  <c r="G139" i="7"/>
  <c r="A139" i="7"/>
  <c r="U138" i="7"/>
  <c r="S138" i="7"/>
  <c r="P138" i="7"/>
  <c r="N138" i="7"/>
  <c r="K138" i="7"/>
  <c r="E221" i="6" s="1"/>
  <c r="J138" i="7"/>
  <c r="H138" i="7"/>
  <c r="G138" i="7"/>
  <c r="F138" i="7"/>
  <c r="E138" i="7"/>
  <c r="A138" i="7"/>
  <c r="U137" i="7"/>
  <c r="S137" i="7"/>
  <c r="P137" i="7"/>
  <c r="N137" i="7"/>
  <c r="K137" i="7"/>
  <c r="E222" i="6" s="1"/>
  <c r="J137" i="7"/>
  <c r="H137" i="7"/>
  <c r="G137" i="7"/>
  <c r="F137" i="7"/>
  <c r="E137" i="7"/>
  <c r="A137" i="7"/>
  <c r="U136" i="7"/>
  <c r="S136" i="7"/>
  <c r="P136" i="7"/>
  <c r="N136" i="7"/>
  <c r="K136" i="7"/>
  <c r="E223" i="6" s="1"/>
  <c r="J136" i="7"/>
  <c r="H136" i="7"/>
  <c r="G136" i="7"/>
  <c r="F136" i="7"/>
  <c r="E136" i="7"/>
  <c r="A136" i="7"/>
  <c r="U135" i="7"/>
  <c r="S135" i="7"/>
  <c r="P135" i="7"/>
  <c r="N135" i="7"/>
  <c r="K135" i="7"/>
  <c r="E219" i="6" s="1"/>
  <c r="J135" i="7"/>
  <c r="H135" i="7"/>
  <c r="G135" i="7"/>
  <c r="F135" i="7"/>
  <c r="E135" i="7"/>
  <c r="A135" i="7"/>
  <c r="U134" i="7"/>
  <c r="S134" i="7"/>
  <c r="P134" i="7"/>
  <c r="N134" i="7"/>
  <c r="K134" i="7"/>
  <c r="E220" i="6" s="1"/>
  <c r="J134" i="7"/>
  <c r="H134" i="7"/>
  <c r="G134" i="7"/>
  <c r="F134" i="7"/>
  <c r="E134" i="7"/>
  <c r="A134" i="7"/>
  <c r="G133" i="7"/>
  <c r="A133" i="7"/>
  <c r="G132" i="7"/>
  <c r="A132" i="7"/>
  <c r="G131" i="7"/>
  <c r="A131" i="7"/>
  <c r="U130" i="7"/>
  <c r="H130" i="7"/>
  <c r="G130" i="7"/>
  <c r="F130" i="7"/>
  <c r="E130" i="7"/>
  <c r="D130" i="7"/>
  <c r="A130" i="7"/>
  <c r="U129" i="7"/>
  <c r="S129" i="7"/>
  <c r="P129" i="7"/>
  <c r="N129" i="7"/>
  <c r="K129" i="7"/>
  <c r="E206" i="6" s="1"/>
  <c r="J129" i="7"/>
  <c r="H129" i="7"/>
  <c r="G129" i="7"/>
  <c r="F129" i="7"/>
  <c r="E129" i="7"/>
  <c r="A129" i="7"/>
  <c r="U128" i="7"/>
  <c r="H128" i="7"/>
  <c r="G128" i="7"/>
  <c r="F128" i="7"/>
  <c r="E128" i="7"/>
  <c r="D128" i="7"/>
  <c r="A128" i="7"/>
  <c r="G127" i="7"/>
  <c r="A127" i="7"/>
  <c r="U126" i="7"/>
  <c r="H126" i="7"/>
  <c r="G126" i="7"/>
  <c r="F126" i="7"/>
  <c r="E126" i="7"/>
  <c r="D126" i="7"/>
  <c r="A126" i="7"/>
  <c r="U125" i="7"/>
  <c r="S125" i="7"/>
  <c r="P125" i="7"/>
  <c r="N125" i="7"/>
  <c r="K125" i="7"/>
  <c r="E200" i="6" s="1"/>
  <c r="J125" i="7"/>
  <c r="H125" i="7"/>
  <c r="G125" i="7"/>
  <c r="F125" i="7"/>
  <c r="E125" i="7"/>
  <c r="A125" i="7"/>
  <c r="U124" i="7"/>
  <c r="S124" i="7"/>
  <c r="P124" i="7"/>
  <c r="N124" i="7"/>
  <c r="K124" i="7"/>
  <c r="E199" i="6" s="1"/>
  <c r="J124" i="7"/>
  <c r="H124" i="7"/>
  <c r="G124" i="7"/>
  <c r="F124" i="7"/>
  <c r="E124" i="7"/>
  <c r="A124" i="7"/>
  <c r="U123" i="7"/>
  <c r="S123" i="7"/>
  <c r="P123" i="7"/>
  <c r="N123" i="7"/>
  <c r="K123" i="7"/>
  <c r="J123" i="7"/>
  <c r="H123" i="7"/>
  <c r="G123" i="7"/>
  <c r="F123" i="7"/>
  <c r="E123" i="7"/>
  <c r="A123" i="7"/>
  <c r="U122" i="7"/>
  <c r="S122" i="7"/>
  <c r="P122" i="7"/>
  <c r="N122" i="7"/>
  <c r="K122" i="7"/>
  <c r="E198" i="6" s="1"/>
  <c r="J122" i="7"/>
  <c r="H122" i="7"/>
  <c r="G122" i="7"/>
  <c r="F122" i="7"/>
  <c r="E122" i="7"/>
  <c r="A122" i="7"/>
  <c r="U121" i="7"/>
  <c r="S121" i="7"/>
  <c r="P121" i="7"/>
  <c r="N121" i="7"/>
  <c r="K121" i="7"/>
  <c r="E201" i="6" s="1"/>
  <c r="J121" i="7"/>
  <c r="H121" i="7"/>
  <c r="G121" i="7"/>
  <c r="F121" i="7"/>
  <c r="E121" i="7"/>
  <c r="A121" i="7"/>
  <c r="G120" i="7"/>
  <c r="A120" i="7"/>
  <c r="U119" i="7"/>
  <c r="S119" i="7"/>
  <c r="P119" i="7"/>
  <c r="N119" i="7"/>
  <c r="K119" i="7"/>
  <c r="E192" i="6" s="1"/>
  <c r="J119" i="7"/>
  <c r="H119" i="7"/>
  <c r="G119" i="7"/>
  <c r="F119" i="7"/>
  <c r="E119" i="7"/>
  <c r="A119" i="7"/>
  <c r="U118" i="7"/>
  <c r="S118" i="7"/>
  <c r="P118" i="7"/>
  <c r="N118" i="7"/>
  <c r="K118" i="7"/>
  <c r="E193" i="6" s="1"/>
  <c r="J118" i="7"/>
  <c r="H118" i="7"/>
  <c r="G118" i="7"/>
  <c r="F118" i="7"/>
  <c r="E118" i="7"/>
  <c r="A118" i="7"/>
  <c r="U117" i="7"/>
  <c r="S117" i="7"/>
  <c r="P117" i="7"/>
  <c r="N117" i="7"/>
  <c r="K117" i="7"/>
  <c r="E194" i="6" s="1"/>
  <c r="J117" i="7"/>
  <c r="H117" i="7"/>
  <c r="G117" i="7"/>
  <c r="F117" i="7"/>
  <c r="E117" i="7"/>
  <c r="A117" i="7"/>
  <c r="U116" i="7"/>
  <c r="S116" i="7"/>
  <c r="P116" i="7"/>
  <c r="N116" i="7"/>
  <c r="K116" i="7"/>
  <c r="E190" i="6" s="1"/>
  <c r="J116" i="7"/>
  <c r="H116" i="7"/>
  <c r="G116" i="7"/>
  <c r="F116" i="7"/>
  <c r="E116" i="7"/>
  <c r="A116" i="7"/>
  <c r="U115" i="7"/>
  <c r="S115" i="7"/>
  <c r="P115" i="7"/>
  <c r="N115" i="7"/>
  <c r="K115" i="7"/>
  <c r="E191" i="6" s="1"/>
  <c r="J115" i="7"/>
  <c r="H115" i="7"/>
  <c r="G115" i="7"/>
  <c r="F115" i="7"/>
  <c r="E115" i="7"/>
  <c r="A115" i="7"/>
  <c r="G114" i="7"/>
  <c r="A114" i="7"/>
  <c r="U113" i="7"/>
  <c r="H113" i="7"/>
  <c r="G113" i="7"/>
  <c r="F113" i="7"/>
  <c r="E113" i="7"/>
  <c r="D113" i="7"/>
  <c r="A113" i="7"/>
  <c r="G112" i="7"/>
  <c r="A112" i="7"/>
  <c r="G111" i="7"/>
  <c r="A111" i="7"/>
  <c r="G110" i="7"/>
  <c r="A110" i="7"/>
  <c r="U109" i="7"/>
  <c r="S109" i="7"/>
  <c r="P109" i="7"/>
  <c r="N109" i="7"/>
  <c r="K109" i="7"/>
  <c r="E174" i="6" s="1"/>
  <c r="J109" i="7"/>
  <c r="H109" i="7"/>
  <c r="G109" i="7"/>
  <c r="F109" i="7"/>
  <c r="E109" i="7"/>
  <c r="A109" i="7"/>
  <c r="U108" i="7"/>
  <c r="H108" i="7"/>
  <c r="G108" i="7"/>
  <c r="F108" i="7"/>
  <c r="E108" i="7"/>
  <c r="D108" i="7"/>
  <c r="A108" i="7"/>
  <c r="U107" i="7"/>
  <c r="S107" i="7"/>
  <c r="P107" i="7"/>
  <c r="N107" i="7"/>
  <c r="K107" i="7"/>
  <c r="E172" i="6" s="1"/>
  <c r="J107" i="7"/>
  <c r="H107" i="7"/>
  <c r="G107" i="7"/>
  <c r="F107" i="7"/>
  <c r="E107" i="7"/>
  <c r="A107" i="7"/>
  <c r="U106" i="7"/>
  <c r="H106" i="7"/>
  <c r="G106" i="7"/>
  <c r="F106" i="7"/>
  <c r="E106" i="7"/>
  <c r="D106" i="7"/>
  <c r="A106" i="7"/>
  <c r="G105" i="7"/>
  <c r="A105" i="7"/>
  <c r="U104" i="7"/>
  <c r="H104" i="7"/>
  <c r="G104" i="7"/>
  <c r="F104" i="7"/>
  <c r="E104" i="7"/>
  <c r="D104" i="7"/>
  <c r="A104" i="7"/>
  <c r="U103" i="7"/>
  <c r="S103" i="7"/>
  <c r="P103" i="7"/>
  <c r="N103" i="7"/>
  <c r="K103" i="7"/>
  <c r="E166" i="6" s="1"/>
  <c r="J103" i="7"/>
  <c r="H103" i="7"/>
  <c r="G103" i="7"/>
  <c r="F103" i="7"/>
  <c r="E103" i="7"/>
  <c r="A103" i="7"/>
  <c r="U102" i="7"/>
  <c r="S102" i="7"/>
  <c r="P102" i="7"/>
  <c r="N102" i="7"/>
  <c r="K102" i="7"/>
  <c r="E165" i="6" s="1"/>
  <c r="J102" i="7"/>
  <c r="H102" i="7"/>
  <c r="G102" i="7"/>
  <c r="F102" i="7"/>
  <c r="E102" i="7"/>
  <c r="A102" i="7"/>
  <c r="U101" i="7"/>
  <c r="S101" i="7"/>
  <c r="P101" i="7"/>
  <c r="N101" i="7"/>
  <c r="K101" i="7"/>
  <c r="J101" i="7"/>
  <c r="H101" i="7"/>
  <c r="G101" i="7"/>
  <c r="F101" i="7"/>
  <c r="E101" i="7"/>
  <c r="A101" i="7"/>
  <c r="U100" i="7"/>
  <c r="S100" i="7"/>
  <c r="P100" i="7"/>
  <c r="N100" i="7"/>
  <c r="K100" i="7"/>
  <c r="E164" i="6" s="1"/>
  <c r="J100" i="7"/>
  <c r="H100" i="7"/>
  <c r="G100" i="7"/>
  <c r="F100" i="7"/>
  <c r="E100" i="7"/>
  <c r="A100" i="7"/>
  <c r="U99" i="7"/>
  <c r="S99" i="7"/>
  <c r="P99" i="7"/>
  <c r="N99" i="7"/>
  <c r="K99" i="7"/>
  <c r="E167" i="6" s="1"/>
  <c r="J99" i="7"/>
  <c r="H99" i="7"/>
  <c r="G99" i="7"/>
  <c r="F99" i="7"/>
  <c r="E99" i="7"/>
  <c r="A99" i="7"/>
  <c r="G98" i="7"/>
  <c r="A98" i="7"/>
  <c r="U97" i="7"/>
  <c r="S97" i="7"/>
  <c r="P97" i="7"/>
  <c r="N97" i="7"/>
  <c r="K97" i="7"/>
  <c r="E158" i="6" s="1"/>
  <c r="J97" i="7"/>
  <c r="H97" i="7"/>
  <c r="G97" i="7"/>
  <c r="F97" i="7"/>
  <c r="E97" i="7"/>
  <c r="A97" i="7"/>
  <c r="U96" i="7"/>
  <c r="S96" i="7"/>
  <c r="P96" i="7"/>
  <c r="N96" i="7"/>
  <c r="K96" i="7"/>
  <c r="E159" i="6" s="1"/>
  <c r="J96" i="7"/>
  <c r="H96" i="7"/>
  <c r="G96" i="7"/>
  <c r="F96" i="7"/>
  <c r="E96" i="7"/>
  <c r="A96" i="7"/>
  <c r="U95" i="7"/>
  <c r="S95" i="7"/>
  <c r="P95" i="7"/>
  <c r="N95" i="7"/>
  <c r="K95" i="7"/>
  <c r="E160" i="6" s="1"/>
  <c r="J95" i="7"/>
  <c r="H95" i="7"/>
  <c r="G95" i="7"/>
  <c r="F95" i="7"/>
  <c r="E95" i="7"/>
  <c r="A95" i="7"/>
  <c r="U94" i="7"/>
  <c r="S94" i="7"/>
  <c r="P94" i="7"/>
  <c r="N94" i="7"/>
  <c r="K94" i="7"/>
  <c r="E156" i="6" s="1"/>
  <c r="J94" i="7"/>
  <c r="H94" i="7"/>
  <c r="G94" i="7"/>
  <c r="F94" i="7"/>
  <c r="E94" i="7"/>
  <c r="A94" i="7"/>
  <c r="U93" i="7"/>
  <c r="S93" i="7"/>
  <c r="P93" i="7"/>
  <c r="N93" i="7"/>
  <c r="K93" i="7"/>
  <c r="E157" i="6" s="1"/>
  <c r="J93" i="7"/>
  <c r="H93" i="7"/>
  <c r="G93" i="7"/>
  <c r="F93" i="7"/>
  <c r="E93" i="7"/>
  <c r="A93" i="7"/>
  <c r="G92" i="7"/>
  <c r="A92" i="7"/>
  <c r="U91" i="7"/>
  <c r="H91" i="7"/>
  <c r="G91" i="7"/>
  <c r="F91" i="7"/>
  <c r="E91" i="7"/>
  <c r="D91" i="7"/>
  <c r="A91" i="7"/>
  <c r="G90" i="7"/>
  <c r="A90" i="7"/>
  <c r="G89" i="7"/>
  <c r="A89" i="7"/>
  <c r="G88" i="7"/>
  <c r="A88" i="7"/>
  <c r="U87" i="7"/>
  <c r="H87" i="7"/>
  <c r="G87" i="7"/>
  <c r="F87" i="7"/>
  <c r="E87" i="7"/>
  <c r="D87" i="7"/>
  <c r="A87" i="7"/>
  <c r="U86" i="7"/>
  <c r="S86" i="7"/>
  <c r="P86" i="7"/>
  <c r="N86" i="7"/>
  <c r="K86" i="7"/>
  <c r="E139" i="6" s="1"/>
  <c r="J86" i="7"/>
  <c r="H86" i="7"/>
  <c r="G86" i="7"/>
  <c r="F86" i="7"/>
  <c r="E86" i="7"/>
  <c r="A86" i="7"/>
  <c r="U85" i="7"/>
  <c r="H85" i="7"/>
  <c r="G85" i="7"/>
  <c r="F85" i="7"/>
  <c r="E85" i="7"/>
  <c r="D85" i="7"/>
  <c r="A85" i="7"/>
  <c r="U84" i="7"/>
  <c r="S84" i="7"/>
  <c r="P84" i="7"/>
  <c r="N84" i="7"/>
  <c r="K84" i="7"/>
  <c r="E138" i="6" s="1"/>
  <c r="J84" i="7"/>
  <c r="H84" i="7"/>
  <c r="G84" i="7"/>
  <c r="F84" i="7"/>
  <c r="E84" i="7"/>
  <c r="A84" i="7"/>
  <c r="U83" i="7"/>
  <c r="S83" i="7"/>
  <c r="P83" i="7"/>
  <c r="N83" i="7"/>
  <c r="K83" i="7"/>
  <c r="E140" i="6" s="1"/>
  <c r="J83" i="7"/>
  <c r="H83" i="7"/>
  <c r="G83" i="7"/>
  <c r="F83" i="7"/>
  <c r="E83" i="7"/>
  <c r="A83" i="7"/>
  <c r="G82" i="7"/>
  <c r="A82" i="7"/>
  <c r="U81" i="7"/>
  <c r="H81" i="7"/>
  <c r="G81" i="7"/>
  <c r="F81" i="7"/>
  <c r="E81" i="7"/>
  <c r="D81" i="7"/>
  <c r="A81" i="7"/>
  <c r="G80" i="7"/>
  <c r="A80" i="7"/>
  <c r="G79" i="7"/>
  <c r="A79" i="7"/>
  <c r="G78" i="7"/>
  <c r="A78" i="7"/>
  <c r="U77" i="7"/>
  <c r="S77" i="7"/>
  <c r="P77" i="7"/>
  <c r="N77" i="7"/>
  <c r="K77" i="7"/>
  <c r="J77" i="7"/>
  <c r="H77" i="7"/>
  <c r="G77" i="7"/>
  <c r="F77" i="7"/>
  <c r="E77" i="7"/>
  <c r="A77" i="7"/>
  <c r="U76" i="7"/>
  <c r="S76" i="7"/>
  <c r="P76" i="7"/>
  <c r="N76" i="7"/>
  <c r="K76" i="7"/>
  <c r="E126" i="6" s="1"/>
  <c r="J76" i="7"/>
  <c r="H76" i="7"/>
  <c r="G76" i="7"/>
  <c r="F76" i="7"/>
  <c r="E76" i="7"/>
  <c r="A76" i="7"/>
  <c r="U75" i="7"/>
  <c r="S75" i="7"/>
  <c r="P75" i="7"/>
  <c r="N75" i="7"/>
  <c r="K75" i="7"/>
  <c r="J75" i="7"/>
  <c r="H75" i="7"/>
  <c r="G75" i="7"/>
  <c r="F75" i="7"/>
  <c r="E75" i="7"/>
  <c r="A75" i="7"/>
  <c r="U74" i="7"/>
  <c r="S74" i="7"/>
  <c r="P74" i="7"/>
  <c r="N74" i="7"/>
  <c r="K74" i="7"/>
  <c r="J74" i="7"/>
  <c r="H74" i="7"/>
  <c r="G74" i="7"/>
  <c r="F74" i="7"/>
  <c r="E74" i="7"/>
  <c r="A74" i="7"/>
  <c r="U73" i="7"/>
  <c r="S73" i="7"/>
  <c r="P73" i="7"/>
  <c r="N73" i="7"/>
  <c r="K73" i="7"/>
  <c r="E124" i="6" s="1"/>
  <c r="J73" i="7"/>
  <c r="H73" i="7"/>
  <c r="G73" i="7"/>
  <c r="F73" i="7"/>
  <c r="E73" i="7"/>
  <c r="A73" i="7"/>
  <c r="U72" i="7"/>
  <c r="S72" i="7"/>
  <c r="P72" i="7"/>
  <c r="N72" i="7"/>
  <c r="K72" i="7"/>
  <c r="E125" i="6" s="1"/>
  <c r="J72" i="7"/>
  <c r="H72" i="7"/>
  <c r="G72" i="7"/>
  <c r="F72" i="7"/>
  <c r="E72" i="7"/>
  <c r="A72" i="7"/>
  <c r="U71" i="7"/>
  <c r="S71" i="7"/>
  <c r="P71" i="7"/>
  <c r="N71" i="7"/>
  <c r="K71" i="7"/>
  <c r="E127" i="6" s="1"/>
  <c r="J71" i="7"/>
  <c r="H71" i="7"/>
  <c r="G71" i="7"/>
  <c r="F71" i="7"/>
  <c r="E71" i="7"/>
  <c r="A71" i="7"/>
  <c r="U70" i="7"/>
  <c r="S70" i="7"/>
  <c r="P70" i="7"/>
  <c r="N70" i="7"/>
  <c r="K70" i="7"/>
  <c r="E128" i="6" s="1"/>
  <c r="J70" i="7"/>
  <c r="H70" i="7"/>
  <c r="G70" i="7"/>
  <c r="F70" i="7"/>
  <c r="E70" i="7"/>
  <c r="A70" i="7"/>
  <c r="G69" i="7"/>
  <c r="A69" i="7"/>
  <c r="G68" i="7"/>
  <c r="A68" i="7"/>
  <c r="U67" i="7"/>
  <c r="H67" i="7"/>
  <c r="G67" i="7"/>
  <c r="F67" i="7"/>
  <c r="E67" i="7"/>
  <c r="D67" i="7"/>
  <c r="A67" i="7"/>
  <c r="U66" i="7"/>
  <c r="S66" i="7"/>
  <c r="P66" i="7"/>
  <c r="N66" i="7"/>
  <c r="K66" i="7"/>
  <c r="E117" i="6" s="1"/>
  <c r="J66" i="7"/>
  <c r="H66" i="7"/>
  <c r="G66" i="7"/>
  <c r="F66" i="7"/>
  <c r="E66" i="7"/>
  <c r="A66" i="7"/>
  <c r="U65" i="7"/>
  <c r="S65" i="7"/>
  <c r="P65" i="7"/>
  <c r="N65" i="7"/>
  <c r="K65" i="7"/>
  <c r="E118" i="6" s="1"/>
  <c r="J65" i="7"/>
  <c r="H65" i="7"/>
  <c r="G65" i="7"/>
  <c r="F65" i="7"/>
  <c r="E65" i="7"/>
  <c r="A65" i="7"/>
  <c r="G64" i="7"/>
  <c r="A64" i="7"/>
  <c r="G63" i="7"/>
  <c r="A63" i="7"/>
  <c r="G62" i="7"/>
  <c r="A62" i="7"/>
  <c r="U61" i="7"/>
  <c r="H61" i="7"/>
  <c r="G61" i="7"/>
  <c r="F61" i="7"/>
  <c r="E61" i="7"/>
  <c r="D61" i="7"/>
  <c r="A61" i="7"/>
  <c r="U60" i="7"/>
  <c r="S60" i="7"/>
  <c r="P60" i="7"/>
  <c r="N60" i="7"/>
  <c r="K60" i="7"/>
  <c r="E104" i="6" s="1"/>
  <c r="J60" i="7"/>
  <c r="H60" i="7"/>
  <c r="G60" i="7"/>
  <c r="F60" i="7"/>
  <c r="E60" i="7"/>
  <c r="A60" i="7"/>
  <c r="U59" i="7"/>
  <c r="H59" i="7"/>
  <c r="G59" i="7"/>
  <c r="F59" i="7"/>
  <c r="E59" i="7"/>
  <c r="D59" i="7"/>
  <c r="A59" i="7"/>
  <c r="U58" i="7"/>
  <c r="S58" i="7"/>
  <c r="P58" i="7"/>
  <c r="N58" i="7"/>
  <c r="K58" i="7"/>
  <c r="E103" i="6" s="1"/>
  <c r="J58" i="7"/>
  <c r="H58" i="7"/>
  <c r="G58" i="7"/>
  <c r="F58" i="7"/>
  <c r="E58" i="7"/>
  <c r="A58" i="7"/>
  <c r="U57" i="7"/>
  <c r="S57" i="7"/>
  <c r="P57" i="7"/>
  <c r="N57" i="7"/>
  <c r="K57" i="7"/>
  <c r="E105" i="6" s="1"/>
  <c r="J57" i="7"/>
  <c r="H57" i="7"/>
  <c r="G57" i="7"/>
  <c r="F57" i="7"/>
  <c r="E57" i="7"/>
  <c r="A57" i="7"/>
  <c r="G56" i="7"/>
  <c r="A56" i="7"/>
  <c r="U55" i="7"/>
  <c r="H55" i="7"/>
  <c r="G55" i="7"/>
  <c r="F55" i="7"/>
  <c r="E55" i="7"/>
  <c r="D55" i="7"/>
  <c r="A55" i="7"/>
  <c r="G54" i="7"/>
  <c r="A54" i="7"/>
  <c r="U53" i="7"/>
  <c r="H53" i="7"/>
  <c r="G53" i="7"/>
  <c r="F53" i="7"/>
  <c r="E53" i="7"/>
  <c r="D53" i="7"/>
  <c r="A53" i="7"/>
  <c r="G52" i="7"/>
  <c r="A52" i="7"/>
  <c r="U51" i="7"/>
  <c r="H51" i="7"/>
  <c r="G51" i="7"/>
  <c r="F51" i="7"/>
  <c r="E51" i="7"/>
  <c r="D51" i="7"/>
  <c r="A51" i="7"/>
  <c r="G50" i="7"/>
  <c r="A50" i="7"/>
  <c r="G49" i="7"/>
  <c r="A49" i="7"/>
  <c r="G48" i="7"/>
  <c r="A48" i="7"/>
  <c r="U47" i="7"/>
  <c r="H47" i="7"/>
  <c r="G47" i="7"/>
  <c r="F47" i="7"/>
  <c r="E47" i="7"/>
  <c r="D47" i="7"/>
  <c r="A47" i="7"/>
  <c r="G46" i="7"/>
  <c r="A46" i="7"/>
  <c r="U45" i="7"/>
  <c r="H45" i="7"/>
  <c r="G45" i="7"/>
  <c r="F45" i="7"/>
  <c r="E45" i="7"/>
  <c r="D45" i="7"/>
  <c r="A45" i="7"/>
  <c r="G44" i="7"/>
  <c r="A44" i="7"/>
  <c r="G43" i="7"/>
  <c r="A43" i="7"/>
  <c r="G42" i="7"/>
  <c r="A42" i="7"/>
  <c r="U41" i="7"/>
  <c r="H41" i="7"/>
  <c r="G41" i="7"/>
  <c r="F41" i="7"/>
  <c r="E41" i="7"/>
  <c r="D41" i="7"/>
  <c r="A41" i="7"/>
  <c r="U40" i="7"/>
  <c r="S40" i="7"/>
  <c r="P40" i="7"/>
  <c r="N40" i="7"/>
  <c r="K40" i="7"/>
  <c r="E63" i="6" s="1"/>
  <c r="J40" i="7"/>
  <c r="H40" i="7"/>
  <c r="G40" i="7"/>
  <c r="F40" i="7"/>
  <c r="E40" i="7"/>
  <c r="A40" i="7"/>
  <c r="U39" i="7"/>
  <c r="H39" i="7"/>
  <c r="G39" i="7"/>
  <c r="F39" i="7"/>
  <c r="E39" i="7"/>
  <c r="D39" i="7"/>
  <c r="A39" i="7"/>
  <c r="U38" i="7"/>
  <c r="S38" i="7"/>
  <c r="P38" i="7"/>
  <c r="N38" i="7"/>
  <c r="K38" i="7"/>
  <c r="E62" i="6" s="1"/>
  <c r="J38" i="7"/>
  <c r="H38" i="7"/>
  <c r="G38" i="7"/>
  <c r="F38" i="7"/>
  <c r="E38" i="7"/>
  <c r="A38" i="7"/>
  <c r="U37" i="7"/>
  <c r="S37" i="7"/>
  <c r="P37" i="7"/>
  <c r="N37" i="7"/>
  <c r="K37" i="7"/>
  <c r="E64" i="6" s="1"/>
  <c r="J37" i="7"/>
  <c r="H37" i="7"/>
  <c r="G37" i="7"/>
  <c r="F37" i="7"/>
  <c r="E37" i="7"/>
  <c r="A37" i="7"/>
  <c r="G36" i="7"/>
  <c r="A36" i="7"/>
  <c r="U35" i="7"/>
  <c r="H35" i="7"/>
  <c r="G35" i="7"/>
  <c r="F35" i="7"/>
  <c r="E35" i="7"/>
  <c r="D35" i="7"/>
  <c r="A35" i="7"/>
  <c r="G34" i="7"/>
  <c r="A34" i="7"/>
  <c r="G33" i="7"/>
  <c r="A33" i="7"/>
  <c r="U32" i="7"/>
  <c r="H32" i="7"/>
  <c r="G32" i="7"/>
  <c r="F32" i="7"/>
  <c r="E32" i="7"/>
  <c r="D32" i="7"/>
  <c r="A32" i="7"/>
  <c r="G31" i="7"/>
  <c r="A31" i="7"/>
  <c r="G30" i="7"/>
  <c r="A30" i="7"/>
  <c r="G29" i="7"/>
  <c r="A29" i="7"/>
  <c r="U28" i="7"/>
  <c r="H28" i="7"/>
  <c r="G28" i="7"/>
  <c r="F28" i="7"/>
  <c r="E28" i="7"/>
  <c r="D28" i="7"/>
  <c r="A28" i="7"/>
  <c r="U27" i="7"/>
  <c r="S27" i="7"/>
  <c r="P27" i="7"/>
  <c r="N27" i="7"/>
  <c r="K27" i="7"/>
  <c r="E40" i="6" s="1"/>
  <c r="J27" i="7"/>
  <c r="H27" i="7"/>
  <c r="G27" i="7"/>
  <c r="F27" i="7"/>
  <c r="E27" i="7"/>
  <c r="A27" i="7"/>
  <c r="U26" i="7"/>
  <c r="S26" i="7"/>
  <c r="P26" i="7"/>
  <c r="N26" i="7"/>
  <c r="K26" i="7"/>
  <c r="E41" i="6" s="1"/>
  <c r="J26" i="7"/>
  <c r="H26" i="7"/>
  <c r="G26" i="7"/>
  <c r="F26" i="7"/>
  <c r="E26" i="7"/>
  <c r="A26" i="7"/>
  <c r="G25" i="7"/>
  <c r="A25" i="7"/>
  <c r="G24" i="7"/>
  <c r="A24" i="7"/>
  <c r="G23" i="7"/>
  <c r="A23" i="7"/>
  <c r="U22" i="7"/>
  <c r="H22" i="7"/>
  <c r="G22" i="7"/>
  <c r="F22" i="7"/>
  <c r="E22" i="7"/>
  <c r="D22" i="7"/>
  <c r="A22" i="7"/>
  <c r="U21" i="7"/>
  <c r="S21" i="7"/>
  <c r="P21" i="7"/>
  <c r="N21" i="7"/>
  <c r="K21" i="7"/>
  <c r="E27" i="6" s="1"/>
  <c r="J21" i="7"/>
  <c r="H21" i="7"/>
  <c r="G21" i="7"/>
  <c r="F21" i="7"/>
  <c r="E21" i="7"/>
  <c r="A21" i="7"/>
  <c r="U20" i="7"/>
  <c r="S20" i="7"/>
  <c r="P20" i="7"/>
  <c r="N20" i="7"/>
  <c r="K20" i="7"/>
  <c r="E28" i="6" s="1"/>
  <c r="J20" i="7"/>
  <c r="H20" i="7"/>
  <c r="G20" i="7"/>
  <c r="F20" i="7"/>
  <c r="E20" i="7"/>
  <c r="A20" i="7"/>
  <c r="G19" i="7"/>
  <c r="A19" i="7"/>
  <c r="G18" i="7"/>
  <c r="A18" i="7"/>
  <c r="U17" i="7"/>
  <c r="S17" i="7"/>
  <c r="P17" i="7"/>
  <c r="N17" i="7"/>
  <c r="K17" i="7"/>
  <c r="J17" i="7"/>
  <c r="H17" i="7"/>
  <c r="G17" i="7"/>
  <c r="F17" i="7"/>
  <c r="E17" i="7"/>
  <c r="A17" i="7"/>
  <c r="U16" i="7"/>
  <c r="S16" i="7"/>
  <c r="P16" i="7"/>
  <c r="N16" i="7"/>
  <c r="K16" i="7"/>
  <c r="E20" i="6" s="1"/>
  <c r="J16" i="7"/>
  <c r="H16" i="7"/>
  <c r="G16" i="7"/>
  <c r="F16" i="7"/>
  <c r="E16" i="7"/>
  <c r="A16" i="7"/>
  <c r="U15" i="7"/>
  <c r="S15" i="7"/>
  <c r="P15" i="7"/>
  <c r="N15" i="7"/>
  <c r="K15" i="7"/>
  <c r="J15" i="7"/>
  <c r="H15" i="7"/>
  <c r="G15" i="7"/>
  <c r="F15" i="7"/>
  <c r="E15" i="7"/>
  <c r="A15" i="7"/>
  <c r="U14" i="7"/>
  <c r="S14" i="7"/>
  <c r="P14" i="7"/>
  <c r="N14" i="7"/>
  <c r="K14" i="7"/>
  <c r="J14" i="7"/>
  <c r="H14" i="7"/>
  <c r="G14" i="7"/>
  <c r="F14" i="7"/>
  <c r="E14" i="7"/>
  <c r="A14" i="7"/>
  <c r="U13" i="7"/>
  <c r="S13" i="7"/>
  <c r="P13" i="7"/>
  <c r="N13" i="7"/>
  <c r="K13" i="7"/>
  <c r="E18" i="6" s="1"/>
  <c r="J13" i="7"/>
  <c r="H13" i="7"/>
  <c r="G13" i="7"/>
  <c r="F13" i="7"/>
  <c r="E13" i="7"/>
  <c r="A13" i="7"/>
  <c r="U12" i="7"/>
  <c r="S12" i="7"/>
  <c r="P12" i="7"/>
  <c r="N12" i="7"/>
  <c r="K12" i="7"/>
  <c r="E19" i="6" s="1"/>
  <c r="J12" i="7"/>
  <c r="H12" i="7"/>
  <c r="G12" i="7"/>
  <c r="F12" i="7"/>
  <c r="E12" i="7"/>
  <c r="A12" i="7"/>
  <c r="U11" i="7"/>
  <c r="S11" i="7"/>
  <c r="P11" i="7"/>
  <c r="N11" i="7"/>
  <c r="K11" i="7"/>
  <c r="E21" i="6" s="1"/>
  <c r="J11" i="7"/>
  <c r="H11" i="7"/>
  <c r="G11" i="7"/>
  <c r="F11" i="7"/>
  <c r="E11" i="7"/>
  <c r="A11" i="7"/>
  <c r="U10" i="7"/>
  <c r="S10" i="7"/>
  <c r="P10" i="7"/>
  <c r="N10" i="7"/>
  <c r="K10" i="7"/>
  <c r="E22" i="6" s="1"/>
  <c r="J10" i="7"/>
  <c r="H10" i="7"/>
  <c r="G10" i="7"/>
  <c r="F10" i="7"/>
  <c r="E10" i="7"/>
  <c r="A10" i="7"/>
  <c r="G9" i="7"/>
  <c r="A9" i="7"/>
  <c r="G8" i="7"/>
  <c r="A8" i="7"/>
  <c r="G7" i="7"/>
  <c r="A7" i="7"/>
  <c r="G6" i="7"/>
  <c r="A6" i="7"/>
  <c r="H101" i="5"/>
  <c r="H98" i="5"/>
  <c r="C101" i="5"/>
  <c r="C98" i="5"/>
  <c r="C95" i="5"/>
  <c r="C94" i="5"/>
  <c r="C93" i="5"/>
  <c r="C92" i="5"/>
  <c r="C91" i="5"/>
  <c r="H81" i="5"/>
  <c r="G81" i="5"/>
  <c r="E81" i="5"/>
  <c r="E80" i="5"/>
  <c r="E79" i="5"/>
  <c r="E78" i="5"/>
  <c r="I77" i="5"/>
  <c r="H77" i="5"/>
  <c r="G77" i="5"/>
  <c r="F77" i="5"/>
  <c r="I76" i="5"/>
  <c r="H76" i="5"/>
  <c r="G76" i="5"/>
  <c r="F76" i="5"/>
  <c r="I75" i="5"/>
  <c r="H75" i="5"/>
  <c r="G75" i="5"/>
  <c r="F75" i="5"/>
  <c r="I74" i="5"/>
  <c r="H74" i="5"/>
  <c r="G74" i="5"/>
  <c r="F74" i="5"/>
  <c r="D72" i="5"/>
  <c r="C72" i="5"/>
  <c r="B72" i="5"/>
  <c r="A72" i="5"/>
  <c r="H70" i="5"/>
  <c r="G70" i="5"/>
  <c r="E70" i="5"/>
  <c r="E69" i="5"/>
  <c r="E68" i="5"/>
  <c r="E67" i="5"/>
  <c r="I66" i="5"/>
  <c r="H66" i="5"/>
  <c r="G66" i="5"/>
  <c r="F66" i="5"/>
  <c r="I65" i="5"/>
  <c r="H65" i="5"/>
  <c r="G65" i="5"/>
  <c r="F65" i="5"/>
  <c r="I64" i="5"/>
  <c r="H64" i="5"/>
  <c r="G64" i="5"/>
  <c r="F64" i="5"/>
  <c r="I63" i="5"/>
  <c r="H63" i="5"/>
  <c r="G63" i="5"/>
  <c r="F63" i="5"/>
  <c r="D61" i="5"/>
  <c r="C61" i="5"/>
  <c r="B61" i="5"/>
  <c r="A61" i="5"/>
  <c r="A60" i="5"/>
  <c r="A58" i="5"/>
  <c r="H49" i="5"/>
  <c r="G49" i="5"/>
  <c r="E49" i="5"/>
  <c r="E48" i="5"/>
  <c r="E47" i="5"/>
  <c r="E46" i="5"/>
  <c r="I45" i="5"/>
  <c r="H45" i="5"/>
  <c r="F45" i="5"/>
  <c r="D45" i="5"/>
  <c r="B45" i="5"/>
  <c r="A45" i="5"/>
  <c r="I44" i="5"/>
  <c r="H44" i="5"/>
  <c r="G44" i="5"/>
  <c r="F44" i="5"/>
  <c r="I43" i="5"/>
  <c r="H43" i="5"/>
  <c r="G43" i="5"/>
  <c r="F43" i="5"/>
  <c r="I42" i="5"/>
  <c r="H42" i="5"/>
  <c r="G42" i="5"/>
  <c r="F42" i="5"/>
  <c r="I41" i="5"/>
  <c r="H41" i="5"/>
  <c r="G41" i="5"/>
  <c r="F41" i="5"/>
  <c r="D39" i="5"/>
  <c r="C39" i="5"/>
  <c r="B39" i="5"/>
  <c r="A39" i="5"/>
  <c r="A38" i="5"/>
  <c r="A36" i="5"/>
  <c r="A34" i="5"/>
  <c r="A32" i="5"/>
  <c r="A18" i="5"/>
  <c r="A15" i="5"/>
  <c r="A10" i="5"/>
  <c r="G6" i="5"/>
  <c r="B6" i="5"/>
  <c r="A1" i="5"/>
  <c r="A1" i="4" l="1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1" i="3"/>
  <c r="CY1" i="3"/>
  <c r="CZ1" i="3"/>
  <c r="DB1" i="3" s="1"/>
  <c r="DA1" i="3"/>
  <c r="DC1" i="3"/>
  <c r="A2" i="3"/>
  <c r="CY2" i="3"/>
  <c r="CZ2" i="3"/>
  <c r="DB2" i="3" s="1"/>
  <c r="DA2" i="3"/>
  <c r="DC2" i="3"/>
  <c r="A3" i="3"/>
  <c r="CY3" i="3"/>
  <c r="CZ3" i="3"/>
  <c r="DA3" i="3"/>
  <c r="DB3" i="3"/>
  <c r="DC3" i="3"/>
  <c r="A4" i="3"/>
  <c r="CY4" i="3"/>
  <c r="CZ4" i="3"/>
  <c r="DB4" i="3" s="1"/>
  <c r="L13" i="7" s="1"/>
  <c r="DA4" i="3"/>
  <c r="DC4" i="3"/>
  <c r="Q13" i="7" s="1"/>
  <c r="A5" i="3"/>
  <c r="CY5" i="3"/>
  <c r="CZ5" i="3"/>
  <c r="DB5" i="3" s="1"/>
  <c r="L12" i="7" s="1"/>
  <c r="DA5" i="3"/>
  <c r="DC5" i="3"/>
  <c r="Q12" i="7" s="1"/>
  <c r="A6" i="3"/>
  <c r="CY6" i="3"/>
  <c r="CZ6" i="3"/>
  <c r="DB6" i="3" s="1"/>
  <c r="L11" i="7" s="1"/>
  <c r="DA6" i="3"/>
  <c r="DC6" i="3"/>
  <c r="Q11" i="7" s="1"/>
  <c r="A7" i="3"/>
  <c r="CY7" i="3"/>
  <c r="CZ7" i="3"/>
  <c r="DA7" i="3"/>
  <c r="DB7" i="3"/>
  <c r="L10" i="7" s="1"/>
  <c r="DC7" i="3"/>
  <c r="Q10" i="7" s="1"/>
  <c r="A8" i="3"/>
  <c r="CY8" i="3"/>
  <c r="CZ8" i="3"/>
  <c r="DB8" i="3" s="1"/>
  <c r="DA8" i="3"/>
  <c r="DC8" i="3"/>
  <c r="A9" i="3"/>
  <c r="CY9" i="3"/>
  <c r="CZ9" i="3"/>
  <c r="DB9" i="3" s="1"/>
  <c r="DA9" i="3"/>
  <c r="DC9" i="3"/>
  <c r="A10" i="3"/>
  <c r="CY10" i="3"/>
  <c r="CZ10" i="3"/>
  <c r="DB10" i="3" s="1"/>
  <c r="DA10" i="3"/>
  <c r="DC10" i="3"/>
  <c r="A11" i="3"/>
  <c r="CY11" i="3"/>
  <c r="CZ11" i="3"/>
  <c r="DB11" i="3" s="1"/>
  <c r="L17" i="7" s="1"/>
  <c r="DA11" i="3"/>
  <c r="DC11" i="3"/>
  <c r="Q17" i="7" s="1"/>
  <c r="A12" i="3"/>
  <c r="CY12" i="3"/>
  <c r="CZ12" i="3"/>
  <c r="DA12" i="3"/>
  <c r="DB12" i="3"/>
  <c r="L16" i="7" s="1"/>
  <c r="DC12" i="3"/>
  <c r="Q16" i="7" s="1"/>
  <c r="A13" i="3"/>
  <c r="CY13" i="3"/>
  <c r="CZ13" i="3"/>
  <c r="DB13" i="3" s="1"/>
  <c r="L15" i="7" s="1"/>
  <c r="DA13" i="3"/>
  <c r="DC13" i="3"/>
  <c r="Q15" i="7" s="1"/>
  <c r="A14" i="3"/>
  <c r="CY14" i="3"/>
  <c r="CZ14" i="3"/>
  <c r="DB14" i="3" s="1"/>
  <c r="L14" i="7" s="1"/>
  <c r="DA14" i="3"/>
  <c r="DC14" i="3"/>
  <c r="Q14" i="7" s="1"/>
  <c r="A15" i="3"/>
  <c r="CY15" i="3"/>
  <c r="CZ15" i="3"/>
  <c r="DA15" i="3"/>
  <c r="DB15" i="3"/>
  <c r="DC15" i="3"/>
  <c r="A16" i="3"/>
  <c r="CY16" i="3"/>
  <c r="CZ16" i="3"/>
  <c r="DB16" i="3" s="1"/>
  <c r="DA16" i="3"/>
  <c r="DC16" i="3"/>
  <c r="A17" i="3"/>
  <c r="CY17" i="3"/>
  <c r="CZ17" i="3"/>
  <c r="DB17" i="3" s="1"/>
  <c r="DA17" i="3"/>
  <c r="DC17" i="3"/>
  <c r="A18" i="3"/>
  <c r="CY18" i="3"/>
  <c r="CZ18" i="3"/>
  <c r="DB18" i="3" s="1"/>
  <c r="DA18" i="3"/>
  <c r="DC18" i="3"/>
  <c r="A19" i="3"/>
  <c r="CY19" i="3"/>
  <c r="CZ19" i="3"/>
  <c r="DB19" i="3" s="1"/>
  <c r="L21" i="7" s="1"/>
  <c r="DA19" i="3"/>
  <c r="DC19" i="3"/>
  <c r="Q21" i="7" s="1"/>
  <c r="A20" i="3"/>
  <c r="CY20" i="3"/>
  <c r="CZ20" i="3"/>
  <c r="DA20" i="3"/>
  <c r="DB20" i="3"/>
  <c r="L20" i="7" s="1"/>
  <c r="DC20" i="3"/>
  <c r="Q20" i="7" s="1"/>
  <c r="A21" i="3"/>
  <c r="CY21" i="3"/>
  <c r="CZ21" i="3"/>
  <c r="DB21" i="3" s="1"/>
  <c r="DA21" i="3"/>
  <c r="DC21" i="3"/>
  <c r="A22" i="3"/>
  <c r="CY22" i="3"/>
  <c r="CZ22" i="3"/>
  <c r="DB22" i="3" s="1"/>
  <c r="DA22" i="3"/>
  <c r="DC22" i="3"/>
  <c r="A23" i="3"/>
  <c r="CY23" i="3"/>
  <c r="CZ23" i="3"/>
  <c r="DA23" i="3"/>
  <c r="DB23" i="3"/>
  <c r="DC23" i="3"/>
  <c r="A24" i="3"/>
  <c r="CY24" i="3"/>
  <c r="CZ24" i="3"/>
  <c r="DB24" i="3" s="1"/>
  <c r="L26" i="7" s="1"/>
  <c r="DA24" i="3"/>
  <c r="DC24" i="3"/>
  <c r="Q26" i="7" s="1"/>
  <c r="A25" i="3"/>
  <c r="CY25" i="3"/>
  <c r="CZ25" i="3"/>
  <c r="DB25" i="3" s="1"/>
  <c r="DA25" i="3"/>
  <c r="DC25" i="3"/>
  <c r="A26" i="3"/>
  <c r="CY26" i="3"/>
  <c r="CZ26" i="3"/>
  <c r="DB26" i="3" s="1"/>
  <c r="L27" i="7" s="1"/>
  <c r="DA26" i="3"/>
  <c r="DC26" i="3"/>
  <c r="Q27" i="7" s="1"/>
  <c r="A27" i="3"/>
  <c r="CY27" i="3"/>
  <c r="CZ27" i="3"/>
  <c r="DB27" i="3" s="1"/>
  <c r="DA27" i="3"/>
  <c r="DC27" i="3"/>
  <c r="A28" i="3"/>
  <c r="CY28" i="3"/>
  <c r="CZ28" i="3"/>
  <c r="DA28" i="3"/>
  <c r="DB28" i="3"/>
  <c r="DC28" i="3"/>
  <c r="A29" i="3"/>
  <c r="CY29" i="3"/>
  <c r="CZ29" i="3"/>
  <c r="DB29" i="3" s="1"/>
  <c r="DA29" i="3"/>
  <c r="DC29" i="3"/>
  <c r="A30" i="3"/>
  <c r="CY30" i="3"/>
  <c r="CZ30" i="3"/>
  <c r="DB30" i="3" s="1"/>
  <c r="DA30" i="3"/>
  <c r="DC30" i="3"/>
  <c r="A31" i="3"/>
  <c r="CY31" i="3"/>
  <c r="CZ31" i="3"/>
  <c r="DA31" i="3"/>
  <c r="DB31" i="3"/>
  <c r="DC31" i="3"/>
  <c r="A32" i="3"/>
  <c r="CY32" i="3"/>
  <c r="CZ32" i="3"/>
  <c r="DB32" i="3" s="1"/>
  <c r="DA32" i="3"/>
  <c r="DC32" i="3"/>
  <c r="A33" i="3"/>
  <c r="CY33" i="3"/>
  <c r="CZ33" i="3"/>
  <c r="DB33" i="3" s="1"/>
  <c r="DA33" i="3"/>
  <c r="DC33" i="3"/>
  <c r="A34" i="3"/>
  <c r="CY34" i="3"/>
  <c r="CZ34" i="3"/>
  <c r="DB34" i="3" s="1"/>
  <c r="DA34" i="3"/>
  <c r="DC34" i="3"/>
  <c r="A35" i="3"/>
  <c r="CY35" i="3"/>
  <c r="CZ35" i="3"/>
  <c r="DB35" i="3" s="1"/>
  <c r="DA35" i="3"/>
  <c r="DC35" i="3"/>
  <c r="A36" i="3"/>
  <c r="CY36" i="3"/>
  <c r="CZ36" i="3"/>
  <c r="DA36" i="3"/>
  <c r="DB36" i="3"/>
  <c r="DC36" i="3"/>
  <c r="A37" i="3"/>
  <c r="CY37" i="3"/>
  <c r="CZ37" i="3"/>
  <c r="DB37" i="3" s="1"/>
  <c r="DA37" i="3"/>
  <c r="DC37" i="3"/>
  <c r="A38" i="3"/>
  <c r="CY38" i="3"/>
  <c r="CZ38" i="3"/>
  <c r="DB38" i="3" s="1"/>
  <c r="L38" i="7" s="1"/>
  <c r="DA38" i="3"/>
  <c r="DC38" i="3"/>
  <c r="Q38" i="7" s="1"/>
  <c r="A39" i="3"/>
  <c r="CY39" i="3"/>
  <c r="CZ39" i="3"/>
  <c r="DA39" i="3"/>
  <c r="DB39" i="3"/>
  <c r="L37" i="7" s="1"/>
  <c r="DC39" i="3"/>
  <c r="Q37" i="7" s="1"/>
  <c r="A40" i="3"/>
  <c r="CY40" i="3"/>
  <c r="CZ40" i="3"/>
  <c r="DB40" i="3" s="1"/>
  <c r="DA40" i="3"/>
  <c r="DC40" i="3"/>
  <c r="A41" i="3"/>
  <c r="CY41" i="3"/>
  <c r="CZ41" i="3"/>
  <c r="DB41" i="3" s="1"/>
  <c r="DA41" i="3"/>
  <c r="DC41" i="3"/>
  <c r="A42" i="3"/>
  <c r="CY42" i="3"/>
  <c r="CZ42" i="3"/>
  <c r="DB42" i="3" s="1"/>
  <c r="DA42" i="3"/>
  <c r="DC42" i="3"/>
  <c r="A43" i="3"/>
  <c r="CY43" i="3"/>
  <c r="CZ43" i="3"/>
  <c r="DB43" i="3" s="1"/>
  <c r="DA43" i="3"/>
  <c r="DC43" i="3"/>
  <c r="A44" i="3"/>
  <c r="CY44" i="3"/>
  <c r="CZ44" i="3"/>
  <c r="DA44" i="3"/>
  <c r="DB44" i="3"/>
  <c r="DC44" i="3"/>
  <c r="A45" i="3"/>
  <c r="CY45" i="3"/>
  <c r="CZ45" i="3"/>
  <c r="DB45" i="3" s="1"/>
  <c r="DA45" i="3"/>
  <c r="DC45" i="3"/>
  <c r="A46" i="3"/>
  <c r="CY46" i="3"/>
  <c r="CZ46" i="3"/>
  <c r="DB46" i="3" s="1"/>
  <c r="DA46" i="3"/>
  <c r="DC46" i="3"/>
  <c r="A47" i="3"/>
  <c r="CY47" i="3"/>
  <c r="CZ47" i="3"/>
  <c r="DA47" i="3"/>
  <c r="DB47" i="3"/>
  <c r="L40" i="7" s="1"/>
  <c r="DC47" i="3"/>
  <c r="Q40" i="7" s="1"/>
  <c r="A48" i="3"/>
  <c r="CY48" i="3"/>
  <c r="CZ48" i="3"/>
  <c r="DB48" i="3" s="1"/>
  <c r="DA48" i="3"/>
  <c r="DC48" i="3"/>
  <c r="A49" i="3"/>
  <c r="CY49" i="3"/>
  <c r="CZ49" i="3"/>
  <c r="DB49" i="3" s="1"/>
  <c r="DA49" i="3"/>
  <c r="DC49" i="3"/>
  <c r="A50" i="3"/>
  <c r="CY50" i="3"/>
  <c r="CZ50" i="3"/>
  <c r="DB50" i="3" s="1"/>
  <c r="DA50" i="3"/>
  <c r="DC50" i="3"/>
  <c r="A51" i="3"/>
  <c r="CY51" i="3"/>
  <c r="CZ51" i="3"/>
  <c r="DB51" i="3" s="1"/>
  <c r="DA51" i="3"/>
  <c r="DC51" i="3"/>
  <c r="A52" i="3"/>
  <c r="CY52" i="3"/>
  <c r="CZ52" i="3"/>
  <c r="DA52" i="3"/>
  <c r="DB52" i="3"/>
  <c r="DC52" i="3"/>
  <c r="A53" i="3"/>
  <c r="CY53" i="3"/>
  <c r="CZ53" i="3"/>
  <c r="DB53" i="3" s="1"/>
  <c r="DA53" i="3"/>
  <c r="DC53" i="3"/>
  <c r="A54" i="3"/>
  <c r="CY54" i="3"/>
  <c r="CZ54" i="3"/>
  <c r="DB54" i="3" s="1"/>
  <c r="DA54" i="3"/>
  <c r="DC54" i="3"/>
  <c r="A55" i="3"/>
  <c r="CY55" i="3"/>
  <c r="CZ55" i="3"/>
  <c r="DA55" i="3"/>
  <c r="DB55" i="3"/>
  <c r="DC55" i="3"/>
  <c r="A56" i="3"/>
  <c r="CY56" i="3"/>
  <c r="CZ56" i="3"/>
  <c r="DB56" i="3" s="1"/>
  <c r="DA56" i="3"/>
  <c r="DC56" i="3"/>
  <c r="A57" i="3"/>
  <c r="CY57" i="3"/>
  <c r="CZ57" i="3"/>
  <c r="DB57" i="3" s="1"/>
  <c r="DA57" i="3"/>
  <c r="DC57" i="3"/>
  <c r="A58" i="3"/>
  <c r="CY58" i="3"/>
  <c r="CZ58" i="3"/>
  <c r="DB58" i="3" s="1"/>
  <c r="DA58" i="3"/>
  <c r="DC58" i="3"/>
  <c r="A59" i="3"/>
  <c r="CY59" i="3"/>
  <c r="CZ59" i="3"/>
  <c r="DB59" i="3" s="1"/>
  <c r="L58" i="7" s="1"/>
  <c r="DA59" i="3"/>
  <c r="DC59" i="3"/>
  <c r="Q58" i="7" s="1"/>
  <c r="A60" i="3"/>
  <c r="CY60" i="3"/>
  <c r="CZ60" i="3"/>
  <c r="DA60" i="3"/>
  <c r="DB60" i="3"/>
  <c r="L57" i="7" s="1"/>
  <c r="DC60" i="3"/>
  <c r="Q57" i="7" s="1"/>
  <c r="A61" i="3"/>
  <c r="CY61" i="3"/>
  <c r="CZ61" i="3"/>
  <c r="DB61" i="3" s="1"/>
  <c r="DA61" i="3"/>
  <c r="DC61" i="3"/>
  <c r="A62" i="3"/>
  <c r="CY62" i="3"/>
  <c r="CZ62" i="3"/>
  <c r="DB62" i="3" s="1"/>
  <c r="DA62" i="3"/>
  <c r="DC62" i="3"/>
  <c r="A63" i="3"/>
  <c r="CY63" i="3"/>
  <c r="CZ63" i="3"/>
  <c r="DA63" i="3"/>
  <c r="DB63" i="3"/>
  <c r="DC63" i="3"/>
  <c r="A64" i="3"/>
  <c r="CY64" i="3"/>
  <c r="CZ64" i="3"/>
  <c r="DB64" i="3" s="1"/>
  <c r="DA64" i="3"/>
  <c r="DC64" i="3"/>
  <c r="A65" i="3"/>
  <c r="CY65" i="3"/>
  <c r="CZ65" i="3"/>
  <c r="DB65" i="3" s="1"/>
  <c r="DA65" i="3"/>
  <c r="DC65" i="3"/>
  <c r="A66" i="3"/>
  <c r="CY66" i="3"/>
  <c r="CZ66" i="3"/>
  <c r="DB66" i="3" s="1"/>
  <c r="DA66" i="3"/>
  <c r="DC66" i="3"/>
  <c r="A67" i="3"/>
  <c r="CY67" i="3"/>
  <c r="CZ67" i="3"/>
  <c r="DB67" i="3" s="1"/>
  <c r="DA67" i="3"/>
  <c r="DC67" i="3"/>
  <c r="A68" i="3"/>
  <c r="CY68" i="3"/>
  <c r="CZ68" i="3"/>
  <c r="DA68" i="3"/>
  <c r="DB68" i="3"/>
  <c r="L60" i="7" s="1"/>
  <c r="DC68" i="3"/>
  <c r="Q60" i="7" s="1"/>
  <c r="A69" i="3"/>
  <c r="CY69" i="3"/>
  <c r="CZ69" i="3"/>
  <c r="DB69" i="3" s="1"/>
  <c r="DA69" i="3"/>
  <c r="DC69" i="3"/>
  <c r="A70" i="3"/>
  <c r="CY70" i="3"/>
  <c r="CZ70" i="3"/>
  <c r="DB70" i="3" s="1"/>
  <c r="DA70" i="3"/>
  <c r="DC70" i="3"/>
  <c r="A71" i="3"/>
  <c r="CY71" i="3"/>
  <c r="CZ71" i="3"/>
  <c r="DA71" i="3"/>
  <c r="DB71" i="3"/>
  <c r="DC71" i="3"/>
  <c r="A72" i="3"/>
  <c r="CY72" i="3"/>
  <c r="CZ72" i="3"/>
  <c r="DB72" i="3" s="1"/>
  <c r="DA72" i="3"/>
  <c r="DC72" i="3"/>
  <c r="A73" i="3"/>
  <c r="CY73" i="3"/>
  <c r="CZ73" i="3"/>
  <c r="DB73" i="3" s="1"/>
  <c r="DA73" i="3"/>
  <c r="DC73" i="3"/>
  <c r="A74" i="3"/>
  <c r="CY74" i="3"/>
  <c r="CZ74" i="3"/>
  <c r="DB74" i="3" s="1"/>
  <c r="DA74" i="3"/>
  <c r="DC74" i="3"/>
  <c r="A75" i="3"/>
  <c r="CY75" i="3"/>
  <c r="CZ75" i="3"/>
  <c r="DB75" i="3" s="1"/>
  <c r="L66" i="7" s="1"/>
  <c r="DA75" i="3"/>
  <c r="DC75" i="3"/>
  <c r="Q66" i="7" s="1"/>
  <c r="A76" i="3"/>
  <c r="CY76" i="3"/>
  <c r="CZ76" i="3"/>
  <c r="DA76" i="3"/>
  <c r="DB76" i="3"/>
  <c r="L65" i="7" s="1"/>
  <c r="DC76" i="3"/>
  <c r="Q65" i="7" s="1"/>
  <c r="A77" i="3"/>
  <c r="CY77" i="3"/>
  <c r="CZ77" i="3"/>
  <c r="DB77" i="3" s="1"/>
  <c r="DA77" i="3"/>
  <c r="DC77" i="3"/>
  <c r="A78" i="3"/>
  <c r="CY78" i="3"/>
  <c r="CZ78" i="3"/>
  <c r="DB78" i="3" s="1"/>
  <c r="DA78" i="3"/>
  <c r="DC78" i="3"/>
  <c r="A79" i="3"/>
  <c r="CY79" i="3"/>
  <c r="CZ79" i="3"/>
  <c r="DA79" i="3"/>
  <c r="DB79" i="3"/>
  <c r="DC79" i="3"/>
  <c r="A80" i="3"/>
  <c r="CY80" i="3"/>
  <c r="CZ80" i="3"/>
  <c r="DB80" i="3" s="1"/>
  <c r="DA80" i="3"/>
  <c r="DC80" i="3"/>
  <c r="A81" i="3"/>
  <c r="CY81" i="3"/>
  <c r="CZ81" i="3"/>
  <c r="DB81" i="3" s="1"/>
  <c r="L73" i="7" s="1"/>
  <c r="DA81" i="3"/>
  <c r="DC81" i="3"/>
  <c r="Q73" i="7" s="1"/>
  <c r="A82" i="3"/>
  <c r="CY82" i="3"/>
  <c r="CZ82" i="3"/>
  <c r="DB82" i="3" s="1"/>
  <c r="L72" i="7" s="1"/>
  <c r="DA82" i="3"/>
  <c r="DC82" i="3"/>
  <c r="Q72" i="7" s="1"/>
  <c r="A83" i="3"/>
  <c r="CY83" i="3"/>
  <c r="CZ83" i="3"/>
  <c r="DB83" i="3" s="1"/>
  <c r="L71" i="7" s="1"/>
  <c r="DA83" i="3"/>
  <c r="DC83" i="3"/>
  <c r="Q71" i="7" s="1"/>
  <c r="A84" i="3"/>
  <c r="CY84" i="3"/>
  <c r="CZ84" i="3"/>
  <c r="DA84" i="3"/>
  <c r="DB84" i="3"/>
  <c r="L70" i="7" s="1"/>
  <c r="DC84" i="3"/>
  <c r="Q70" i="7" s="1"/>
  <c r="A85" i="3"/>
  <c r="CY85" i="3"/>
  <c r="CZ85" i="3"/>
  <c r="DB85" i="3" s="1"/>
  <c r="DA85" i="3"/>
  <c r="DC85" i="3"/>
  <c r="A86" i="3"/>
  <c r="CY86" i="3"/>
  <c r="CZ86" i="3"/>
  <c r="DB86" i="3" s="1"/>
  <c r="DA86" i="3"/>
  <c r="DC86" i="3"/>
  <c r="A87" i="3"/>
  <c r="CY87" i="3"/>
  <c r="CZ87" i="3"/>
  <c r="DA87" i="3"/>
  <c r="DB87" i="3"/>
  <c r="DC87" i="3"/>
  <c r="A88" i="3"/>
  <c r="CY88" i="3"/>
  <c r="CZ88" i="3"/>
  <c r="DB88" i="3" s="1"/>
  <c r="L77" i="7" s="1"/>
  <c r="DA88" i="3"/>
  <c r="DC88" i="3"/>
  <c r="Q77" i="7" s="1"/>
  <c r="A89" i="3"/>
  <c r="CY89" i="3"/>
  <c r="CZ89" i="3"/>
  <c r="DB89" i="3" s="1"/>
  <c r="L76" i="7" s="1"/>
  <c r="DA89" i="3"/>
  <c r="DC89" i="3"/>
  <c r="Q76" i="7" s="1"/>
  <c r="A90" i="3"/>
  <c r="CY90" i="3"/>
  <c r="CZ90" i="3"/>
  <c r="DB90" i="3" s="1"/>
  <c r="L75" i="7" s="1"/>
  <c r="DA90" i="3"/>
  <c r="DC90" i="3"/>
  <c r="Q75" i="7" s="1"/>
  <c r="A91" i="3"/>
  <c r="CY91" i="3"/>
  <c r="CZ91" i="3"/>
  <c r="DB91" i="3" s="1"/>
  <c r="L74" i="7" s="1"/>
  <c r="DA91" i="3"/>
  <c r="DC91" i="3"/>
  <c r="Q74" i="7" s="1"/>
  <c r="A92" i="3"/>
  <c r="CY92" i="3"/>
  <c r="CZ92" i="3"/>
  <c r="DA92" i="3"/>
  <c r="DB92" i="3"/>
  <c r="DC92" i="3"/>
  <c r="A93" i="3"/>
  <c r="CY93" i="3"/>
  <c r="CZ93" i="3"/>
  <c r="DB93" i="3" s="1"/>
  <c r="DA93" i="3"/>
  <c r="DC93" i="3"/>
  <c r="A94" i="3"/>
  <c r="CY94" i="3"/>
  <c r="CZ94" i="3"/>
  <c r="DB94" i="3" s="1"/>
  <c r="DA94" i="3"/>
  <c r="DC94" i="3"/>
  <c r="A95" i="3"/>
  <c r="CY95" i="3"/>
  <c r="CZ95" i="3"/>
  <c r="DA95" i="3"/>
  <c r="DB95" i="3"/>
  <c r="DC95" i="3"/>
  <c r="A96" i="3"/>
  <c r="CY96" i="3"/>
  <c r="CZ96" i="3"/>
  <c r="DB96" i="3" s="1"/>
  <c r="DA96" i="3"/>
  <c r="DC96" i="3"/>
  <c r="A97" i="3"/>
  <c r="CY97" i="3"/>
  <c r="CZ97" i="3"/>
  <c r="DB97" i="3" s="1"/>
  <c r="DA97" i="3"/>
  <c r="DC97" i="3"/>
  <c r="A98" i="3"/>
  <c r="CY98" i="3"/>
  <c r="CZ98" i="3"/>
  <c r="DB98" i="3" s="1"/>
  <c r="DA98" i="3"/>
  <c r="DC98" i="3"/>
  <c r="A99" i="3"/>
  <c r="CY99" i="3"/>
  <c r="CZ99" i="3"/>
  <c r="DB99" i="3" s="1"/>
  <c r="DA99" i="3"/>
  <c r="DC99" i="3"/>
  <c r="A100" i="3"/>
  <c r="CY100" i="3"/>
  <c r="CZ100" i="3"/>
  <c r="DA100" i="3"/>
  <c r="DB100" i="3"/>
  <c r="DC100" i="3"/>
  <c r="A101" i="3"/>
  <c r="CY101" i="3"/>
  <c r="CZ101" i="3"/>
  <c r="DB101" i="3" s="1"/>
  <c r="L84" i="7" s="1"/>
  <c r="DA101" i="3"/>
  <c r="DC101" i="3"/>
  <c r="Q84" i="7" s="1"/>
  <c r="A102" i="3"/>
  <c r="CY102" i="3"/>
  <c r="CZ102" i="3"/>
  <c r="DB102" i="3" s="1"/>
  <c r="L83" i="7" s="1"/>
  <c r="DA102" i="3"/>
  <c r="DC102" i="3"/>
  <c r="Q83" i="7" s="1"/>
  <c r="A103" i="3"/>
  <c r="CY103" i="3"/>
  <c r="CZ103" i="3"/>
  <c r="DA103" i="3"/>
  <c r="DB103" i="3"/>
  <c r="DC103" i="3"/>
  <c r="A104" i="3"/>
  <c r="CY104" i="3"/>
  <c r="CZ104" i="3"/>
  <c r="DB104" i="3" s="1"/>
  <c r="DA104" i="3"/>
  <c r="DC104" i="3"/>
  <c r="A105" i="3"/>
  <c r="CY105" i="3"/>
  <c r="CZ105" i="3"/>
  <c r="DB105" i="3" s="1"/>
  <c r="DA105" i="3"/>
  <c r="DC105" i="3"/>
  <c r="A106" i="3"/>
  <c r="CY106" i="3"/>
  <c r="CZ106" i="3"/>
  <c r="DB106" i="3" s="1"/>
  <c r="DA106" i="3"/>
  <c r="DC106" i="3"/>
  <c r="A107" i="3"/>
  <c r="CY107" i="3"/>
  <c r="CZ107" i="3"/>
  <c r="DB107" i="3" s="1"/>
  <c r="DA107" i="3"/>
  <c r="DC107" i="3"/>
  <c r="A108" i="3"/>
  <c r="CY108" i="3"/>
  <c r="CZ108" i="3"/>
  <c r="DA108" i="3"/>
  <c r="DB108" i="3"/>
  <c r="DC108" i="3"/>
  <c r="A109" i="3"/>
  <c r="CY109" i="3"/>
  <c r="CZ109" i="3"/>
  <c r="DB109" i="3" s="1"/>
  <c r="DA109" i="3"/>
  <c r="DC109" i="3"/>
  <c r="A110" i="3"/>
  <c r="CY110" i="3"/>
  <c r="CZ110" i="3"/>
  <c r="DB110" i="3" s="1"/>
  <c r="L86" i="7" s="1"/>
  <c r="DA110" i="3"/>
  <c r="DC110" i="3"/>
  <c r="Q86" i="7" s="1"/>
  <c r="A111" i="3"/>
  <c r="CY111" i="3"/>
  <c r="CZ111" i="3"/>
  <c r="DA111" i="3"/>
  <c r="DB111" i="3"/>
  <c r="DC111" i="3"/>
  <c r="A112" i="3"/>
  <c r="CY112" i="3"/>
  <c r="CZ112" i="3"/>
  <c r="DB112" i="3" s="1"/>
  <c r="DA112" i="3"/>
  <c r="DC112" i="3"/>
  <c r="A113" i="3"/>
  <c r="CY113" i="3"/>
  <c r="CZ113" i="3"/>
  <c r="DB113" i="3" s="1"/>
  <c r="DA113" i="3"/>
  <c r="DC113" i="3"/>
  <c r="A114" i="3"/>
  <c r="CY114" i="3"/>
  <c r="CZ114" i="3"/>
  <c r="DB114" i="3" s="1"/>
  <c r="DA114" i="3"/>
  <c r="DC114" i="3"/>
  <c r="A115" i="3"/>
  <c r="CY115" i="3"/>
  <c r="CZ115" i="3"/>
  <c r="DB115" i="3" s="1"/>
  <c r="DA115" i="3"/>
  <c r="DC115" i="3"/>
  <c r="A116" i="3"/>
  <c r="CY116" i="3"/>
  <c r="CZ116" i="3"/>
  <c r="DA116" i="3"/>
  <c r="DB116" i="3"/>
  <c r="DC116" i="3"/>
  <c r="A117" i="3"/>
  <c r="CY117" i="3"/>
  <c r="CZ117" i="3"/>
  <c r="DB117" i="3" s="1"/>
  <c r="DA117" i="3"/>
  <c r="DC117" i="3"/>
  <c r="A118" i="3"/>
  <c r="CY118" i="3"/>
  <c r="CZ118" i="3"/>
  <c r="DB118" i="3" s="1"/>
  <c r="DA118" i="3"/>
  <c r="DC118" i="3"/>
  <c r="A119" i="3"/>
  <c r="CY119" i="3"/>
  <c r="CZ119" i="3"/>
  <c r="DA119" i="3"/>
  <c r="DB119" i="3"/>
  <c r="DC119" i="3"/>
  <c r="A120" i="3"/>
  <c r="CY120" i="3"/>
  <c r="CZ120" i="3"/>
  <c r="DB120" i="3" s="1"/>
  <c r="DA120" i="3"/>
  <c r="DC120" i="3"/>
  <c r="A121" i="3"/>
  <c r="CY121" i="3"/>
  <c r="CZ121" i="3"/>
  <c r="DB121" i="3" s="1"/>
  <c r="DA121" i="3"/>
  <c r="DC121" i="3"/>
  <c r="A122" i="3"/>
  <c r="CY122" i="3"/>
  <c r="CZ122" i="3"/>
  <c r="DB122" i="3" s="1"/>
  <c r="DA122" i="3"/>
  <c r="DC122" i="3"/>
  <c r="A123" i="3"/>
  <c r="CY123" i="3"/>
  <c r="CZ123" i="3"/>
  <c r="DB123" i="3" s="1"/>
  <c r="DA123" i="3"/>
  <c r="DC123" i="3"/>
  <c r="A124" i="3"/>
  <c r="CY124" i="3"/>
  <c r="CZ124" i="3"/>
  <c r="DA124" i="3"/>
  <c r="DB124" i="3"/>
  <c r="DC124" i="3"/>
  <c r="A125" i="3"/>
  <c r="CY125" i="3"/>
  <c r="CZ125" i="3"/>
  <c r="DB125" i="3" s="1"/>
  <c r="DA125" i="3"/>
  <c r="DC125" i="3"/>
  <c r="A126" i="3"/>
  <c r="CY126" i="3"/>
  <c r="CZ126" i="3"/>
  <c r="DB126" i="3" s="1"/>
  <c r="DA126" i="3"/>
  <c r="DC126" i="3"/>
  <c r="A127" i="3"/>
  <c r="CY127" i="3"/>
  <c r="CZ127" i="3"/>
  <c r="DA127" i="3"/>
  <c r="DB127" i="3"/>
  <c r="DC127" i="3"/>
  <c r="A128" i="3"/>
  <c r="CY128" i="3"/>
  <c r="CZ128" i="3"/>
  <c r="DB128" i="3" s="1"/>
  <c r="L94" i="7" s="1"/>
  <c r="DA128" i="3"/>
  <c r="DC128" i="3"/>
  <c r="Q94" i="7" s="1"/>
  <c r="A129" i="3"/>
  <c r="CY129" i="3"/>
  <c r="CZ129" i="3"/>
  <c r="DB129" i="3" s="1"/>
  <c r="L93" i="7" s="1"/>
  <c r="DA129" i="3"/>
  <c r="DC129" i="3"/>
  <c r="Q93" i="7" s="1"/>
  <c r="A130" i="3"/>
  <c r="CY130" i="3"/>
  <c r="CZ130" i="3"/>
  <c r="DB130" i="3" s="1"/>
  <c r="DA130" i="3"/>
  <c r="DC130" i="3"/>
  <c r="A131" i="3"/>
  <c r="CY131" i="3"/>
  <c r="CZ131" i="3"/>
  <c r="DB131" i="3" s="1"/>
  <c r="L97" i="7" s="1"/>
  <c r="DA131" i="3"/>
  <c r="DC131" i="3"/>
  <c r="Q97" i="7" s="1"/>
  <c r="A132" i="3"/>
  <c r="CY132" i="3"/>
  <c r="CZ132" i="3"/>
  <c r="DA132" i="3"/>
  <c r="DB132" i="3"/>
  <c r="L96" i="7" s="1"/>
  <c r="DC132" i="3"/>
  <c r="Q96" i="7" s="1"/>
  <c r="A133" i="3"/>
  <c r="CY133" i="3"/>
  <c r="CZ133" i="3"/>
  <c r="DB133" i="3" s="1"/>
  <c r="L95" i="7" s="1"/>
  <c r="DA133" i="3"/>
  <c r="DC133" i="3"/>
  <c r="Q95" i="7" s="1"/>
  <c r="A134" i="3"/>
  <c r="CY134" i="3"/>
  <c r="CZ134" i="3"/>
  <c r="DB134" i="3" s="1"/>
  <c r="DA134" i="3"/>
  <c r="DC134" i="3"/>
  <c r="A135" i="3"/>
  <c r="CY135" i="3"/>
  <c r="CZ135" i="3"/>
  <c r="DA135" i="3"/>
  <c r="DB135" i="3"/>
  <c r="DC135" i="3"/>
  <c r="A136" i="3"/>
  <c r="CY136" i="3"/>
  <c r="CZ136" i="3"/>
  <c r="DB136" i="3" s="1"/>
  <c r="DA136" i="3"/>
  <c r="DC136" i="3"/>
  <c r="A137" i="3"/>
  <c r="CY137" i="3"/>
  <c r="CZ137" i="3"/>
  <c r="DB137" i="3" s="1"/>
  <c r="DA137" i="3"/>
  <c r="DC137" i="3"/>
  <c r="A138" i="3"/>
  <c r="CY138" i="3"/>
  <c r="CZ138" i="3"/>
  <c r="DB138" i="3" s="1"/>
  <c r="DA138" i="3"/>
  <c r="DC138" i="3"/>
  <c r="A139" i="3"/>
  <c r="CY139" i="3"/>
  <c r="CZ139" i="3"/>
  <c r="DB139" i="3" s="1"/>
  <c r="DA139" i="3"/>
  <c r="DC139" i="3"/>
  <c r="A140" i="3"/>
  <c r="CY140" i="3"/>
  <c r="CZ140" i="3"/>
  <c r="DA140" i="3"/>
  <c r="DB140" i="3"/>
  <c r="L100" i="7" s="1"/>
  <c r="DC140" i="3"/>
  <c r="Q100" i="7" s="1"/>
  <c r="A141" i="3"/>
  <c r="CY141" i="3"/>
  <c r="CZ141" i="3"/>
  <c r="DB141" i="3" s="1"/>
  <c r="L99" i="7" s="1"/>
  <c r="DA141" i="3"/>
  <c r="DC141" i="3"/>
  <c r="Q99" i="7" s="1"/>
  <c r="A142" i="3"/>
  <c r="CY142" i="3"/>
  <c r="CZ142" i="3"/>
  <c r="DB142" i="3" s="1"/>
  <c r="DA142" i="3"/>
  <c r="DC142" i="3"/>
  <c r="A143" i="3"/>
  <c r="CY143" i="3"/>
  <c r="CZ143" i="3"/>
  <c r="DA143" i="3"/>
  <c r="DB143" i="3"/>
  <c r="DC143" i="3"/>
  <c r="A144" i="3"/>
  <c r="CY144" i="3"/>
  <c r="CZ144" i="3"/>
  <c r="DB144" i="3" s="1"/>
  <c r="DA144" i="3"/>
  <c r="DC144" i="3"/>
  <c r="A145" i="3"/>
  <c r="CY145" i="3"/>
  <c r="CZ145" i="3"/>
  <c r="DB145" i="3" s="1"/>
  <c r="DA145" i="3"/>
  <c r="DC145" i="3"/>
  <c r="A146" i="3"/>
  <c r="CY146" i="3"/>
  <c r="CZ146" i="3"/>
  <c r="DB146" i="3" s="1"/>
  <c r="DA146" i="3"/>
  <c r="DC146" i="3"/>
  <c r="A147" i="3"/>
  <c r="CY147" i="3"/>
  <c r="CZ147" i="3"/>
  <c r="DB147" i="3" s="1"/>
  <c r="DA147" i="3"/>
  <c r="DC147" i="3"/>
  <c r="A148" i="3"/>
  <c r="CY148" i="3"/>
  <c r="CZ148" i="3"/>
  <c r="DA148" i="3"/>
  <c r="DB148" i="3"/>
  <c r="DC148" i="3"/>
  <c r="A149" i="3"/>
  <c r="CY149" i="3"/>
  <c r="CZ149" i="3"/>
  <c r="DB149" i="3" s="1"/>
  <c r="L102" i="7" s="1"/>
  <c r="DA149" i="3"/>
  <c r="DC149" i="3"/>
  <c r="Q102" i="7" s="1"/>
  <c r="A150" i="3"/>
  <c r="CY150" i="3"/>
  <c r="CZ150" i="3"/>
  <c r="DB150" i="3" s="1"/>
  <c r="L101" i="7" s="1"/>
  <c r="DA150" i="3"/>
  <c r="DC150" i="3"/>
  <c r="Q101" i="7" s="1"/>
  <c r="A151" i="3"/>
  <c r="CY151" i="3"/>
  <c r="CZ151" i="3"/>
  <c r="DA151" i="3"/>
  <c r="DB151" i="3"/>
  <c r="DC151" i="3"/>
  <c r="A152" i="3"/>
  <c r="CY152" i="3"/>
  <c r="CZ152" i="3"/>
  <c r="DB152" i="3" s="1"/>
  <c r="DA152" i="3"/>
  <c r="DC152" i="3"/>
  <c r="A153" i="3"/>
  <c r="CY153" i="3"/>
  <c r="CZ153" i="3"/>
  <c r="DB153" i="3" s="1"/>
  <c r="L103" i="7" s="1"/>
  <c r="DA153" i="3"/>
  <c r="DC153" i="3"/>
  <c r="Q103" i="7" s="1"/>
  <c r="A154" i="3"/>
  <c r="CY154" i="3"/>
  <c r="CZ154" i="3"/>
  <c r="DB154" i="3" s="1"/>
  <c r="DA154" i="3"/>
  <c r="DC154" i="3"/>
  <c r="A155" i="3"/>
  <c r="CY155" i="3"/>
  <c r="CZ155" i="3"/>
  <c r="DB155" i="3" s="1"/>
  <c r="DA155" i="3"/>
  <c r="DC155" i="3"/>
  <c r="A156" i="3"/>
  <c r="CY156" i="3"/>
  <c r="CZ156" i="3"/>
  <c r="DA156" i="3"/>
  <c r="DB156" i="3"/>
  <c r="DC156" i="3"/>
  <c r="A157" i="3"/>
  <c r="CY157" i="3"/>
  <c r="CZ157" i="3"/>
  <c r="DB157" i="3" s="1"/>
  <c r="DA157" i="3"/>
  <c r="DC157" i="3"/>
  <c r="A158" i="3"/>
  <c r="CY158" i="3"/>
  <c r="CZ158" i="3"/>
  <c r="DB158" i="3" s="1"/>
  <c r="DA158" i="3"/>
  <c r="DC158" i="3"/>
  <c r="A159" i="3"/>
  <c r="CY159" i="3"/>
  <c r="CZ159" i="3"/>
  <c r="DA159" i="3"/>
  <c r="DB159" i="3"/>
  <c r="DC159" i="3"/>
  <c r="A160" i="3"/>
  <c r="CY160" i="3"/>
  <c r="CZ160" i="3"/>
  <c r="DB160" i="3" s="1"/>
  <c r="DA160" i="3"/>
  <c r="DC160" i="3"/>
  <c r="A161" i="3"/>
  <c r="CY161" i="3"/>
  <c r="CZ161" i="3"/>
  <c r="DB161" i="3" s="1"/>
  <c r="DA161" i="3"/>
  <c r="DC161" i="3"/>
  <c r="A162" i="3"/>
  <c r="CY162" i="3"/>
  <c r="CZ162" i="3"/>
  <c r="DB162" i="3" s="1"/>
  <c r="DA162" i="3"/>
  <c r="DC162" i="3"/>
  <c r="A163" i="3"/>
  <c r="CY163" i="3"/>
  <c r="CZ163" i="3"/>
  <c r="DB163" i="3" s="1"/>
  <c r="L107" i="7" s="1"/>
  <c r="DA163" i="3"/>
  <c r="DC163" i="3"/>
  <c r="Q107" i="7" s="1"/>
  <c r="A164" i="3"/>
  <c r="CY164" i="3"/>
  <c r="CZ164" i="3"/>
  <c r="DA164" i="3"/>
  <c r="DB164" i="3"/>
  <c r="DC164" i="3"/>
  <c r="A165" i="3"/>
  <c r="CY165" i="3"/>
  <c r="CZ165" i="3"/>
  <c r="DB165" i="3" s="1"/>
  <c r="DA165" i="3"/>
  <c r="DC165" i="3"/>
  <c r="A166" i="3"/>
  <c r="CY166" i="3"/>
  <c r="CZ166" i="3"/>
  <c r="DB166" i="3" s="1"/>
  <c r="DA166" i="3"/>
  <c r="DC166" i="3"/>
  <c r="A167" i="3"/>
  <c r="CY167" i="3"/>
  <c r="CZ167" i="3"/>
  <c r="DA167" i="3"/>
  <c r="DB167" i="3"/>
  <c r="DC167" i="3"/>
  <c r="A168" i="3"/>
  <c r="CY168" i="3"/>
  <c r="CZ168" i="3"/>
  <c r="DB168" i="3" s="1"/>
  <c r="L109" i="7" s="1"/>
  <c r="DA168" i="3"/>
  <c r="DC168" i="3"/>
  <c r="Q109" i="7" s="1"/>
  <c r="A169" i="3"/>
  <c r="CY169" i="3"/>
  <c r="CZ169" i="3"/>
  <c r="DA169" i="3"/>
  <c r="DB169" i="3"/>
  <c r="DC169" i="3"/>
  <c r="A170" i="3"/>
  <c r="CY170" i="3"/>
  <c r="CZ170" i="3"/>
  <c r="DB170" i="3" s="1"/>
  <c r="DA170" i="3"/>
  <c r="DC170" i="3"/>
  <c r="A171" i="3"/>
  <c r="CY171" i="3"/>
  <c r="CZ171" i="3"/>
  <c r="DB171" i="3" s="1"/>
  <c r="DA171" i="3"/>
  <c r="DC171" i="3"/>
  <c r="A172" i="3"/>
  <c r="CY172" i="3"/>
  <c r="CZ172" i="3"/>
  <c r="DB172" i="3" s="1"/>
  <c r="DA172" i="3"/>
  <c r="DC172" i="3"/>
  <c r="A173" i="3"/>
  <c r="CY173" i="3"/>
  <c r="CZ173" i="3"/>
  <c r="DB173" i="3" s="1"/>
  <c r="DA173" i="3"/>
  <c r="DC173" i="3"/>
  <c r="A174" i="3"/>
  <c r="CY174" i="3"/>
  <c r="CZ174" i="3"/>
  <c r="DA174" i="3"/>
  <c r="DB174" i="3"/>
  <c r="DC174" i="3"/>
  <c r="A175" i="3"/>
  <c r="CY175" i="3"/>
  <c r="CZ175" i="3"/>
  <c r="DB175" i="3" s="1"/>
  <c r="DA175" i="3"/>
  <c r="DC175" i="3"/>
  <c r="A176" i="3"/>
  <c r="CY176" i="3"/>
  <c r="CZ176" i="3"/>
  <c r="DB176" i="3" s="1"/>
  <c r="DA176" i="3"/>
  <c r="DC176" i="3"/>
  <c r="A177" i="3"/>
  <c r="CY177" i="3"/>
  <c r="CZ177" i="3"/>
  <c r="DA177" i="3"/>
  <c r="DB177" i="3"/>
  <c r="DC177" i="3"/>
  <c r="A178" i="3"/>
  <c r="CY178" i="3"/>
  <c r="CZ178" i="3"/>
  <c r="DB178" i="3" s="1"/>
  <c r="DA178" i="3"/>
  <c r="DC178" i="3"/>
  <c r="A179" i="3"/>
  <c r="CY179" i="3"/>
  <c r="CZ179" i="3"/>
  <c r="DB179" i="3" s="1"/>
  <c r="DA179" i="3"/>
  <c r="DC179" i="3"/>
  <c r="A180" i="3"/>
  <c r="CY180" i="3"/>
  <c r="CZ180" i="3"/>
  <c r="DB180" i="3" s="1"/>
  <c r="DA180" i="3"/>
  <c r="DC180" i="3"/>
  <c r="A181" i="3"/>
  <c r="CY181" i="3"/>
  <c r="CZ181" i="3"/>
  <c r="DB181" i="3" s="1"/>
  <c r="DA181" i="3"/>
  <c r="DC181" i="3"/>
  <c r="A182" i="3"/>
  <c r="CY182" i="3"/>
  <c r="CZ182" i="3"/>
  <c r="DA182" i="3"/>
  <c r="DB182" i="3"/>
  <c r="DC182" i="3"/>
  <c r="A183" i="3"/>
  <c r="CY183" i="3"/>
  <c r="CZ183" i="3"/>
  <c r="DB183" i="3" s="1"/>
  <c r="DA183" i="3"/>
  <c r="DC183" i="3"/>
  <c r="A184" i="3"/>
  <c r="CY184" i="3"/>
  <c r="CZ184" i="3"/>
  <c r="DB184" i="3" s="1"/>
  <c r="L116" i="7" s="1"/>
  <c r="DA184" i="3"/>
  <c r="DC184" i="3"/>
  <c r="Q116" i="7" s="1"/>
  <c r="A185" i="3"/>
  <c r="CY185" i="3"/>
  <c r="CZ185" i="3"/>
  <c r="DA185" i="3"/>
  <c r="DB185" i="3"/>
  <c r="L115" i="7" s="1"/>
  <c r="DC185" i="3"/>
  <c r="Q115" i="7" s="1"/>
  <c r="A186" i="3"/>
  <c r="CY186" i="3"/>
  <c r="CZ186" i="3"/>
  <c r="DB186" i="3" s="1"/>
  <c r="DA186" i="3"/>
  <c r="DC186" i="3"/>
  <c r="A187" i="3"/>
  <c r="CY187" i="3"/>
  <c r="CZ187" i="3"/>
  <c r="DB187" i="3" s="1"/>
  <c r="L119" i="7" s="1"/>
  <c r="DA187" i="3"/>
  <c r="DC187" i="3"/>
  <c r="Q119" i="7" s="1"/>
  <c r="A188" i="3"/>
  <c r="CY188" i="3"/>
  <c r="CZ188" i="3"/>
  <c r="DB188" i="3" s="1"/>
  <c r="L118" i="7" s="1"/>
  <c r="DA188" i="3"/>
  <c r="DC188" i="3"/>
  <c r="Q118" i="7" s="1"/>
  <c r="A189" i="3"/>
  <c r="CY189" i="3"/>
  <c r="CZ189" i="3"/>
  <c r="DB189" i="3" s="1"/>
  <c r="L117" i="7" s="1"/>
  <c r="DA189" i="3"/>
  <c r="DC189" i="3"/>
  <c r="Q117" i="7" s="1"/>
  <c r="A190" i="3"/>
  <c r="CY190" i="3"/>
  <c r="CZ190" i="3"/>
  <c r="DA190" i="3"/>
  <c r="DB190" i="3"/>
  <c r="DC190" i="3"/>
  <c r="A191" i="3"/>
  <c r="CY191" i="3"/>
  <c r="CZ191" i="3"/>
  <c r="DB191" i="3" s="1"/>
  <c r="DA191" i="3"/>
  <c r="DC191" i="3"/>
  <c r="A192" i="3"/>
  <c r="CY192" i="3"/>
  <c r="CZ192" i="3"/>
  <c r="DB192" i="3" s="1"/>
  <c r="DA192" i="3"/>
  <c r="DC192" i="3"/>
  <c r="A193" i="3"/>
  <c r="CY193" i="3"/>
  <c r="CZ193" i="3"/>
  <c r="DA193" i="3"/>
  <c r="DB193" i="3"/>
  <c r="DC193" i="3"/>
  <c r="A194" i="3"/>
  <c r="CY194" i="3"/>
  <c r="CZ194" i="3"/>
  <c r="DB194" i="3" s="1"/>
  <c r="DA194" i="3"/>
  <c r="DC194" i="3"/>
  <c r="A195" i="3"/>
  <c r="CY195" i="3"/>
  <c r="CZ195" i="3"/>
  <c r="DB195" i="3" s="1"/>
  <c r="DA195" i="3"/>
  <c r="DC195" i="3"/>
  <c r="A196" i="3"/>
  <c r="CY196" i="3"/>
  <c r="CZ196" i="3"/>
  <c r="DB196" i="3" s="1"/>
  <c r="L122" i="7" s="1"/>
  <c r="DA196" i="3"/>
  <c r="DC196" i="3"/>
  <c r="Q122" i="7" s="1"/>
  <c r="A197" i="3"/>
  <c r="CY197" i="3"/>
  <c r="CZ197" i="3"/>
  <c r="DB197" i="3" s="1"/>
  <c r="L121" i="7" s="1"/>
  <c r="DA197" i="3"/>
  <c r="DC197" i="3"/>
  <c r="Q121" i="7" s="1"/>
  <c r="A198" i="3"/>
  <c r="CY198" i="3"/>
  <c r="CZ198" i="3"/>
  <c r="DA198" i="3"/>
  <c r="DB198" i="3"/>
  <c r="DC198" i="3"/>
  <c r="A199" i="3"/>
  <c r="CY199" i="3"/>
  <c r="CZ199" i="3"/>
  <c r="DB199" i="3" s="1"/>
  <c r="DA199" i="3"/>
  <c r="DC199" i="3"/>
  <c r="A200" i="3"/>
  <c r="CY200" i="3"/>
  <c r="CZ200" i="3"/>
  <c r="DB200" i="3" s="1"/>
  <c r="DA200" i="3"/>
  <c r="DC200" i="3"/>
  <c r="A201" i="3"/>
  <c r="CY201" i="3"/>
  <c r="CZ201" i="3"/>
  <c r="DA201" i="3"/>
  <c r="DB201" i="3"/>
  <c r="DC201" i="3"/>
  <c r="A202" i="3"/>
  <c r="CY202" i="3"/>
  <c r="CZ202" i="3"/>
  <c r="DB202" i="3" s="1"/>
  <c r="DA202" i="3"/>
  <c r="DC202" i="3"/>
  <c r="A203" i="3"/>
  <c r="CY203" i="3"/>
  <c r="CZ203" i="3"/>
  <c r="DB203" i="3" s="1"/>
  <c r="DA203" i="3"/>
  <c r="DC203" i="3"/>
  <c r="A204" i="3"/>
  <c r="CY204" i="3"/>
  <c r="CZ204" i="3"/>
  <c r="DB204" i="3" s="1"/>
  <c r="DA204" i="3"/>
  <c r="DC204" i="3"/>
  <c r="A205" i="3"/>
  <c r="CY205" i="3"/>
  <c r="CZ205" i="3"/>
  <c r="DB205" i="3" s="1"/>
  <c r="L124" i="7" s="1"/>
  <c r="DA205" i="3"/>
  <c r="DC205" i="3"/>
  <c r="Q124" i="7" s="1"/>
  <c r="A206" i="3"/>
  <c r="CY206" i="3"/>
  <c r="CZ206" i="3"/>
  <c r="DA206" i="3"/>
  <c r="DB206" i="3"/>
  <c r="L123" i="7" s="1"/>
  <c r="DC206" i="3"/>
  <c r="Q123" i="7" s="1"/>
  <c r="A207" i="3"/>
  <c r="CY207" i="3"/>
  <c r="CZ207" i="3"/>
  <c r="DB207" i="3" s="1"/>
  <c r="DA207" i="3"/>
  <c r="DC207" i="3"/>
  <c r="A208" i="3"/>
  <c r="CY208" i="3"/>
  <c r="CZ208" i="3"/>
  <c r="DB208" i="3" s="1"/>
  <c r="DA208" i="3"/>
  <c r="DC208" i="3"/>
  <c r="A209" i="3"/>
  <c r="CY209" i="3"/>
  <c r="CZ209" i="3"/>
  <c r="DA209" i="3"/>
  <c r="DB209" i="3"/>
  <c r="L125" i="7" s="1"/>
  <c r="DC209" i="3"/>
  <c r="Q125" i="7" s="1"/>
  <c r="A210" i="3"/>
  <c r="CY210" i="3"/>
  <c r="CZ210" i="3"/>
  <c r="DB210" i="3" s="1"/>
  <c r="DA210" i="3"/>
  <c r="DC210" i="3"/>
  <c r="A211" i="3"/>
  <c r="CY211" i="3"/>
  <c r="CZ211" i="3"/>
  <c r="DB211" i="3" s="1"/>
  <c r="DA211" i="3"/>
  <c r="DC211" i="3"/>
  <c r="A212" i="3"/>
  <c r="CY212" i="3"/>
  <c r="CZ212" i="3"/>
  <c r="DB212" i="3" s="1"/>
  <c r="DA212" i="3"/>
  <c r="DC212" i="3"/>
  <c r="A213" i="3"/>
  <c r="CY213" i="3"/>
  <c r="CZ213" i="3"/>
  <c r="DB213" i="3" s="1"/>
  <c r="DA213" i="3"/>
  <c r="DC213" i="3"/>
  <c r="A214" i="3"/>
  <c r="CY214" i="3"/>
  <c r="CZ214" i="3"/>
  <c r="DA214" i="3"/>
  <c r="DB214" i="3"/>
  <c r="DC214" i="3"/>
  <c r="A215" i="3"/>
  <c r="CY215" i="3"/>
  <c r="CZ215" i="3"/>
  <c r="DB215" i="3" s="1"/>
  <c r="DA215" i="3"/>
  <c r="DC215" i="3"/>
  <c r="A216" i="3"/>
  <c r="CY216" i="3"/>
  <c r="CZ216" i="3"/>
  <c r="DB216" i="3" s="1"/>
  <c r="DA216" i="3"/>
  <c r="DC216" i="3"/>
  <c r="A217" i="3"/>
  <c r="CY217" i="3"/>
  <c r="CZ217" i="3"/>
  <c r="DA217" i="3"/>
  <c r="DB217" i="3"/>
  <c r="DC217" i="3"/>
  <c r="A218" i="3"/>
  <c r="CY218" i="3"/>
  <c r="CZ218" i="3"/>
  <c r="DB218" i="3" s="1"/>
  <c r="DA218" i="3"/>
  <c r="DC218" i="3"/>
  <c r="A219" i="3"/>
  <c r="CY219" i="3"/>
  <c r="CZ219" i="3"/>
  <c r="DB219" i="3" s="1"/>
  <c r="L129" i="7" s="1"/>
  <c r="DA219" i="3"/>
  <c r="DC219" i="3"/>
  <c r="Q129" i="7" s="1"/>
  <c r="A220" i="3"/>
  <c r="CY220" i="3"/>
  <c r="CZ220" i="3"/>
  <c r="DB220" i="3" s="1"/>
  <c r="DA220" i="3"/>
  <c r="DC220" i="3"/>
  <c r="A221" i="3"/>
  <c r="CY221" i="3"/>
  <c r="CZ221" i="3"/>
  <c r="DB221" i="3" s="1"/>
  <c r="DA221" i="3"/>
  <c r="DC221" i="3"/>
  <c r="A222" i="3"/>
  <c r="CY222" i="3"/>
  <c r="CZ222" i="3"/>
  <c r="DA222" i="3"/>
  <c r="DB222" i="3"/>
  <c r="DC222" i="3"/>
  <c r="A223" i="3"/>
  <c r="CY223" i="3"/>
  <c r="CZ223" i="3"/>
  <c r="DB223" i="3" s="1"/>
  <c r="DA223" i="3"/>
  <c r="DC223" i="3"/>
  <c r="A224" i="3"/>
  <c r="CY224" i="3"/>
  <c r="CZ224" i="3"/>
  <c r="DB224" i="3" s="1"/>
  <c r="DA224" i="3"/>
  <c r="DC224" i="3"/>
  <c r="A225" i="3"/>
  <c r="CY225" i="3"/>
  <c r="CZ225" i="3"/>
  <c r="DA225" i="3"/>
  <c r="DB225" i="3"/>
  <c r="DC225" i="3"/>
  <c r="A226" i="3"/>
  <c r="CY226" i="3"/>
  <c r="CZ226" i="3"/>
  <c r="DB226" i="3" s="1"/>
  <c r="DA226" i="3"/>
  <c r="DC226" i="3"/>
  <c r="A227" i="3"/>
  <c r="CY227" i="3"/>
  <c r="CZ227" i="3"/>
  <c r="DB227" i="3" s="1"/>
  <c r="DA227" i="3"/>
  <c r="DC227" i="3"/>
  <c r="A228" i="3"/>
  <c r="CY228" i="3"/>
  <c r="CZ228" i="3"/>
  <c r="DB228" i="3" s="1"/>
  <c r="L135" i="7" s="1"/>
  <c r="DA228" i="3"/>
  <c r="DC228" i="3"/>
  <c r="Q135" i="7" s="1"/>
  <c r="A229" i="3"/>
  <c r="CY229" i="3"/>
  <c r="CZ229" i="3"/>
  <c r="DB229" i="3" s="1"/>
  <c r="L134" i="7" s="1"/>
  <c r="DA229" i="3"/>
  <c r="DC229" i="3"/>
  <c r="Q134" i="7" s="1"/>
  <c r="A230" i="3"/>
  <c r="CY230" i="3"/>
  <c r="CZ230" i="3"/>
  <c r="DA230" i="3"/>
  <c r="DB230" i="3"/>
  <c r="DC230" i="3"/>
  <c r="A231" i="3"/>
  <c r="CY231" i="3"/>
  <c r="CZ231" i="3"/>
  <c r="DB231" i="3" s="1"/>
  <c r="L138" i="7" s="1"/>
  <c r="DA231" i="3"/>
  <c r="DC231" i="3"/>
  <c r="Q138" i="7" s="1"/>
  <c r="A232" i="3"/>
  <c r="CY232" i="3"/>
  <c r="CZ232" i="3"/>
  <c r="DB232" i="3" s="1"/>
  <c r="L137" i="7" s="1"/>
  <c r="DA232" i="3"/>
  <c r="DC232" i="3"/>
  <c r="Q137" i="7" s="1"/>
  <c r="A233" i="3"/>
  <c r="CY233" i="3"/>
  <c r="CZ233" i="3"/>
  <c r="DA233" i="3"/>
  <c r="DB233" i="3"/>
  <c r="L136" i="7" s="1"/>
  <c r="DC233" i="3"/>
  <c r="Q136" i="7" s="1"/>
  <c r="A234" i="3"/>
  <c r="CY234" i="3"/>
  <c r="CZ234" i="3"/>
  <c r="DB234" i="3" s="1"/>
  <c r="DA234" i="3"/>
  <c r="DC234" i="3"/>
  <c r="A235" i="3"/>
  <c r="CY235" i="3"/>
  <c r="CZ235" i="3"/>
  <c r="DB235" i="3" s="1"/>
  <c r="DA235" i="3"/>
  <c r="DC235" i="3"/>
  <c r="A236" i="3"/>
  <c r="CY236" i="3"/>
  <c r="CZ236" i="3"/>
  <c r="DB236" i="3" s="1"/>
  <c r="DA236" i="3"/>
  <c r="DC236" i="3"/>
  <c r="A237" i="3"/>
  <c r="CY237" i="3"/>
  <c r="CZ237" i="3"/>
  <c r="DB237" i="3" s="1"/>
  <c r="DA237" i="3"/>
  <c r="DC237" i="3"/>
  <c r="A238" i="3"/>
  <c r="CY238" i="3"/>
  <c r="CZ238" i="3"/>
  <c r="DA238" i="3"/>
  <c r="DB238" i="3"/>
  <c r="DC238" i="3"/>
  <c r="A239" i="3"/>
  <c r="CY239" i="3"/>
  <c r="CZ239" i="3"/>
  <c r="DB239" i="3" s="1"/>
  <c r="DA239" i="3"/>
  <c r="DC239" i="3"/>
  <c r="A240" i="3"/>
  <c r="CY240" i="3"/>
  <c r="CZ240" i="3"/>
  <c r="DB240" i="3" s="1"/>
  <c r="L141" i="7" s="1"/>
  <c r="DA240" i="3"/>
  <c r="DC240" i="3"/>
  <c r="Q141" i="7" s="1"/>
  <c r="A241" i="3"/>
  <c r="CY241" i="3"/>
  <c r="CZ241" i="3"/>
  <c r="DA241" i="3"/>
  <c r="DB241" i="3"/>
  <c r="L140" i="7" s="1"/>
  <c r="DC241" i="3"/>
  <c r="Q140" i="7" s="1"/>
  <c r="A242" i="3"/>
  <c r="CY242" i="3"/>
  <c r="CZ242" i="3"/>
  <c r="DB242" i="3" s="1"/>
  <c r="DA242" i="3"/>
  <c r="DC242" i="3"/>
  <c r="A243" i="3"/>
  <c r="CY243" i="3"/>
  <c r="CZ243" i="3"/>
  <c r="DB243" i="3" s="1"/>
  <c r="DA243" i="3"/>
  <c r="DC243" i="3"/>
  <c r="A244" i="3"/>
  <c r="CY244" i="3"/>
  <c r="CZ244" i="3"/>
  <c r="DB244" i="3" s="1"/>
  <c r="DA244" i="3"/>
  <c r="DC244" i="3"/>
  <c r="A245" i="3"/>
  <c r="CY245" i="3"/>
  <c r="CZ245" i="3"/>
  <c r="DB245" i="3" s="1"/>
  <c r="DA245" i="3"/>
  <c r="DC245" i="3"/>
  <c r="A246" i="3"/>
  <c r="CY246" i="3"/>
  <c r="CZ246" i="3"/>
  <c r="DA246" i="3"/>
  <c r="DB246" i="3"/>
  <c r="DC246" i="3"/>
  <c r="A247" i="3"/>
  <c r="CY247" i="3"/>
  <c r="CZ247" i="3"/>
  <c r="DB247" i="3" s="1"/>
  <c r="DA247" i="3"/>
  <c r="DC247" i="3"/>
  <c r="A248" i="3"/>
  <c r="CY248" i="3"/>
  <c r="CZ248" i="3"/>
  <c r="DB248" i="3" s="1"/>
  <c r="DA248" i="3"/>
  <c r="DC248" i="3"/>
  <c r="A249" i="3"/>
  <c r="CY249" i="3"/>
  <c r="CZ249" i="3"/>
  <c r="DA249" i="3"/>
  <c r="DB249" i="3"/>
  <c r="L143" i="7" s="1"/>
  <c r="DC249" i="3"/>
  <c r="Q143" i="7" s="1"/>
  <c r="A250" i="3"/>
  <c r="CY250" i="3"/>
  <c r="CZ250" i="3"/>
  <c r="DB250" i="3" s="1"/>
  <c r="L142" i="7" s="1"/>
  <c r="DA250" i="3"/>
  <c r="DC250" i="3"/>
  <c r="Q142" i="7" s="1"/>
  <c r="A251" i="3"/>
  <c r="CY251" i="3"/>
  <c r="CZ251" i="3"/>
  <c r="DB251" i="3" s="1"/>
  <c r="DA251" i="3"/>
  <c r="DC251" i="3"/>
  <c r="A252" i="3"/>
  <c r="CY252" i="3"/>
  <c r="CZ252" i="3"/>
  <c r="DB252" i="3" s="1"/>
  <c r="DA252" i="3"/>
  <c r="DC252" i="3"/>
  <c r="A253" i="3"/>
  <c r="CY253" i="3"/>
  <c r="CZ253" i="3"/>
  <c r="DB253" i="3" s="1"/>
  <c r="L144" i="7" s="1"/>
  <c r="DA253" i="3"/>
  <c r="DC253" i="3"/>
  <c r="Q144" i="7" s="1"/>
  <c r="A254" i="3"/>
  <c r="CY254" i="3"/>
  <c r="CZ254" i="3"/>
  <c r="DA254" i="3"/>
  <c r="DB254" i="3"/>
  <c r="DC254" i="3"/>
  <c r="A255" i="3"/>
  <c r="CY255" i="3"/>
  <c r="CZ255" i="3"/>
  <c r="DB255" i="3" s="1"/>
  <c r="DA255" i="3"/>
  <c r="DC255" i="3"/>
  <c r="A256" i="3"/>
  <c r="CY256" i="3"/>
  <c r="CZ256" i="3"/>
  <c r="DB256" i="3" s="1"/>
  <c r="DA256" i="3"/>
  <c r="DC256" i="3"/>
  <c r="A257" i="3"/>
  <c r="CY257" i="3"/>
  <c r="CZ257" i="3"/>
  <c r="DA257" i="3"/>
  <c r="DB257" i="3"/>
  <c r="DC257" i="3"/>
  <c r="A258" i="3"/>
  <c r="CY258" i="3"/>
  <c r="CZ258" i="3"/>
  <c r="DB258" i="3" s="1"/>
  <c r="DA258" i="3"/>
  <c r="DC258" i="3"/>
  <c r="A259" i="3"/>
  <c r="CY259" i="3"/>
  <c r="CZ259" i="3"/>
  <c r="DB259" i="3" s="1"/>
  <c r="DA259" i="3"/>
  <c r="DC259" i="3"/>
  <c r="A260" i="3"/>
  <c r="CY260" i="3"/>
  <c r="CZ260" i="3"/>
  <c r="DB260" i="3" s="1"/>
  <c r="DA260" i="3"/>
  <c r="DC260" i="3"/>
  <c r="A261" i="3"/>
  <c r="CY261" i="3"/>
  <c r="CZ261" i="3"/>
  <c r="DB261" i="3" s="1"/>
  <c r="DA261" i="3"/>
  <c r="DC261" i="3"/>
  <c r="A262" i="3"/>
  <c r="CY262" i="3"/>
  <c r="CZ262" i="3"/>
  <c r="DA262" i="3"/>
  <c r="DB262" i="3"/>
  <c r="L152" i="7" s="1"/>
  <c r="DC262" i="3"/>
  <c r="Q152" i="7" s="1"/>
  <c r="A263" i="3"/>
  <c r="CY263" i="3"/>
  <c r="CZ263" i="3"/>
  <c r="DB263" i="3" s="1"/>
  <c r="L151" i="7" s="1"/>
  <c r="DA263" i="3"/>
  <c r="DC263" i="3"/>
  <c r="Q151" i="7" s="1"/>
  <c r="A264" i="3"/>
  <c r="CY264" i="3"/>
  <c r="CZ264" i="3"/>
  <c r="DB264" i="3" s="1"/>
  <c r="DA264" i="3"/>
  <c r="DC264" i="3"/>
  <c r="A265" i="3"/>
  <c r="CY265" i="3"/>
  <c r="CZ265" i="3"/>
  <c r="DA265" i="3"/>
  <c r="DB265" i="3"/>
  <c r="L155" i="7" s="1"/>
  <c r="DC265" i="3"/>
  <c r="Q155" i="7" s="1"/>
  <c r="A266" i="3"/>
  <c r="CY266" i="3"/>
  <c r="CZ266" i="3"/>
  <c r="DB266" i="3" s="1"/>
  <c r="L154" i="7" s="1"/>
  <c r="DA266" i="3"/>
  <c r="DC266" i="3"/>
  <c r="Q154" i="7" s="1"/>
  <c r="A267" i="3"/>
  <c r="CY267" i="3"/>
  <c r="CZ267" i="3"/>
  <c r="DB267" i="3" s="1"/>
  <c r="L153" i="7" s="1"/>
  <c r="DA267" i="3"/>
  <c r="DC267" i="3"/>
  <c r="Q153" i="7" s="1"/>
  <c r="A268" i="3"/>
  <c r="CY268" i="3"/>
  <c r="CZ268" i="3"/>
  <c r="DB268" i="3" s="1"/>
  <c r="DA268" i="3"/>
  <c r="DC268" i="3"/>
  <c r="A269" i="3"/>
  <c r="CY269" i="3"/>
  <c r="CZ269" i="3"/>
  <c r="DB269" i="3" s="1"/>
  <c r="DA269" i="3"/>
  <c r="DC269" i="3"/>
  <c r="A270" i="3"/>
  <c r="CY270" i="3"/>
  <c r="CZ270" i="3"/>
  <c r="DA270" i="3"/>
  <c r="DB270" i="3"/>
  <c r="DC270" i="3"/>
  <c r="A271" i="3"/>
  <c r="CY271" i="3"/>
  <c r="CZ271" i="3"/>
  <c r="DB271" i="3" s="1"/>
  <c r="DA271" i="3"/>
  <c r="DC271" i="3"/>
  <c r="A272" i="3"/>
  <c r="CY272" i="3"/>
  <c r="CZ272" i="3"/>
  <c r="DB272" i="3" s="1"/>
  <c r="DA272" i="3"/>
  <c r="DC272" i="3"/>
  <c r="A273" i="3"/>
  <c r="CY273" i="3"/>
  <c r="CZ273" i="3"/>
  <c r="DA273" i="3"/>
  <c r="DB273" i="3"/>
  <c r="DC273" i="3"/>
  <c r="A274" i="3"/>
  <c r="CY274" i="3"/>
  <c r="CZ274" i="3"/>
  <c r="DB274" i="3" s="1"/>
  <c r="L158" i="7" s="1"/>
  <c r="DA274" i="3"/>
  <c r="DC274" i="3"/>
  <c r="Q158" i="7" s="1"/>
  <c r="A275" i="3"/>
  <c r="CY275" i="3"/>
  <c r="CZ275" i="3"/>
  <c r="DB275" i="3" s="1"/>
  <c r="L157" i="7" s="1"/>
  <c r="DA275" i="3"/>
  <c r="DC275" i="3"/>
  <c r="Q157" i="7" s="1"/>
  <c r="A276" i="3"/>
  <c r="CY276" i="3"/>
  <c r="CZ276" i="3"/>
  <c r="DB276" i="3" s="1"/>
  <c r="DA276" i="3"/>
  <c r="DC276" i="3"/>
  <c r="A277" i="3"/>
  <c r="CY277" i="3"/>
  <c r="CZ277" i="3"/>
  <c r="DB277" i="3" s="1"/>
  <c r="DA277" i="3"/>
  <c r="DC277" i="3"/>
  <c r="A278" i="3"/>
  <c r="CY278" i="3"/>
  <c r="CZ278" i="3"/>
  <c r="DA278" i="3"/>
  <c r="DB278" i="3"/>
  <c r="DC278" i="3"/>
  <c r="A279" i="3"/>
  <c r="CY279" i="3"/>
  <c r="CZ279" i="3"/>
  <c r="DB279" i="3" s="1"/>
  <c r="DA279" i="3"/>
  <c r="DC279" i="3"/>
  <c r="A280" i="3"/>
  <c r="CY280" i="3"/>
  <c r="CZ280" i="3"/>
  <c r="DB280" i="3" s="1"/>
  <c r="DA280" i="3"/>
  <c r="DC280" i="3"/>
  <c r="A281" i="3"/>
  <c r="CY281" i="3"/>
  <c r="CZ281" i="3"/>
  <c r="DA281" i="3"/>
  <c r="DB281" i="3"/>
  <c r="DC281" i="3"/>
  <c r="A282" i="3"/>
  <c r="CY282" i="3"/>
  <c r="CZ282" i="3"/>
  <c r="DB282" i="3" s="1"/>
  <c r="DA282" i="3"/>
  <c r="DC282" i="3"/>
  <c r="A283" i="3"/>
  <c r="CY283" i="3"/>
  <c r="CZ283" i="3"/>
  <c r="DB283" i="3" s="1"/>
  <c r="L160" i="7" s="1"/>
  <c r="DA283" i="3"/>
  <c r="DC283" i="3"/>
  <c r="Q160" i="7" s="1"/>
  <c r="A284" i="3"/>
  <c r="CY284" i="3"/>
  <c r="CZ284" i="3"/>
  <c r="DB284" i="3" s="1"/>
  <c r="L159" i="7" s="1"/>
  <c r="DA284" i="3"/>
  <c r="DC284" i="3"/>
  <c r="Q159" i="7" s="1"/>
  <c r="A285" i="3"/>
  <c r="CY285" i="3"/>
  <c r="CZ285" i="3"/>
  <c r="DB285" i="3" s="1"/>
  <c r="DA285" i="3"/>
  <c r="DC285" i="3"/>
  <c r="A286" i="3"/>
  <c r="CY286" i="3"/>
  <c r="CZ286" i="3"/>
  <c r="DA286" i="3"/>
  <c r="DB286" i="3"/>
  <c r="DC286" i="3"/>
  <c r="A287" i="3"/>
  <c r="CY287" i="3"/>
  <c r="CZ287" i="3"/>
  <c r="DB287" i="3" s="1"/>
  <c r="L161" i="7" s="1"/>
  <c r="DA287" i="3"/>
  <c r="DC287" i="3"/>
  <c r="Q161" i="7" s="1"/>
  <c r="A288" i="3"/>
  <c r="CY288" i="3"/>
  <c r="CZ288" i="3"/>
  <c r="DB288" i="3" s="1"/>
  <c r="DA288" i="3"/>
  <c r="DC288" i="3"/>
  <c r="A289" i="3"/>
  <c r="CY289" i="3"/>
  <c r="CZ289" i="3"/>
  <c r="DA289" i="3"/>
  <c r="DB289" i="3"/>
  <c r="DC289" i="3"/>
  <c r="A290" i="3"/>
  <c r="CY290" i="3"/>
  <c r="CZ290" i="3"/>
  <c r="DB290" i="3" s="1"/>
  <c r="DA290" i="3"/>
  <c r="DC290" i="3"/>
  <c r="A291" i="3"/>
  <c r="CY291" i="3"/>
  <c r="CZ291" i="3"/>
  <c r="DB291" i="3" s="1"/>
  <c r="DA291" i="3"/>
  <c r="DC291" i="3"/>
  <c r="A292" i="3"/>
  <c r="CY292" i="3"/>
  <c r="CZ292" i="3"/>
  <c r="DB292" i="3" s="1"/>
  <c r="DA292" i="3"/>
  <c r="DC292" i="3"/>
  <c r="A293" i="3"/>
  <c r="CY293" i="3"/>
  <c r="CZ293" i="3"/>
  <c r="DB293" i="3" s="1"/>
  <c r="DA293" i="3"/>
  <c r="DC293" i="3"/>
  <c r="A294" i="3"/>
  <c r="CY294" i="3"/>
  <c r="CZ294" i="3"/>
  <c r="DA294" i="3"/>
  <c r="DB294" i="3"/>
  <c r="L168" i="7" s="1"/>
  <c r="DC294" i="3"/>
  <c r="Q168" i="7" s="1"/>
  <c r="A295" i="3"/>
  <c r="CY295" i="3"/>
  <c r="CZ295" i="3"/>
  <c r="DB295" i="3" s="1"/>
  <c r="L167" i="7" s="1"/>
  <c r="DA295" i="3"/>
  <c r="DC295" i="3"/>
  <c r="Q167" i="7" s="1"/>
  <c r="A296" i="3"/>
  <c r="CY296" i="3"/>
  <c r="CZ296" i="3"/>
  <c r="DB296" i="3" s="1"/>
  <c r="L166" i="7" s="1"/>
  <c r="DA296" i="3"/>
  <c r="DC296" i="3"/>
  <c r="Q166" i="7" s="1"/>
  <c r="A297" i="3"/>
  <c r="CY297" i="3"/>
  <c r="CZ297" i="3"/>
  <c r="DA297" i="3"/>
  <c r="DB297" i="3"/>
  <c r="L165" i="7" s="1"/>
  <c r="DC297" i="3"/>
  <c r="Q165" i="7" s="1"/>
  <c r="A298" i="3"/>
  <c r="CY298" i="3"/>
  <c r="CZ298" i="3"/>
  <c r="DB298" i="3" s="1"/>
  <c r="DA298" i="3"/>
  <c r="DC298" i="3"/>
  <c r="A299" i="3"/>
  <c r="CY299" i="3"/>
  <c r="CZ299" i="3"/>
  <c r="DB299" i="3" s="1"/>
  <c r="DA299" i="3"/>
  <c r="DC299" i="3"/>
  <c r="A300" i="3"/>
  <c r="CY300" i="3"/>
  <c r="CZ300" i="3"/>
  <c r="DB300" i="3" s="1"/>
  <c r="DA300" i="3"/>
  <c r="DC300" i="3"/>
  <c r="A301" i="3"/>
  <c r="CY301" i="3"/>
  <c r="CZ301" i="3"/>
  <c r="DB301" i="3" s="1"/>
  <c r="DA301" i="3"/>
  <c r="DC301" i="3"/>
  <c r="A302" i="3"/>
  <c r="CY302" i="3"/>
  <c r="CZ302" i="3"/>
  <c r="DA302" i="3"/>
  <c r="DB302" i="3"/>
  <c r="DC302" i="3"/>
  <c r="A303" i="3"/>
  <c r="CY303" i="3"/>
  <c r="CZ303" i="3"/>
  <c r="DB303" i="3" s="1"/>
  <c r="L176" i="7" s="1"/>
  <c r="DA303" i="3"/>
  <c r="DC303" i="3"/>
  <c r="Q176" i="7" s="1"/>
  <c r="A304" i="3"/>
  <c r="CY304" i="3"/>
  <c r="CZ304" i="3"/>
  <c r="DB304" i="3" s="1"/>
  <c r="L175" i="7" s="1"/>
  <c r="DA304" i="3"/>
  <c r="DC304" i="3"/>
  <c r="Q175" i="7" s="1"/>
  <c r="A305" i="3"/>
  <c r="CY305" i="3"/>
  <c r="CZ305" i="3"/>
  <c r="DA305" i="3"/>
  <c r="DB305" i="3"/>
  <c r="L174" i="7" s="1"/>
  <c r="DC305" i="3"/>
  <c r="Q174" i="7" s="1"/>
  <c r="A306" i="3"/>
  <c r="CY306" i="3"/>
  <c r="CZ306" i="3"/>
  <c r="DB306" i="3" s="1"/>
  <c r="L173" i="7" s="1"/>
  <c r="DA306" i="3"/>
  <c r="DC306" i="3"/>
  <c r="Q173" i="7" s="1"/>
  <c r="A307" i="3"/>
  <c r="CY307" i="3"/>
  <c r="CZ307" i="3"/>
  <c r="DB307" i="3" s="1"/>
  <c r="DA307" i="3"/>
  <c r="DC307" i="3"/>
  <c r="A308" i="3"/>
  <c r="CY308" i="3"/>
  <c r="CZ308" i="3"/>
  <c r="DB308" i="3" s="1"/>
  <c r="L178" i="7" s="1"/>
  <c r="DA308" i="3"/>
  <c r="DC308" i="3"/>
  <c r="Q178" i="7" s="1"/>
  <c r="A309" i="3"/>
  <c r="CY309" i="3"/>
  <c r="CZ309" i="3"/>
  <c r="DB309" i="3" s="1"/>
  <c r="L177" i="7" s="1"/>
  <c r="DA309" i="3"/>
  <c r="DC309" i="3"/>
  <c r="Q177" i="7" s="1"/>
  <c r="A310" i="3"/>
  <c r="CY310" i="3"/>
  <c r="CZ310" i="3"/>
  <c r="DA310" i="3"/>
  <c r="DB310" i="3"/>
  <c r="DC310" i="3"/>
  <c r="A311" i="3"/>
  <c r="CY311" i="3"/>
  <c r="CZ311" i="3"/>
  <c r="DB311" i="3" s="1"/>
  <c r="DA311" i="3"/>
  <c r="DC311" i="3"/>
  <c r="A312" i="3"/>
  <c r="CY312" i="3"/>
  <c r="CZ312" i="3"/>
  <c r="DB312" i="3" s="1"/>
  <c r="DA312" i="3"/>
  <c r="DC312" i="3"/>
  <c r="A313" i="3"/>
  <c r="CY313" i="3"/>
  <c r="CZ313" i="3"/>
  <c r="DA313" i="3"/>
  <c r="DB313" i="3"/>
  <c r="L180" i="7" s="1"/>
  <c r="DC313" i="3"/>
  <c r="Q180" i="7" s="1"/>
  <c r="A314" i="3"/>
  <c r="CY314" i="3"/>
  <c r="CZ314" i="3"/>
  <c r="DB314" i="3" s="1"/>
  <c r="DA314" i="3"/>
  <c r="DC314" i="3"/>
  <c r="A315" i="3"/>
  <c r="CY315" i="3"/>
  <c r="CZ315" i="3"/>
  <c r="DB315" i="3" s="1"/>
  <c r="DA315" i="3"/>
  <c r="DC315" i="3"/>
  <c r="A316" i="3"/>
  <c r="CY316" i="3"/>
  <c r="CZ316" i="3"/>
  <c r="DB316" i="3" s="1"/>
  <c r="DA316" i="3"/>
  <c r="DC316" i="3"/>
  <c r="A317" i="3"/>
  <c r="CY317" i="3"/>
  <c r="CZ317" i="3"/>
  <c r="DB317" i="3" s="1"/>
  <c r="L179" i="7" s="1"/>
  <c r="DA317" i="3"/>
  <c r="DC317" i="3"/>
  <c r="Q179" i="7" s="1"/>
  <c r="A318" i="3"/>
  <c r="CY318" i="3"/>
  <c r="CZ318" i="3"/>
  <c r="DA318" i="3"/>
  <c r="DB318" i="3"/>
  <c r="DC318" i="3"/>
  <c r="A319" i="3"/>
  <c r="CY319" i="3"/>
  <c r="CZ319" i="3"/>
  <c r="DB319" i="3" s="1"/>
  <c r="DA319" i="3"/>
  <c r="DC319" i="3"/>
  <c r="A320" i="3"/>
  <c r="CY320" i="3"/>
  <c r="CZ320" i="3"/>
  <c r="DB320" i="3" s="1"/>
  <c r="DA320" i="3"/>
  <c r="DC320" i="3"/>
  <c r="A321" i="3"/>
  <c r="CY321" i="3"/>
  <c r="CZ321" i="3"/>
  <c r="DB321" i="3" s="1"/>
  <c r="DA321" i="3"/>
  <c r="DC321" i="3"/>
  <c r="A322" i="3"/>
  <c r="CY322" i="3"/>
  <c r="CZ322" i="3"/>
  <c r="DB322" i="3" s="1"/>
  <c r="L189" i="7" s="1"/>
  <c r="DA322" i="3"/>
  <c r="DC322" i="3"/>
  <c r="Q189" i="7" s="1"/>
  <c r="A323" i="3"/>
  <c r="CY323" i="3"/>
  <c r="CZ323" i="3"/>
  <c r="DA323" i="3"/>
  <c r="DB323" i="3"/>
  <c r="L188" i="7" s="1"/>
  <c r="DC323" i="3"/>
  <c r="Q188" i="7" s="1"/>
  <c r="A324" i="3"/>
  <c r="CY324" i="3"/>
  <c r="CZ324" i="3"/>
  <c r="DB324" i="3" s="1"/>
  <c r="L187" i="7" s="1"/>
  <c r="DA324" i="3"/>
  <c r="DC324" i="3"/>
  <c r="Q187" i="7" s="1"/>
  <c r="A325" i="3"/>
  <c r="CY325" i="3"/>
  <c r="CZ325" i="3"/>
  <c r="DB325" i="3" s="1"/>
  <c r="L186" i="7" s="1"/>
  <c r="DA325" i="3"/>
  <c r="DC325" i="3"/>
  <c r="Q186" i="7" s="1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T22" i="1"/>
  <c r="BB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B24" i="1"/>
  <c r="B22" i="1" s="1"/>
  <c r="C24" i="1"/>
  <c r="C22" i="1" s="1"/>
  <c r="D24" i="1"/>
  <c r="D22" i="1" s="1"/>
  <c r="F24" i="1"/>
  <c r="F22" i="1" s="1"/>
  <c r="G24" i="1"/>
  <c r="O24" i="1"/>
  <c r="O22" i="1" s="1"/>
  <c r="P24" i="1"/>
  <c r="F27" i="1" s="1"/>
  <c r="Q24" i="1"/>
  <c r="R24" i="1"/>
  <c r="R22" i="1" s="1"/>
  <c r="S24" i="1"/>
  <c r="S22" i="1" s="1"/>
  <c r="T24" i="1"/>
  <c r="T22" i="1" s="1"/>
  <c r="U24" i="1"/>
  <c r="U22" i="1" s="1"/>
  <c r="V24" i="1"/>
  <c r="V22" i="1" s="1"/>
  <c r="W24" i="1"/>
  <c r="W22" i="1" s="1"/>
  <c r="X24" i="1"/>
  <c r="X22" i="1" s="1"/>
  <c r="Y24" i="1"/>
  <c r="Y22" i="1" s="1"/>
  <c r="AO24" i="1"/>
  <c r="F28" i="1" s="1"/>
  <c r="AP24" i="1"/>
  <c r="AP22" i="1" s="1"/>
  <c r="AQ24" i="1"/>
  <c r="AQ22" i="1" s="1"/>
  <c r="AR24" i="1"/>
  <c r="AS24" i="1"/>
  <c r="AS22" i="1" s="1"/>
  <c r="AT24" i="1"/>
  <c r="AU24" i="1"/>
  <c r="AU22" i="1" s="1"/>
  <c r="AV24" i="1"/>
  <c r="AW24" i="1"/>
  <c r="AW22" i="1" s="1"/>
  <c r="AX24" i="1"/>
  <c r="AX22" i="1" s="1"/>
  <c r="AY24" i="1"/>
  <c r="AY22" i="1" s="1"/>
  <c r="AZ24" i="1"/>
  <c r="BA24" i="1"/>
  <c r="F44" i="1" s="1"/>
  <c r="BB24" i="1"/>
  <c r="BC24" i="1"/>
  <c r="BC22" i="1" s="1"/>
  <c r="F26" i="1"/>
  <c r="F30" i="1"/>
  <c r="F31" i="1"/>
  <c r="F34" i="1"/>
  <c r="F37" i="1"/>
  <c r="F39" i="1"/>
  <c r="F42" i="1"/>
  <c r="F45" i="1"/>
  <c r="F48" i="1"/>
  <c r="F49" i="1"/>
  <c r="D59" i="1"/>
  <c r="E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DB61" i="1"/>
  <c r="DC61" i="1"/>
  <c r="DD61" i="1"/>
  <c r="DE61" i="1"/>
  <c r="DF61" i="1"/>
  <c r="DG61" i="1"/>
  <c r="DH61" i="1"/>
  <c r="DI61" i="1"/>
  <c r="DJ61" i="1"/>
  <c r="DK61" i="1"/>
  <c r="DL61" i="1"/>
  <c r="DM61" i="1"/>
  <c r="DN61" i="1"/>
  <c r="DO61" i="1"/>
  <c r="DP61" i="1"/>
  <c r="DQ61" i="1"/>
  <c r="DR61" i="1"/>
  <c r="DS61" i="1"/>
  <c r="DT61" i="1"/>
  <c r="DU61" i="1"/>
  <c r="DV61" i="1"/>
  <c r="DW61" i="1"/>
  <c r="DX61" i="1"/>
  <c r="DY61" i="1"/>
  <c r="DZ61" i="1"/>
  <c r="EA61" i="1"/>
  <c r="EB61" i="1"/>
  <c r="EC61" i="1"/>
  <c r="ED61" i="1"/>
  <c r="EE61" i="1"/>
  <c r="EF61" i="1"/>
  <c r="EG61" i="1"/>
  <c r="EH61" i="1"/>
  <c r="EI61" i="1"/>
  <c r="EJ61" i="1"/>
  <c r="EK61" i="1"/>
  <c r="EL61" i="1"/>
  <c r="EM61" i="1"/>
  <c r="EN61" i="1"/>
  <c r="EO61" i="1"/>
  <c r="EP61" i="1"/>
  <c r="EQ61" i="1"/>
  <c r="ER61" i="1"/>
  <c r="ES61" i="1"/>
  <c r="ET61" i="1"/>
  <c r="EU61" i="1"/>
  <c r="EV61" i="1"/>
  <c r="EW61" i="1"/>
  <c r="EX61" i="1"/>
  <c r="EY61" i="1"/>
  <c r="EZ61" i="1"/>
  <c r="FA61" i="1"/>
  <c r="FB61" i="1"/>
  <c r="FC61" i="1"/>
  <c r="FD61" i="1"/>
  <c r="FE61" i="1"/>
  <c r="FF61" i="1"/>
  <c r="FG61" i="1"/>
  <c r="FH61" i="1"/>
  <c r="FI61" i="1"/>
  <c r="FJ61" i="1"/>
  <c r="FK61" i="1"/>
  <c r="FL61" i="1"/>
  <c r="FM61" i="1"/>
  <c r="FN61" i="1"/>
  <c r="FO61" i="1"/>
  <c r="FP61" i="1"/>
  <c r="FQ61" i="1"/>
  <c r="FR61" i="1"/>
  <c r="FS61" i="1"/>
  <c r="FT61" i="1"/>
  <c r="FU61" i="1"/>
  <c r="FV61" i="1"/>
  <c r="FW61" i="1"/>
  <c r="FX61" i="1"/>
  <c r="FY61" i="1"/>
  <c r="FZ61" i="1"/>
  <c r="GA61" i="1"/>
  <c r="GB61" i="1"/>
  <c r="GC61" i="1"/>
  <c r="GD61" i="1"/>
  <c r="GE61" i="1"/>
  <c r="GF61" i="1"/>
  <c r="GG61" i="1"/>
  <c r="GH61" i="1"/>
  <c r="GI61" i="1"/>
  <c r="GJ61" i="1"/>
  <c r="GK61" i="1"/>
  <c r="GL61" i="1"/>
  <c r="GM61" i="1"/>
  <c r="GN61" i="1"/>
  <c r="GO61" i="1"/>
  <c r="GP61" i="1"/>
  <c r="GQ61" i="1"/>
  <c r="GR61" i="1"/>
  <c r="GS61" i="1"/>
  <c r="GT61" i="1"/>
  <c r="GU61" i="1"/>
  <c r="GV61" i="1"/>
  <c r="GW61" i="1"/>
  <c r="GX61" i="1"/>
  <c r="D63" i="1"/>
  <c r="E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DQ65" i="1"/>
  <c r="DR65" i="1"/>
  <c r="DS65" i="1"/>
  <c r="DT65" i="1"/>
  <c r="DU65" i="1"/>
  <c r="DV65" i="1"/>
  <c r="DW65" i="1"/>
  <c r="DX65" i="1"/>
  <c r="DY65" i="1"/>
  <c r="DZ65" i="1"/>
  <c r="EA65" i="1"/>
  <c r="EB65" i="1"/>
  <c r="EC65" i="1"/>
  <c r="ED65" i="1"/>
  <c r="EE65" i="1"/>
  <c r="EF65" i="1"/>
  <c r="EG65" i="1"/>
  <c r="EH65" i="1"/>
  <c r="EI65" i="1"/>
  <c r="EJ65" i="1"/>
  <c r="EK65" i="1"/>
  <c r="EL65" i="1"/>
  <c r="EM65" i="1"/>
  <c r="EN65" i="1"/>
  <c r="EO65" i="1"/>
  <c r="EP65" i="1"/>
  <c r="EQ65" i="1"/>
  <c r="ER65" i="1"/>
  <c r="ES65" i="1"/>
  <c r="ET65" i="1"/>
  <c r="EU65" i="1"/>
  <c r="EV65" i="1"/>
  <c r="EW65" i="1"/>
  <c r="EX65" i="1"/>
  <c r="EY65" i="1"/>
  <c r="EZ65" i="1"/>
  <c r="FA65" i="1"/>
  <c r="FB65" i="1"/>
  <c r="FC65" i="1"/>
  <c r="FD65" i="1"/>
  <c r="FE65" i="1"/>
  <c r="FF65" i="1"/>
  <c r="FG65" i="1"/>
  <c r="FH65" i="1"/>
  <c r="FI65" i="1"/>
  <c r="FJ65" i="1"/>
  <c r="FK65" i="1"/>
  <c r="FL65" i="1"/>
  <c r="FM65" i="1"/>
  <c r="FN65" i="1"/>
  <c r="FO65" i="1"/>
  <c r="FP65" i="1"/>
  <c r="FQ65" i="1"/>
  <c r="FR65" i="1"/>
  <c r="FS65" i="1"/>
  <c r="FT65" i="1"/>
  <c r="FU65" i="1"/>
  <c r="FV65" i="1"/>
  <c r="FW65" i="1"/>
  <c r="FX65" i="1"/>
  <c r="FY65" i="1"/>
  <c r="FZ65" i="1"/>
  <c r="GA65" i="1"/>
  <c r="GB65" i="1"/>
  <c r="GC65" i="1"/>
  <c r="GD65" i="1"/>
  <c r="GE65" i="1"/>
  <c r="GF65" i="1"/>
  <c r="GG65" i="1"/>
  <c r="GH65" i="1"/>
  <c r="GI65" i="1"/>
  <c r="GJ65" i="1"/>
  <c r="GK65" i="1"/>
  <c r="GL65" i="1"/>
  <c r="GM65" i="1"/>
  <c r="GN65" i="1"/>
  <c r="GO65" i="1"/>
  <c r="GP65" i="1"/>
  <c r="GQ65" i="1"/>
  <c r="GR65" i="1"/>
  <c r="GS65" i="1"/>
  <c r="GT65" i="1"/>
  <c r="GU65" i="1"/>
  <c r="GV65" i="1"/>
  <c r="GW65" i="1"/>
  <c r="GX65" i="1"/>
  <c r="D67" i="1"/>
  <c r="E69" i="1"/>
  <c r="Z69" i="1"/>
  <c r="AA69" i="1"/>
  <c r="AM69" i="1"/>
  <c r="AN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DE69" i="1"/>
  <c r="DF69" i="1"/>
  <c r="DG69" i="1"/>
  <c r="DH69" i="1"/>
  <c r="DI69" i="1"/>
  <c r="DJ69" i="1"/>
  <c r="DK69" i="1"/>
  <c r="DL69" i="1"/>
  <c r="DM69" i="1"/>
  <c r="DN69" i="1"/>
  <c r="DO69" i="1"/>
  <c r="DP69" i="1"/>
  <c r="DQ69" i="1"/>
  <c r="DR69" i="1"/>
  <c r="DS69" i="1"/>
  <c r="DT69" i="1"/>
  <c r="DU69" i="1"/>
  <c r="DV69" i="1"/>
  <c r="DW69" i="1"/>
  <c r="DX69" i="1"/>
  <c r="DY69" i="1"/>
  <c r="DZ69" i="1"/>
  <c r="EA69" i="1"/>
  <c r="EB69" i="1"/>
  <c r="EC69" i="1"/>
  <c r="ED69" i="1"/>
  <c r="EE69" i="1"/>
  <c r="EF69" i="1"/>
  <c r="EG69" i="1"/>
  <c r="EH69" i="1"/>
  <c r="EI69" i="1"/>
  <c r="EJ69" i="1"/>
  <c r="EK69" i="1"/>
  <c r="EL69" i="1"/>
  <c r="EM69" i="1"/>
  <c r="EN69" i="1"/>
  <c r="EO69" i="1"/>
  <c r="EP69" i="1"/>
  <c r="EQ69" i="1"/>
  <c r="ER69" i="1"/>
  <c r="ES69" i="1"/>
  <c r="ET69" i="1"/>
  <c r="EU69" i="1"/>
  <c r="EV69" i="1"/>
  <c r="EW69" i="1"/>
  <c r="EX69" i="1"/>
  <c r="EY69" i="1"/>
  <c r="EZ69" i="1"/>
  <c r="FA69" i="1"/>
  <c r="FB69" i="1"/>
  <c r="FC69" i="1"/>
  <c r="FD69" i="1"/>
  <c r="FE69" i="1"/>
  <c r="FF69" i="1"/>
  <c r="FG69" i="1"/>
  <c r="FH69" i="1"/>
  <c r="FI69" i="1"/>
  <c r="FJ69" i="1"/>
  <c r="FK69" i="1"/>
  <c r="FL69" i="1"/>
  <c r="FM69" i="1"/>
  <c r="FN69" i="1"/>
  <c r="FO69" i="1"/>
  <c r="FP69" i="1"/>
  <c r="FQ69" i="1"/>
  <c r="FR69" i="1"/>
  <c r="FS69" i="1"/>
  <c r="FT69" i="1"/>
  <c r="FU69" i="1"/>
  <c r="FV69" i="1"/>
  <c r="FW69" i="1"/>
  <c r="FX69" i="1"/>
  <c r="FY69" i="1"/>
  <c r="FZ69" i="1"/>
  <c r="GA69" i="1"/>
  <c r="GB69" i="1"/>
  <c r="GC69" i="1"/>
  <c r="GD69" i="1"/>
  <c r="GE69" i="1"/>
  <c r="GF69" i="1"/>
  <c r="GG69" i="1"/>
  <c r="GH69" i="1"/>
  <c r="GI69" i="1"/>
  <c r="GJ69" i="1"/>
  <c r="GK69" i="1"/>
  <c r="GL69" i="1"/>
  <c r="GM69" i="1"/>
  <c r="GN69" i="1"/>
  <c r="GO69" i="1"/>
  <c r="GP69" i="1"/>
  <c r="GQ69" i="1"/>
  <c r="GR69" i="1"/>
  <c r="GS69" i="1"/>
  <c r="GT69" i="1"/>
  <c r="GU69" i="1"/>
  <c r="GV69" i="1"/>
  <c r="GW69" i="1"/>
  <c r="GX69" i="1"/>
  <c r="C71" i="1"/>
  <c r="D71" i="1"/>
  <c r="AC71" i="1"/>
  <c r="AE71" i="1"/>
  <c r="AF71" i="1"/>
  <c r="CT71" i="1" s="1"/>
  <c r="S71" i="1" s="1"/>
  <c r="AG71" i="1"/>
  <c r="CU71" i="1" s="1"/>
  <c r="T71" i="1" s="1"/>
  <c r="AH71" i="1"/>
  <c r="CV71" i="1" s="1"/>
  <c r="U71" i="1" s="1"/>
  <c r="AI71" i="1"/>
  <c r="AJ71" i="1"/>
  <c r="CR71" i="1"/>
  <c r="Q71" i="1" s="1"/>
  <c r="CS71" i="1"/>
  <c r="CW71" i="1"/>
  <c r="V71" i="1" s="1"/>
  <c r="CX71" i="1"/>
  <c r="W71" i="1" s="1"/>
  <c r="FR71" i="1"/>
  <c r="GL71" i="1"/>
  <c r="GN71" i="1"/>
  <c r="GO71" i="1"/>
  <c r="GV71" i="1"/>
  <c r="HC71" i="1"/>
  <c r="GX71" i="1" s="1"/>
  <c r="C72" i="1"/>
  <c r="D72" i="1"/>
  <c r="AC72" i="1"/>
  <c r="AD72" i="1"/>
  <c r="AE72" i="1"/>
  <c r="AF72" i="1"/>
  <c r="AG72" i="1"/>
  <c r="CU72" i="1" s="1"/>
  <c r="T72" i="1" s="1"/>
  <c r="AH72" i="1"/>
  <c r="CV72" i="1" s="1"/>
  <c r="U72" i="1" s="1"/>
  <c r="AI72" i="1"/>
  <c r="CW72" i="1" s="1"/>
  <c r="V72" i="1" s="1"/>
  <c r="AJ72" i="1"/>
  <c r="CR72" i="1"/>
  <c r="Q72" i="1" s="1"/>
  <c r="CS72" i="1"/>
  <c r="CT72" i="1"/>
  <c r="S72" i="1" s="1"/>
  <c r="CX72" i="1"/>
  <c r="W72" i="1" s="1"/>
  <c r="FR72" i="1"/>
  <c r="GL72" i="1"/>
  <c r="GN72" i="1"/>
  <c r="GO72" i="1"/>
  <c r="GV72" i="1"/>
  <c r="HC72" i="1" s="1"/>
  <c r="GX72" i="1" s="1"/>
  <c r="CJ74" i="1" s="1"/>
  <c r="CJ69" i="1" s="1"/>
  <c r="B74" i="1"/>
  <c r="B69" i="1" s="1"/>
  <c r="C74" i="1"/>
  <c r="C69" i="1" s="1"/>
  <c r="D74" i="1"/>
  <c r="D69" i="1" s="1"/>
  <c r="F74" i="1"/>
  <c r="F69" i="1" s="1"/>
  <c r="G74" i="1"/>
  <c r="BX74" i="1"/>
  <c r="BX69" i="1" s="1"/>
  <c r="BY74" i="1"/>
  <c r="BY69" i="1" s="1"/>
  <c r="BZ74" i="1"/>
  <c r="BZ69" i="1" s="1"/>
  <c r="CK74" i="1"/>
  <c r="CK69" i="1" s="1"/>
  <c r="CL74" i="1"/>
  <c r="CL69" i="1" s="1"/>
  <c r="B103" i="1"/>
  <c r="B65" i="1" s="1"/>
  <c r="C103" i="1"/>
  <c r="C65" i="1" s="1"/>
  <c r="D103" i="1"/>
  <c r="D65" i="1" s="1"/>
  <c r="F103" i="1"/>
  <c r="F65" i="1" s="1"/>
  <c r="G103" i="1"/>
  <c r="D136" i="1"/>
  <c r="E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DB138" i="1"/>
  <c r="DC138" i="1"/>
  <c r="DD138" i="1"/>
  <c r="DE138" i="1"/>
  <c r="DF138" i="1"/>
  <c r="DG138" i="1"/>
  <c r="DH138" i="1"/>
  <c r="DI138" i="1"/>
  <c r="DJ138" i="1"/>
  <c r="DK138" i="1"/>
  <c r="DL138" i="1"/>
  <c r="DM138" i="1"/>
  <c r="DN138" i="1"/>
  <c r="DO138" i="1"/>
  <c r="DP138" i="1"/>
  <c r="DQ138" i="1"/>
  <c r="DR138" i="1"/>
  <c r="DS138" i="1"/>
  <c r="DT138" i="1"/>
  <c r="DU138" i="1"/>
  <c r="DV138" i="1"/>
  <c r="DW138" i="1"/>
  <c r="DX138" i="1"/>
  <c r="DY138" i="1"/>
  <c r="DZ138" i="1"/>
  <c r="EA138" i="1"/>
  <c r="EB138" i="1"/>
  <c r="EC138" i="1"/>
  <c r="ED138" i="1"/>
  <c r="EE138" i="1"/>
  <c r="EF138" i="1"/>
  <c r="EG138" i="1"/>
  <c r="EH138" i="1"/>
  <c r="EI138" i="1"/>
  <c r="EJ138" i="1"/>
  <c r="EK138" i="1"/>
  <c r="EL138" i="1"/>
  <c r="EM138" i="1"/>
  <c r="EN138" i="1"/>
  <c r="EO138" i="1"/>
  <c r="EP138" i="1"/>
  <c r="EQ138" i="1"/>
  <c r="ER138" i="1"/>
  <c r="ES138" i="1"/>
  <c r="ET138" i="1"/>
  <c r="EU138" i="1"/>
  <c r="EV138" i="1"/>
  <c r="EW138" i="1"/>
  <c r="EX138" i="1"/>
  <c r="EY138" i="1"/>
  <c r="EZ138" i="1"/>
  <c r="FA138" i="1"/>
  <c r="FB138" i="1"/>
  <c r="FC138" i="1"/>
  <c r="FD138" i="1"/>
  <c r="FE138" i="1"/>
  <c r="FF138" i="1"/>
  <c r="FG138" i="1"/>
  <c r="FH138" i="1"/>
  <c r="FI138" i="1"/>
  <c r="FJ138" i="1"/>
  <c r="FK138" i="1"/>
  <c r="FL138" i="1"/>
  <c r="FM138" i="1"/>
  <c r="FN138" i="1"/>
  <c r="FO138" i="1"/>
  <c r="FP138" i="1"/>
  <c r="FQ138" i="1"/>
  <c r="FR138" i="1"/>
  <c r="FS138" i="1"/>
  <c r="FT138" i="1"/>
  <c r="FU138" i="1"/>
  <c r="FV138" i="1"/>
  <c r="FW138" i="1"/>
  <c r="FX138" i="1"/>
  <c r="FY138" i="1"/>
  <c r="FZ138" i="1"/>
  <c r="GA138" i="1"/>
  <c r="GB138" i="1"/>
  <c r="GC138" i="1"/>
  <c r="GD138" i="1"/>
  <c r="GE138" i="1"/>
  <c r="GF138" i="1"/>
  <c r="GG138" i="1"/>
  <c r="GH138" i="1"/>
  <c r="GI138" i="1"/>
  <c r="GJ138" i="1"/>
  <c r="GK138" i="1"/>
  <c r="GL138" i="1"/>
  <c r="GM138" i="1"/>
  <c r="GN138" i="1"/>
  <c r="GO138" i="1"/>
  <c r="GP138" i="1"/>
  <c r="GQ138" i="1"/>
  <c r="GR138" i="1"/>
  <c r="GS138" i="1"/>
  <c r="GT138" i="1"/>
  <c r="GU138" i="1"/>
  <c r="GV138" i="1"/>
  <c r="GW138" i="1"/>
  <c r="GX138" i="1"/>
  <c r="D140" i="1"/>
  <c r="E142" i="1"/>
  <c r="Z142" i="1"/>
  <c r="AA142" i="1"/>
  <c r="AM142" i="1"/>
  <c r="AN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DB142" i="1"/>
  <c r="DC142" i="1"/>
  <c r="DD142" i="1"/>
  <c r="DE142" i="1"/>
  <c r="DF142" i="1"/>
  <c r="DG142" i="1"/>
  <c r="DH142" i="1"/>
  <c r="DI142" i="1"/>
  <c r="DJ142" i="1"/>
  <c r="DK142" i="1"/>
  <c r="DL142" i="1"/>
  <c r="DM142" i="1"/>
  <c r="DN142" i="1"/>
  <c r="DO142" i="1"/>
  <c r="DP142" i="1"/>
  <c r="DQ142" i="1"/>
  <c r="DR142" i="1"/>
  <c r="DS142" i="1"/>
  <c r="DT142" i="1"/>
  <c r="DU142" i="1"/>
  <c r="DV142" i="1"/>
  <c r="DW142" i="1"/>
  <c r="DX142" i="1"/>
  <c r="DY142" i="1"/>
  <c r="DZ142" i="1"/>
  <c r="EA142" i="1"/>
  <c r="EB142" i="1"/>
  <c r="EC142" i="1"/>
  <c r="ED142" i="1"/>
  <c r="EE142" i="1"/>
  <c r="EF142" i="1"/>
  <c r="EG142" i="1"/>
  <c r="EH142" i="1"/>
  <c r="EI142" i="1"/>
  <c r="EJ142" i="1"/>
  <c r="EK142" i="1"/>
  <c r="EL142" i="1"/>
  <c r="EM142" i="1"/>
  <c r="EN142" i="1"/>
  <c r="EO142" i="1"/>
  <c r="EP142" i="1"/>
  <c r="EQ142" i="1"/>
  <c r="ER142" i="1"/>
  <c r="ES142" i="1"/>
  <c r="ET142" i="1"/>
  <c r="EU142" i="1"/>
  <c r="EV142" i="1"/>
  <c r="EW142" i="1"/>
  <c r="EX142" i="1"/>
  <c r="EY142" i="1"/>
  <c r="EZ142" i="1"/>
  <c r="FA142" i="1"/>
  <c r="FB142" i="1"/>
  <c r="FC142" i="1"/>
  <c r="FD142" i="1"/>
  <c r="FE142" i="1"/>
  <c r="FF142" i="1"/>
  <c r="FG142" i="1"/>
  <c r="FH142" i="1"/>
  <c r="FI142" i="1"/>
  <c r="FJ142" i="1"/>
  <c r="FK142" i="1"/>
  <c r="FL142" i="1"/>
  <c r="FM142" i="1"/>
  <c r="FN142" i="1"/>
  <c r="FO142" i="1"/>
  <c r="FP142" i="1"/>
  <c r="FQ142" i="1"/>
  <c r="FR142" i="1"/>
  <c r="FS142" i="1"/>
  <c r="FT142" i="1"/>
  <c r="FU142" i="1"/>
  <c r="FV142" i="1"/>
  <c r="FW142" i="1"/>
  <c r="FX142" i="1"/>
  <c r="FY142" i="1"/>
  <c r="FZ142" i="1"/>
  <c r="GA142" i="1"/>
  <c r="GB142" i="1"/>
  <c r="GC142" i="1"/>
  <c r="GD142" i="1"/>
  <c r="GE142" i="1"/>
  <c r="GF142" i="1"/>
  <c r="GG142" i="1"/>
  <c r="GH142" i="1"/>
  <c r="GI142" i="1"/>
  <c r="GJ142" i="1"/>
  <c r="GK142" i="1"/>
  <c r="GL142" i="1"/>
  <c r="GM142" i="1"/>
  <c r="GN142" i="1"/>
  <c r="GO142" i="1"/>
  <c r="GP142" i="1"/>
  <c r="GQ142" i="1"/>
  <c r="GR142" i="1"/>
  <c r="GS142" i="1"/>
  <c r="GT142" i="1"/>
  <c r="GU142" i="1"/>
  <c r="GV142" i="1"/>
  <c r="GW142" i="1"/>
  <c r="GX142" i="1"/>
  <c r="C144" i="1"/>
  <c r="D144" i="1"/>
  <c r="AC144" i="1"/>
  <c r="CQ144" i="1" s="1"/>
  <c r="P144" i="1" s="1"/>
  <c r="AE144" i="1"/>
  <c r="AF144" i="1"/>
  <c r="CT144" i="1" s="1"/>
  <c r="S144" i="1" s="1"/>
  <c r="AG144" i="1"/>
  <c r="CU144" i="1" s="1"/>
  <c r="T144" i="1" s="1"/>
  <c r="AH144" i="1"/>
  <c r="CV144" i="1" s="1"/>
  <c r="AI144" i="1"/>
  <c r="AJ144" i="1"/>
  <c r="CR144" i="1"/>
  <c r="Q144" i="1" s="1"/>
  <c r="CS144" i="1"/>
  <c r="CW144" i="1"/>
  <c r="V144" i="1" s="1"/>
  <c r="CX144" i="1"/>
  <c r="W144" i="1" s="1"/>
  <c r="FR144" i="1"/>
  <c r="GL144" i="1"/>
  <c r="GN144" i="1"/>
  <c r="GO144" i="1"/>
  <c r="GV144" i="1"/>
  <c r="HC144" i="1" s="1"/>
  <c r="GX144" i="1" s="1"/>
  <c r="AC145" i="1"/>
  <c r="CQ145" i="1" s="1"/>
  <c r="AE145" i="1"/>
  <c r="AF145" i="1"/>
  <c r="AG145" i="1"/>
  <c r="AH145" i="1"/>
  <c r="CV145" i="1" s="1"/>
  <c r="AI145" i="1"/>
  <c r="CW145" i="1" s="1"/>
  <c r="AJ145" i="1"/>
  <c r="CX145" i="1" s="1"/>
  <c r="CU145" i="1"/>
  <c r="FR145" i="1"/>
  <c r="GL145" i="1"/>
  <c r="GN145" i="1"/>
  <c r="GO145" i="1"/>
  <c r="GV145" i="1"/>
  <c r="HC145" i="1" s="1"/>
  <c r="B147" i="1"/>
  <c r="B142" i="1" s="1"/>
  <c r="C147" i="1"/>
  <c r="C142" i="1" s="1"/>
  <c r="D147" i="1"/>
  <c r="D142" i="1" s="1"/>
  <c r="F147" i="1"/>
  <c r="F142" i="1" s="1"/>
  <c r="G147" i="1"/>
  <c r="BX147" i="1"/>
  <c r="BX142" i="1" s="1"/>
  <c r="BZ147" i="1"/>
  <c r="BZ142" i="1" s="1"/>
  <c r="CK147" i="1"/>
  <c r="CK142" i="1" s="1"/>
  <c r="CL147" i="1"/>
  <c r="CL142" i="1" s="1"/>
  <c r="B176" i="1"/>
  <c r="B138" i="1" s="1"/>
  <c r="C176" i="1"/>
  <c r="C138" i="1" s="1"/>
  <c r="D176" i="1"/>
  <c r="D138" i="1" s="1"/>
  <c r="F176" i="1"/>
  <c r="F138" i="1" s="1"/>
  <c r="G176" i="1"/>
  <c r="B205" i="1"/>
  <c r="B61" i="1" s="1"/>
  <c r="C205" i="1"/>
  <c r="C61" i="1" s="1"/>
  <c r="D205" i="1"/>
  <c r="D61" i="1" s="1"/>
  <c r="F205" i="1"/>
  <c r="F61" i="1" s="1"/>
  <c r="G205" i="1"/>
  <c r="B240" i="1"/>
  <c r="D240" i="1"/>
  <c r="B241" i="1"/>
  <c r="D241" i="1"/>
  <c r="B242" i="1"/>
  <c r="D242" i="1"/>
  <c r="D244" i="1"/>
  <c r="E246" i="1"/>
  <c r="Z246" i="1"/>
  <c r="AA246" i="1"/>
  <c r="AB246" i="1"/>
  <c r="AC246" i="1"/>
  <c r="AD246" i="1"/>
  <c r="AE246" i="1"/>
  <c r="AF246" i="1"/>
  <c r="AG246" i="1"/>
  <c r="AH246" i="1"/>
  <c r="AI246" i="1"/>
  <c r="AJ246" i="1"/>
  <c r="AK246" i="1"/>
  <c r="AL246" i="1"/>
  <c r="AM246" i="1"/>
  <c r="AN246" i="1"/>
  <c r="BD246" i="1"/>
  <c r="BE246" i="1"/>
  <c r="BF246" i="1"/>
  <c r="BG246" i="1"/>
  <c r="BH246" i="1"/>
  <c r="BI246" i="1"/>
  <c r="BJ246" i="1"/>
  <c r="BK246" i="1"/>
  <c r="BL246" i="1"/>
  <c r="BM246" i="1"/>
  <c r="BN246" i="1"/>
  <c r="BO246" i="1"/>
  <c r="BP246" i="1"/>
  <c r="BQ246" i="1"/>
  <c r="BR246" i="1"/>
  <c r="BS246" i="1"/>
  <c r="BT246" i="1"/>
  <c r="BU246" i="1"/>
  <c r="BV246" i="1"/>
  <c r="BW246" i="1"/>
  <c r="BX246" i="1"/>
  <c r="BY246" i="1"/>
  <c r="BZ246" i="1"/>
  <c r="CA246" i="1"/>
  <c r="CB246" i="1"/>
  <c r="CC246" i="1"/>
  <c r="CD246" i="1"/>
  <c r="CE246" i="1"/>
  <c r="CF246" i="1"/>
  <c r="CG246" i="1"/>
  <c r="CH246" i="1"/>
  <c r="CI246" i="1"/>
  <c r="CJ246" i="1"/>
  <c r="CK246" i="1"/>
  <c r="CL246" i="1"/>
  <c r="CM246" i="1"/>
  <c r="CN246" i="1"/>
  <c r="CO246" i="1"/>
  <c r="CP246" i="1"/>
  <c r="CQ246" i="1"/>
  <c r="CR246" i="1"/>
  <c r="CS246" i="1"/>
  <c r="CT246" i="1"/>
  <c r="CU246" i="1"/>
  <c r="CV246" i="1"/>
  <c r="CW246" i="1"/>
  <c r="CX246" i="1"/>
  <c r="CY246" i="1"/>
  <c r="CZ246" i="1"/>
  <c r="DA246" i="1"/>
  <c r="DB246" i="1"/>
  <c r="DC246" i="1"/>
  <c r="DD246" i="1"/>
  <c r="DE246" i="1"/>
  <c r="DF246" i="1"/>
  <c r="DG246" i="1"/>
  <c r="DH246" i="1"/>
  <c r="DI246" i="1"/>
  <c r="DJ246" i="1"/>
  <c r="DK246" i="1"/>
  <c r="DL246" i="1"/>
  <c r="DM246" i="1"/>
  <c r="DN246" i="1"/>
  <c r="DO246" i="1"/>
  <c r="DP246" i="1"/>
  <c r="DQ246" i="1"/>
  <c r="DR246" i="1"/>
  <c r="DS246" i="1"/>
  <c r="DT246" i="1"/>
  <c r="DU246" i="1"/>
  <c r="DV246" i="1"/>
  <c r="DW246" i="1"/>
  <c r="DX246" i="1"/>
  <c r="DY246" i="1"/>
  <c r="DZ246" i="1"/>
  <c r="EA246" i="1"/>
  <c r="EB246" i="1"/>
  <c r="EC246" i="1"/>
  <c r="ED246" i="1"/>
  <c r="EE246" i="1"/>
  <c r="EF246" i="1"/>
  <c r="EG246" i="1"/>
  <c r="EH246" i="1"/>
  <c r="EI246" i="1"/>
  <c r="EJ246" i="1"/>
  <c r="EK246" i="1"/>
  <c r="EL246" i="1"/>
  <c r="EM246" i="1"/>
  <c r="EN246" i="1"/>
  <c r="EO246" i="1"/>
  <c r="EP246" i="1"/>
  <c r="EQ246" i="1"/>
  <c r="ER246" i="1"/>
  <c r="ES246" i="1"/>
  <c r="ET246" i="1"/>
  <c r="EU246" i="1"/>
  <c r="EV246" i="1"/>
  <c r="EW246" i="1"/>
  <c r="EX246" i="1"/>
  <c r="EY246" i="1"/>
  <c r="EZ246" i="1"/>
  <c r="FA246" i="1"/>
  <c r="FB246" i="1"/>
  <c r="FC246" i="1"/>
  <c r="FD246" i="1"/>
  <c r="FE246" i="1"/>
  <c r="FF246" i="1"/>
  <c r="FG246" i="1"/>
  <c r="FH246" i="1"/>
  <c r="FI246" i="1"/>
  <c r="FJ246" i="1"/>
  <c r="FK246" i="1"/>
  <c r="FL246" i="1"/>
  <c r="FM246" i="1"/>
  <c r="FN246" i="1"/>
  <c r="FO246" i="1"/>
  <c r="FP246" i="1"/>
  <c r="FQ246" i="1"/>
  <c r="FR246" i="1"/>
  <c r="FS246" i="1"/>
  <c r="FT246" i="1"/>
  <c r="FU246" i="1"/>
  <c r="FV246" i="1"/>
  <c r="FW246" i="1"/>
  <c r="FX246" i="1"/>
  <c r="FY246" i="1"/>
  <c r="FZ246" i="1"/>
  <c r="GA246" i="1"/>
  <c r="GB246" i="1"/>
  <c r="GC246" i="1"/>
  <c r="GD246" i="1"/>
  <c r="GE246" i="1"/>
  <c r="GF246" i="1"/>
  <c r="GG246" i="1"/>
  <c r="GH246" i="1"/>
  <c r="GI246" i="1"/>
  <c r="GJ246" i="1"/>
  <c r="GK246" i="1"/>
  <c r="GL246" i="1"/>
  <c r="GM246" i="1"/>
  <c r="GN246" i="1"/>
  <c r="GO246" i="1"/>
  <c r="GP246" i="1"/>
  <c r="GQ246" i="1"/>
  <c r="GR246" i="1"/>
  <c r="GS246" i="1"/>
  <c r="GT246" i="1"/>
  <c r="GU246" i="1"/>
  <c r="GV246" i="1"/>
  <c r="GW246" i="1"/>
  <c r="GX246" i="1"/>
  <c r="D248" i="1"/>
  <c r="E250" i="1"/>
  <c r="Z250" i="1"/>
  <c r="AA250" i="1"/>
  <c r="AB250" i="1"/>
  <c r="AC250" i="1"/>
  <c r="AD250" i="1"/>
  <c r="AE250" i="1"/>
  <c r="AF250" i="1"/>
  <c r="AG250" i="1"/>
  <c r="AH250" i="1"/>
  <c r="AI250" i="1"/>
  <c r="AJ250" i="1"/>
  <c r="AK250" i="1"/>
  <c r="AL250" i="1"/>
  <c r="AM250" i="1"/>
  <c r="AN250" i="1"/>
  <c r="BD250" i="1"/>
  <c r="BE250" i="1"/>
  <c r="BF250" i="1"/>
  <c r="BG250" i="1"/>
  <c r="BH250" i="1"/>
  <c r="BI250" i="1"/>
  <c r="BJ250" i="1"/>
  <c r="BK250" i="1"/>
  <c r="BL250" i="1"/>
  <c r="BM250" i="1"/>
  <c r="BN250" i="1"/>
  <c r="BO250" i="1"/>
  <c r="BP250" i="1"/>
  <c r="BQ250" i="1"/>
  <c r="BR250" i="1"/>
  <c r="BS250" i="1"/>
  <c r="BT250" i="1"/>
  <c r="BU250" i="1"/>
  <c r="BV250" i="1"/>
  <c r="BW250" i="1"/>
  <c r="BX250" i="1"/>
  <c r="BY250" i="1"/>
  <c r="BZ250" i="1"/>
  <c r="CA250" i="1"/>
  <c r="CB250" i="1"/>
  <c r="CC250" i="1"/>
  <c r="CD250" i="1"/>
  <c r="CE250" i="1"/>
  <c r="CF250" i="1"/>
  <c r="CG250" i="1"/>
  <c r="CH250" i="1"/>
  <c r="CI250" i="1"/>
  <c r="CJ250" i="1"/>
  <c r="CK250" i="1"/>
  <c r="CL250" i="1"/>
  <c r="CM250" i="1"/>
  <c r="CN250" i="1"/>
  <c r="CO250" i="1"/>
  <c r="CP250" i="1"/>
  <c r="CQ250" i="1"/>
  <c r="CR250" i="1"/>
  <c r="CS250" i="1"/>
  <c r="CT250" i="1"/>
  <c r="CU250" i="1"/>
  <c r="CV250" i="1"/>
  <c r="CW250" i="1"/>
  <c r="CX250" i="1"/>
  <c r="CY250" i="1"/>
  <c r="CZ250" i="1"/>
  <c r="DA250" i="1"/>
  <c r="DB250" i="1"/>
  <c r="DC250" i="1"/>
  <c r="DD250" i="1"/>
  <c r="DE250" i="1"/>
  <c r="DF250" i="1"/>
  <c r="DG250" i="1"/>
  <c r="DH250" i="1"/>
  <c r="DI250" i="1"/>
  <c r="DJ250" i="1"/>
  <c r="DK250" i="1"/>
  <c r="DL250" i="1"/>
  <c r="DM250" i="1"/>
  <c r="DN250" i="1"/>
  <c r="DO250" i="1"/>
  <c r="DP250" i="1"/>
  <c r="DQ250" i="1"/>
  <c r="DR250" i="1"/>
  <c r="DS250" i="1"/>
  <c r="DT250" i="1"/>
  <c r="DU250" i="1"/>
  <c r="DV250" i="1"/>
  <c r="DW250" i="1"/>
  <c r="DX250" i="1"/>
  <c r="DY250" i="1"/>
  <c r="DZ250" i="1"/>
  <c r="EA250" i="1"/>
  <c r="EB250" i="1"/>
  <c r="EC250" i="1"/>
  <c r="ED250" i="1"/>
  <c r="EE250" i="1"/>
  <c r="EF250" i="1"/>
  <c r="EG250" i="1"/>
  <c r="EH250" i="1"/>
  <c r="EI250" i="1"/>
  <c r="EJ250" i="1"/>
  <c r="EK250" i="1"/>
  <c r="EL250" i="1"/>
  <c r="EM250" i="1"/>
  <c r="EN250" i="1"/>
  <c r="EO250" i="1"/>
  <c r="EP250" i="1"/>
  <c r="EQ250" i="1"/>
  <c r="ER250" i="1"/>
  <c r="ES250" i="1"/>
  <c r="ET250" i="1"/>
  <c r="EU250" i="1"/>
  <c r="EV250" i="1"/>
  <c r="EW250" i="1"/>
  <c r="EX250" i="1"/>
  <c r="EY250" i="1"/>
  <c r="EZ250" i="1"/>
  <c r="FA250" i="1"/>
  <c r="FB250" i="1"/>
  <c r="FC250" i="1"/>
  <c r="FD250" i="1"/>
  <c r="FE250" i="1"/>
  <c r="FF250" i="1"/>
  <c r="FG250" i="1"/>
  <c r="FH250" i="1"/>
  <c r="FI250" i="1"/>
  <c r="FJ250" i="1"/>
  <c r="FK250" i="1"/>
  <c r="FL250" i="1"/>
  <c r="FM250" i="1"/>
  <c r="FN250" i="1"/>
  <c r="FO250" i="1"/>
  <c r="FP250" i="1"/>
  <c r="FQ250" i="1"/>
  <c r="FR250" i="1"/>
  <c r="FS250" i="1"/>
  <c r="FT250" i="1"/>
  <c r="FU250" i="1"/>
  <c r="FV250" i="1"/>
  <c r="FW250" i="1"/>
  <c r="FX250" i="1"/>
  <c r="FY250" i="1"/>
  <c r="FZ250" i="1"/>
  <c r="GA250" i="1"/>
  <c r="GB250" i="1"/>
  <c r="GC250" i="1"/>
  <c r="GD250" i="1"/>
  <c r="GE250" i="1"/>
  <c r="GF250" i="1"/>
  <c r="GG250" i="1"/>
  <c r="GH250" i="1"/>
  <c r="GI250" i="1"/>
  <c r="GJ250" i="1"/>
  <c r="GK250" i="1"/>
  <c r="GL250" i="1"/>
  <c r="GM250" i="1"/>
  <c r="GN250" i="1"/>
  <c r="GO250" i="1"/>
  <c r="GP250" i="1"/>
  <c r="GQ250" i="1"/>
  <c r="GR250" i="1"/>
  <c r="GS250" i="1"/>
  <c r="GT250" i="1"/>
  <c r="GU250" i="1"/>
  <c r="GV250" i="1"/>
  <c r="GW250" i="1"/>
  <c r="GX250" i="1"/>
  <c r="D252" i="1"/>
  <c r="E254" i="1"/>
  <c r="Z254" i="1"/>
  <c r="AA254" i="1"/>
  <c r="AM254" i="1"/>
  <c r="AN254" i="1"/>
  <c r="BD254" i="1"/>
  <c r="BE254" i="1"/>
  <c r="BF254" i="1"/>
  <c r="BG254" i="1"/>
  <c r="BH254" i="1"/>
  <c r="BI254" i="1"/>
  <c r="BJ254" i="1"/>
  <c r="BK254" i="1"/>
  <c r="BL254" i="1"/>
  <c r="BM254" i="1"/>
  <c r="BN254" i="1"/>
  <c r="BO254" i="1"/>
  <c r="BP254" i="1"/>
  <c r="BQ254" i="1"/>
  <c r="BR254" i="1"/>
  <c r="BS254" i="1"/>
  <c r="BT254" i="1"/>
  <c r="BU254" i="1"/>
  <c r="BV254" i="1"/>
  <c r="BW254" i="1"/>
  <c r="CM254" i="1"/>
  <c r="CN254" i="1"/>
  <c r="CO254" i="1"/>
  <c r="CP254" i="1"/>
  <c r="CQ254" i="1"/>
  <c r="CR254" i="1"/>
  <c r="CS254" i="1"/>
  <c r="CT254" i="1"/>
  <c r="CU254" i="1"/>
  <c r="CV254" i="1"/>
  <c r="CW254" i="1"/>
  <c r="CX254" i="1"/>
  <c r="CY254" i="1"/>
  <c r="CZ254" i="1"/>
  <c r="DA254" i="1"/>
  <c r="DB254" i="1"/>
  <c r="DC254" i="1"/>
  <c r="DD254" i="1"/>
  <c r="DE254" i="1"/>
  <c r="DF254" i="1"/>
  <c r="DG254" i="1"/>
  <c r="DH254" i="1"/>
  <c r="DI254" i="1"/>
  <c r="DJ254" i="1"/>
  <c r="DK254" i="1"/>
  <c r="DL254" i="1"/>
  <c r="DM254" i="1"/>
  <c r="DN254" i="1"/>
  <c r="DO254" i="1"/>
  <c r="DP254" i="1"/>
  <c r="DQ254" i="1"/>
  <c r="DR254" i="1"/>
  <c r="DS254" i="1"/>
  <c r="DT254" i="1"/>
  <c r="DU254" i="1"/>
  <c r="DV254" i="1"/>
  <c r="DW254" i="1"/>
  <c r="DX254" i="1"/>
  <c r="DY254" i="1"/>
  <c r="DZ254" i="1"/>
  <c r="EA254" i="1"/>
  <c r="EB254" i="1"/>
  <c r="EC254" i="1"/>
  <c r="ED254" i="1"/>
  <c r="EE254" i="1"/>
  <c r="EF254" i="1"/>
  <c r="EG254" i="1"/>
  <c r="EH254" i="1"/>
  <c r="EI254" i="1"/>
  <c r="EJ254" i="1"/>
  <c r="EK254" i="1"/>
  <c r="EL254" i="1"/>
  <c r="EM254" i="1"/>
  <c r="EN254" i="1"/>
  <c r="EO254" i="1"/>
  <c r="EP254" i="1"/>
  <c r="EQ254" i="1"/>
  <c r="ER254" i="1"/>
  <c r="ES254" i="1"/>
  <c r="ET254" i="1"/>
  <c r="EU254" i="1"/>
  <c r="EV254" i="1"/>
  <c r="EW254" i="1"/>
  <c r="EX254" i="1"/>
  <c r="EY254" i="1"/>
  <c r="EZ254" i="1"/>
  <c r="FA254" i="1"/>
  <c r="FB254" i="1"/>
  <c r="FC254" i="1"/>
  <c r="FD254" i="1"/>
  <c r="FE254" i="1"/>
  <c r="FF254" i="1"/>
  <c r="FG254" i="1"/>
  <c r="FH254" i="1"/>
  <c r="FI254" i="1"/>
  <c r="FJ254" i="1"/>
  <c r="FK254" i="1"/>
  <c r="FL254" i="1"/>
  <c r="FM254" i="1"/>
  <c r="FN254" i="1"/>
  <c r="FO254" i="1"/>
  <c r="FP254" i="1"/>
  <c r="FQ254" i="1"/>
  <c r="FR254" i="1"/>
  <c r="FS254" i="1"/>
  <c r="FT254" i="1"/>
  <c r="FU254" i="1"/>
  <c r="FV254" i="1"/>
  <c r="FW254" i="1"/>
  <c r="FX254" i="1"/>
  <c r="FY254" i="1"/>
  <c r="FZ254" i="1"/>
  <c r="GA254" i="1"/>
  <c r="GB254" i="1"/>
  <c r="GC254" i="1"/>
  <c r="GD254" i="1"/>
  <c r="GE254" i="1"/>
  <c r="GF254" i="1"/>
  <c r="GG254" i="1"/>
  <c r="GH254" i="1"/>
  <c r="GI254" i="1"/>
  <c r="GJ254" i="1"/>
  <c r="GK254" i="1"/>
  <c r="GL254" i="1"/>
  <c r="GM254" i="1"/>
  <c r="GN254" i="1"/>
  <c r="GO254" i="1"/>
  <c r="GP254" i="1"/>
  <c r="GQ254" i="1"/>
  <c r="GR254" i="1"/>
  <c r="GS254" i="1"/>
  <c r="GT254" i="1"/>
  <c r="GU254" i="1"/>
  <c r="GV254" i="1"/>
  <c r="GW254" i="1"/>
  <c r="GX254" i="1"/>
  <c r="C256" i="1"/>
  <c r="D256" i="1"/>
  <c r="P256" i="1"/>
  <c r="AC256" i="1"/>
  <c r="AE256" i="1"/>
  <c r="AD256" i="1" s="1"/>
  <c r="AB256" i="1" s="1"/>
  <c r="AF256" i="1"/>
  <c r="AG256" i="1"/>
  <c r="AH256" i="1"/>
  <c r="CV256" i="1" s="1"/>
  <c r="AI256" i="1"/>
  <c r="CW256" i="1" s="1"/>
  <c r="V256" i="1" s="1"/>
  <c r="AJ256" i="1"/>
  <c r="CX256" i="1" s="1"/>
  <c r="W256" i="1" s="1"/>
  <c r="CQ256" i="1"/>
  <c r="CU256" i="1"/>
  <c r="T256" i="1" s="1"/>
  <c r="FR256" i="1"/>
  <c r="GL256" i="1"/>
  <c r="GN256" i="1"/>
  <c r="GO256" i="1"/>
  <c r="GV256" i="1"/>
  <c r="HC256" i="1" s="1"/>
  <c r="C257" i="1"/>
  <c r="D257" i="1"/>
  <c r="I259" i="1"/>
  <c r="AC257" i="1"/>
  <c r="AE257" i="1"/>
  <c r="AF257" i="1"/>
  <c r="AG257" i="1"/>
  <c r="AH257" i="1"/>
  <c r="CV257" i="1" s="1"/>
  <c r="AI257" i="1"/>
  <c r="CW257" i="1" s="1"/>
  <c r="V257" i="1" s="1"/>
  <c r="AJ257" i="1"/>
  <c r="CX257" i="1" s="1"/>
  <c r="CQ257" i="1"/>
  <c r="P257" i="1" s="1"/>
  <c r="CU257" i="1"/>
  <c r="T257" i="1" s="1"/>
  <c r="FR257" i="1"/>
  <c r="GL257" i="1"/>
  <c r="GN257" i="1"/>
  <c r="GO257" i="1"/>
  <c r="GV257" i="1"/>
  <c r="HC257" i="1" s="1"/>
  <c r="AC258" i="1"/>
  <c r="AE258" i="1"/>
  <c r="AF258" i="1"/>
  <c r="AG258" i="1"/>
  <c r="CU258" i="1" s="1"/>
  <c r="AH258" i="1"/>
  <c r="CV258" i="1" s="1"/>
  <c r="AI258" i="1"/>
  <c r="AJ258" i="1"/>
  <c r="CX258" i="1" s="1"/>
  <c r="CR258" i="1"/>
  <c r="CS258" i="1"/>
  <c r="CW258" i="1"/>
  <c r="FR258" i="1"/>
  <c r="GL258" i="1"/>
  <c r="GN258" i="1"/>
  <c r="GO258" i="1"/>
  <c r="GV258" i="1"/>
  <c r="HC258" i="1" s="1"/>
  <c r="AC259" i="1"/>
  <c r="AE259" i="1"/>
  <c r="AF259" i="1"/>
  <c r="AG259" i="1"/>
  <c r="CU259" i="1" s="1"/>
  <c r="AH259" i="1"/>
  <c r="CV259" i="1" s="1"/>
  <c r="AI259" i="1"/>
  <c r="CW259" i="1" s="1"/>
  <c r="AJ259" i="1"/>
  <c r="CX259" i="1" s="1"/>
  <c r="CQ259" i="1"/>
  <c r="CR259" i="1"/>
  <c r="FR259" i="1"/>
  <c r="GL259" i="1"/>
  <c r="GN259" i="1"/>
  <c r="GO259" i="1"/>
  <c r="GV259" i="1"/>
  <c r="HC259" i="1" s="1"/>
  <c r="B261" i="1"/>
  <c r="B254" i="1" s="1"/>
  <c r="C261" i="1"/>
  <c r="C254" i="1" s="1"/>
  <c r="D261" i="1"/>
  <c r="D254" i="1" s="1"/>
  <c r="F261" i="1"/>
  <c r="F254" i="1" s="1"/>
  <c r="G261" i="1"/>
  <c r="BB261" i="1"/>
  <c r="BB254" i="1" s="1"/>
  <c r="BX261" i="1"/>
  <c r="BX254" i="1" s="1"/>
  <c r="CK261" i="1"/>
  <c r="CK254" i="1" s="1"/>
  <c r="CL261" i="1"/>
  <c r="B290" i="1"/>
  <c r="B250" i="1" s="1"/>
  <c r="C290" i="1"/>
  <c r="C250" i="1" s="1"/>
  <c r="D290" i="1"/>
  <c r="D250" i="1" s="1"/>
  <c r="F290" i="1"/>
  <c r="F250" i="1" s="1"/>
  <c r="G290" i="1"/>
  <c r="BB290" i="1"/>
  <c r="B323" i="1"/>
  <c r="B246" i="1" s="1"/>
  <c r="C323" i="1"/>
  <c r="C246" i="1" s="1"/>
  <c r="D323" i="1"/>
  <c r="D246" i="1" s="1"/>
  <c r="F323" i="1"/>
  <c r="F246" i="1" s="1"/>
  <c r="G323" i="1"/>
  <c r="D358" i="1"/>
  <c r="F358" i="1"/>
  <c r="B358" i="1" s="1"/>
  <c r="B359" i="1"/>
  <c r="D359" i="1"/>
  <c r="B360" i="1"/>
  <c r="D360" i="1"/>
  <c r="B361" i="1"/>
  <c r="D361" i="1"/>
  <c r="B362" i="1"/>
  <c r="D362" i="1"/>
  <c r="B363" i="1"/>
  <c r="D363" i="1"/>
  <c r="B364" i="1"/>
  <c r="D364" i="1"/>
  <c r="B365" i="1"/>
  <c r="D365" i="1"/>
  <c r="B366" i="1"/>
  <c r="D366" i="1"/>
  <c r="B367" i="1"/>
  <c r="D367" i="1"/>
  <c r="B368" i="1"/>
  <c r="D368" i="1"/>
  <c r="B369" i="1"/>
  <c r="D369" i="1"/>
  <c r="B370" i="1"/>
  <c r="D370" i="1"/>
  <c r="B371" i="1"/>
  <c r="D371" i="1"/>
  <c r="B372" i="1"/>
  <c r="D372" i="1"/>
  <c r="B373" i="1"/>
  <c r="D373" i="1"/>
  <c r="B374" i="1"/>
  <c r="D374" i="1"/>
  <c r="B375" i="1"/>
  <c r="D375" i="1"/>
  <c r="B376" i="1"/>
  <c r="D376" i="1"/>
  <c r="B377" i="1"/>
  <c r="D377" i="1"/>
  <c r="B378" i="1"/>
  <c r="D378" i="1"/>
  <c r="B379" i="1"/>
  <c r="D379" i="1"/>
  <c r="B380" i="1"/>
  <c r="D380" i="1"/>
  <c r="B381" i="1"/>
  <c r="D381" i="1"/>
  <c r="B382" i="1"/>
  <c r="D382" i="1"/>
  <c r="B383" i="1"/>
  <c r="D383" i="1"/>
  <c r="B384" i="1"/>
  <c r="D384" i="1"/>
  <c r="B385" i="1"/>
  <c r="D385" i="1"/>
  <c r="B386" i="1"/>
  <c r="D386" i="1"/>
  <c r="B387" i="1"/>
  <c r="D387" i="1"/>
  <c r="B388" i="1"/>
  <c r="D388" i="1"/>
  <c r="B389" i="1"/>
  <c r="D389" i="1"/>
  <c r="B390" i="1"/>
  <c r="D390" i="1"/>
  <c r="D392" i="1"/>
  <c r="E394" i="1"/>
  <c r="Z394" i="1"/>
  <c r="AA394" i="1"/>
  <c r="AB394" i="1"/>
  <c r="AC394" i="1"/>
  <c r="AD394" i="1"/>
  <c r="AE394" i="1"/>
  <c r="AF394" i="1"/>
  <c r="AG394" i="1"/>
  <c r="AH394" i="1"/>
  <c r="AI394" i="1"/>
  <c r="AJ394" i="1"/>
  <c r="AK394" i="1"/>
  <c r="AL394" i="1"/>
  <c r="AM394" i="1"/>
  <c r="AN394" i="1"/>
  <c r="BD394" i="1"/>
  <c r="BE394" i="1"/>
  <c r="BF394" i="1"/>
  <c r="BG394" i="1"/>
  <c r="BH394" i="1"/>
  <c r="BI394" i="1"/>
  <c r="BJ394" i="1"/>
  <c r="BK394" i="1"/>
  <c r="BL394" i="1"/>
  <c r="BM394" i="1"/>
  <c r="BN394" i="1"/>
  <c r="BO394" i="1"/>
  <c r="BP394" i="1"/>
  <c r="BQ394" i="1"/>
  <c r="BR394" i="1"/>
  <c r="BS394" i="1"/>
  <c r="BT394" i="1"/>
  <c r="BU394" i="1"/>
  <c r="BV394" i="1"/>
  <c r="BW394" i="1"/>
  <c r="BX394" i="1"/>
  <c r="BY394" i="1"/>
  <c r="BZ394" i="1"/>
  <c r="CA394" i="1"/>
  <c r="CB394" i="1"/>
  <c r="CC394" i="1"/>
  <c r="CD394" i="1"/>
  <c r="CE394" i="1"/>
  <c r="CF394" i="1"/>
  <c r="CG394" i="1"/>
  <c r="CH394" i="1"/>
  <c r="CI394" i="1"/>
  <c r="CJ394" i="1"/>
  <c r="CK394" i="1"/>
  <c r="CL394" i="1"/>
  <c r="CM394" i="1"/>
  <c r="CN394" i="1"/>
  <c r="CO394" i="1"/>
  <c r="CP394" i="1"/>
  <c r="CQ394" i="1"/>
  <c r="CR394" i="1"/>
  <c r="CS394" i="1"/>
  <c r="CT394" i="1"/>
  <c r="CU394" i="1"/>
  <c r="CV394" i="1"/>
  <c r="CW394" i="1"/>
  <c r="CX394" i="1"/>
  <c r="CY394" i="1"/>
  <c r="CZ394" i="1"/>
  <c r="DA394" i="1"/>
  <c r="DB394" i="1"/>
  <c r="DC394" i="1"/>
  <c r="DD394" i="1"/>
  <c r="DE394" i="1"/>
  <c r="DF394" i="1"/>
  <c r="DG394" i="1"/>
  <c r="DH394" i="1"/>
  <c r="DI394" i="1"/>
  <c r="DJ394" i="1"/>
  <c r="DK394" i="1"/>
  <c r="DL394" i="1"/>
  <c r="DM394" i="1"/>
  <c r="DN394" i="1"/>
  <c r="DO394" i="1"/>
  <c r="DP394" i="1"/>
  <c r="DQ394" i="1"/>
  <c r="DR394" i="1"/>
  <c r="DS394" i="1"/>
  <c r="DT394" i="1"/>
  <c r="DU394" i="1"/>
  <c r="DV394" i="1"/>
  <c r="DW394" i="1"/>
  <c r="DX394" i="1"/>
  <c r="DY394" i="1"/>
  <c r="DZ394" i="1"/>
  <c r="EA394" i="1"/>
  <c r="EB394" i="1"/>
  <c r="EC394" i="1"/>
  <c r="ED394" i="1"/>
  <c r="EE394" i="1"/>
  <c r="EF394" i="1"/>
  <c r="EG394" i="1"/>
  <c r="EH394" i="1"/>
  <c r="EI394" i="1"/>
  <c r="EJ394" i="1"/>
  <c r="EK394" i="1"/>
  <c r="EL394" i="1"/>
  <c r="EM394" i="1"/>
  <c r="EN394" i="1"/>
  <c r="EO394" i="1"/>
  <c r="EP394" i="1"/>
  <c r="EQ394" i="1"/>
  <c r="ER394" i="1"/>
  <c r="ES394" i="1"/>
  <c r="ET394" i="1"/>
  <c r="EU394" i="1"/>
  <c r="EV394" i="1"/>
  <c r="EW394" i="1"/>
  <c r="EX394" i="1"/>
  <c r="EY394" i="1"/>
  <c r="EZ394" i="1"/>
  <c r="FA394" i="1"/>
  <c r="FB394" i="1"/>
  <c r="FC394" i="1"/>
  <c r="FD394" i="1"/>
  <c r="FE394" i="1"/>
  <c r="FF394" i="1"/>
  <c r="FG394" i="1"/>
  <c r="FH394" i="1"/>
  <c r="FI394" i="1"/>
  <c r="FJ394" i="1"/>
  <c r="FK394" i="1"/>
  <c r="FL394" i="1"/>
  <c r="FM394" i="1"/>
  <c r="FN394" i="1"/>
  <c r="FO394" i="1"/>
  <c r="FP394" i="1"/>
  <c r="FQ394" i="1"/>
  <c r="FR394" i="1"/>
  <c r="FS394" i="1"/>
  <c r="FT394" i="1"/>
  <c r="FU394" i="1"/>
  <c r="FV394" i="1"/>
  <c r="FW394" i="1"/>
  <c r="FX394" i="1"/>
  <c r="FY394" i="1"/>
  <c r="FZ394" i="1"/>
  <c r="GA394" i="1"/>
  <c r="GB394" i="1"/>
  <c r="GC394" i="1"/>
  <c r="GD394" i="1"/>
  <c r="GE394" i="1"/>
  <c r="GF394" i="1"/>
  <c r="GG394" i="1"/>
  <c r="GH394" i="1"/>
  <c r="GI394" i="1"/>
  <c r="GJ394" i="1"/>
  <c r="GK394" i="1"/>
  <c r="GL394" i="1"/>
  <c r="GM394" i="1"/>
  <c r="GN394" i="1"/>
  <c r="GO394" i="1"/>
  <c r="GP394" i="1"/>
  <c r="GQ394" i="1"/>
  <c r="GR394" i="1"/>
  <c r="GS394" i="1"/>
  <c r="GT394" i="1"/>
  <c r="GU394" i="1"/>
  <c r="GV394" i="1"/>
  <c r="GW394" i="1"/>
  <c r="GX394" i="1"/>
  <c r="D396" i="1"/>
  <c r="E398" i="1"/>
  <c r="Z398" i="1"/>
  <c r="AA398" i="1"/>
  <c r="AB398" i="1"/>
  <c r="AC398" i="1"/>
  <c r="AD398" i="1"/>
  <c r="AE398" i="1"/>
  <c r="AF398" i="1"/>
  <c r="AG398" i="1"/>
  <c r="AH398" i="1"/>
  <c r="AI398" i="1"/>
  <c r="AJ398" i="1"/>
  <c r="AK398" i="1"/>
  <c r="AL398" i="1"/>
  <c r="AM398" i="1"/>
  <c r="AN398" i="1"/>
  <c r="BD398" i="1"/>
  <c r="BE398" i="1"/>
  <c r="BF398" i="1"/>
  <c r="BG398" i="1"/>
  <c r="BH398" i="1"/>
  <c r="BI398" i="1"/>
  <c r="BJ398" i="1"/>
  <c r="BK398" i="1"/>
  <c r="BL398" i="1"/>
  <c r="BM398" i="1"/>
  <c r="BN398" i="1"/>
  <c r="BO398" i="1"/>
  <c r="BP398" i="1"/>
  <c r="BQ398" i="1"/>
  <c r="BR398" i="1"/>
  <c r="BS398" i="1"/>
  <c r="BT398" i="1"/>
  <c r="BU398" i="1"/>
  <c r="BV398" i="1"/>
  <c r="BW398" i="1"/>
  <c r="BX398" i="1"/>
  <c r="BY398" i="1"/>
  <c r="BZ398" i="1"/>
  <c r="CA398" i="1"/>
  <c r="CB398" i="1"/>
  <c r="CC398" i="1"/>
  <c r="CD398" i="1"/>
  <c r="CE398" i="1"/>
  <c r="CF398" i="1"/>
  <c r="CG398" i="1"/>
  <c r="CH398" i="1"/>
  <c r="CI398" i="1"/>
  <c r="CJ398" i="1"/>
  <c r="CK398" i="1"/>
  <c r="CL398" i="1"/>
  <c r="CM398" i="1"/>
  <c r="CN398" i="1"/>
  <c r="CO398" i="1"/>
  <c r="CP398" i="1"/>
  <c r="CQ398" i="1"/>
  <c r="CR398" i="1"/>
  <c r="CS398" i="1"/>
  <c r="CT398" i="1"/>
  <c r="CU398" i="1"/>
  <c r="CV398" i="1"/>
  <c r="CW398" i="1"/>
  <c r="CX398" i="1"/>
  <c r="CY398" i="1"/>
  <c r="CZ398" i="1"/>
  <c r="DA398" i="1"/>
  <c r="DB398" i="1"/>
  <c r="DC398" i="1"/>
  <c r="DD398" i="1"/>
  <c r="DE398" i="1"/>
  <c r="DF398" i="1"/>
  <c r="DG398" i="1"/>
  <c r="DH398" i="1"/>
  <c r="DI398" i="1"/>
  <c r="DJ398" i="1"/>
  <c r="DK398" i="1"/>
  <c r="DL398" i="1"/>
  <c r="DM398" i="1"/>
  <c r="DN398" i="1"/>
  <c r="DO398" i="1"/>
  <c r="DP398" i="1"/>
  <c r="DQ398" i="1"/>
  <c r="DR398" i="1"/>
  <c r="DS398" i="1"/>
  <c r="DT398" i="1"/>
  <c r="DU398" i="1"/>
  <c r="DV398" i="1"/>
  <c r="DW398" i="1"/>
  <c r="DX398" i="1"/>
  <c r="DY398" i="1"/>
  <c r="DZ398" i="1"/>
  <c r="EA398" i="1"/>
  <c r="EB398" i="1"/>
  <c r="EC398" i="1"/>
  <c r="ED398" i="1"/>
  <c r="EE398" i="1"/>
  <c r="EF398" i="1"/>
  <c r="EG398" i="1"/>
  <c r="EH398" i="1"/>
  <c r="EI398" i="1"/>
  <c r="EJ398" i="1"/>
  <c r="EK398" i="1"/>
  <c r="EL398" i="1"/>
  <c r="EM398" i="1"/>
  <c r="EN398" i="1"/>
  <c r="EO398" i="1"/>
  <c r="EP398" i="1"/>
  <c r="EQ398" i="1"/>
  <c r="ER398" i="1"/>
  <c r="ES398" i="1"/>
  <c r="ET398" i="1"/>
  <c r="EU398" i="1"/>
  <c r="EV398" i="1"/>
  <c r="EW398" i="1"/>
  <c r="EX398" i="1"/>
  <c r="EY398" i="1"/>
  <c r="EZ398" i="1"/>
  <c r="FA398" i="1"/>
  <c r="FB398" i="1"/>
  <c r="FC398" i="1"/>
  <c r="FD398" i="1"/>
  <c r="FE398" i="1"/>
  <c r="FF398" i="1"/>
  <c r="FG398" i="1"/>
  <c r="FH398" i="1"/>
  <c r="FI398" i="1"/>
  <c r="FJ398" i="1"/>
  <c r="FK398" i="1"/>
  <c r="FL398" i="1"/>
  <c r="FM398" i="1"/>
  <c r="FN398" i="1"/>
  <c r="FO398" i="1"/>
  <c r="FP398" i="1"/>
  <c r="FQ398" i="1"/>
  <c r="FR398" i="1"/>
  <c r="FS398" i="1"/>
  <c r="FT398" i="1"/>
  <c r="FU398" i="1"/>
  <c r="FV398" i="1"/>
  <c r="FW398" i="1"/>
  <c r="FX398" i="1"/>
  <c r="FY398" i="1"/>
  <c r="FZ398" i="1"/>
  <c r="GA398" i="1"/>
  <c r="GB398" i="1"/>
  <c r="GC398" i="1"/>
  <c r="GD398" i="1"/>
  <c r="GE398" i="1"/>
  <c r="GF398" i="1"/>
  <c r="GG398" i="1"/>
  <c r="GH398" i="1"/>
  <c r="GI398" i="1"/>
  <c r="GJ398" i="1"/>
  <c r="GK398" i="1"/>
  <c r="GL398" i="1"/>
  <c r="GM398" i="1"/>
  <c r="GN398" i="1"/>
  <c r="GO398" i="1"/>
  <c r="GP398" i="1"/>
  <c r="GQ398" i="1"/>
  <c r="GR398" i="1"/>
  <c r="GS398" i="1"/>
  <c r="GT398" i="1"/>
  <c r="GU398" i="1"/>
  <c r="GV398" i="1"/>
  <c r="GW398" i="1"/>
  <c r="GX398" i="1"/>
  <c r="D400" i="1"/>
  <c r="E402" i="1"/>
  <c r="Z402" i="1"/>
  <c r="AA402" i="1"/>
  <c r="AM402" i="1"/>
  <c r="AN402" i="1"/>
  <c r="BD402" i="1"/>
  <c r="BE402" i="1"/>
  <c r="BF402" i="1"/>
  <c r="BG402" i="1"/>
  <c r="BH402" i="1"/>
  <c r="BI402" i="1"/>
  <c r="BJ402" i="1"/>
  <c r="BK402" i="1"/>
  <c r="BL402" i="1"/>
  <c r="BM402" i="1"/>
  <c r="BN402" i="1"/>
  <c r="BO402" i="1"/>
  <c r="BP402" i="1"/>
  <c r="BQ402" i="1"/>
  <c r="BR402" i="1"/>
  <c r="BS402" i="1"/>
  <c r="BT402" i="1"/>
  <c r="BU402" i="1"/>
  <c r="BV402" i="1"/>
  <c r="BW402" i="1"/>
  <c r="CM402" i="1"/>
  <c r="CN402" i="1"/>
  <c r="CO402" i="1"/>
  <c r="CP402" i="1"/>
  <c r="CQ402" i="1"/>
  <c r="CR402" i="1"/>
  <c r="CS402" i="1"/>
  <c r="CT402" i="1"/>
  <c r="CU402" i="1"/>
  <c r="CV402" i="1"/>
  <c r="CW402" i="1"/>
  <c r="CX402" i="1"/>
  <c r="CY402" i="1"/>
  <c r="CZ402" i="1"/>
  <c r="DA402" i="1"/>
  <c r="DB402" i="1"/>
  <c r="DC402" i="1"/>
  <c r="DD402" i="1"/>
  <c r="DE402" i="1"/>
  <c r="DF402" i="1"/>
  <c r="DG402" i="1"/>
  <c r="DH402" i="1"/>
  <c r="DI402" i="1"/>
  <c r="DJ402" i="1"/>
  <c r="DK402" i="1"/>
  <c r="DL402" i="1"/>
  <c r="DM402" i="1"/>
  <c r="DN402" i="1"/>
  <c r="DO402" i="1"/>
  <c r="DP402" i="1"/>
  <c r="DQ402" i="1"/>
  <c r="DR402" i="1"/>
  <c r="DS402" i="1"/>
  <c r="DT402" i="1"/>
  <c r="DU402" i="1"/>
  <c r="DV402" i="1"/>
  <c r="DW402" i="1"/>
  <c r="DX402" i="1"/>
  <c r="DY402" i="1"/>
  <c r="DZ402" i="1"/>
  <c r="EA402" i="1"/>
  <c r="EB402" i="1"/>
  <c r="EC402" i="1"/>
  <c r="ED402" i="1"/>
  <c r="EE402" i="1"/>
  <c r="EF402" i="1"/>
  <c r="EG402" i="1"/>
  <c r="EH402" i="1"/>
  <c r="EI402" i="1"/>
  <c r="EJ402" i="1"/>
  <c r="EK402" i="1"/>
  <c r="EL402" i="1"/>
  <c r="EM402" i="1"/>
  <c r="EN402" i="1"/>
  <c r="EO402" i="1"/>
  <c r="EP402" i="1"/>
  <c r="EQ402" i="1"/>
  <c r="ER402" i="1"/>
  <c r="ES402" i="1"/>
  <c r="ET402" i="1"/>
  <c r="EU402" i="1"/>
  <c r="EV402" i="1"/>
  <c r="EW402" i="1"/>
  <c r="EX402" i="1"/>
  <c r="EY402" i="1"/>
  <c r="EZ402" i="1"/>
  <c r="FA402" i="1"/>
  <c r="FB402" i="1"/>
  <c r="FC402" i="1"/>
  <c r="FD402" i="1"/>
  <c r="FE402" i="1"/>
  <c r="FF402" i="1"/>
  <c r="FG402" i="1"/>
  <c r="FH402" i="1"/>
  <c r="FI402" i="1"/>
  <c r="FJ402" i="1"/>
  <c r="FK402" i="1"/>
  <c r="FL402" i="1"/>
  <c r="FM402" i="1"/>
  <c r="FN402" i="1"/>
  <c r="FO402" i="1"/>
  <c r="FP402" i="1"/>
  <c r="FQ402" i="1"/>
  <c r="FR402" i="1"/>
  <c r="FS402" i="1"/>
  <c r="FT402" i="1"/>
  <c r="FU402" i="1"/>
  <c r="FV402" i="1"/>
  <c r="FW402" i="1"/>
  <c r="FX402" i="1"/>
  <c r="FY402" i="1"/>
  <c r="FZ402" i="1"/>
  <c r="GA402" i="1"/>
  <c r="GB402" i="1"/>
  <c r="GC402" i="1"/>
  <c r="GD402" i="1"/>
  <c r="GE402" i="1"/>
  <c r="GF402" i="1"/>
  <c r="GG402" i="1"/>
  <c r="GH402" i="1"/>
  <c r="GI402" i="1"/>
  <c r="GJ402" i="1"/>
  <c r="GK402" i="1"/>
  <c r="GL402" i="1"/>
  <c r="GM402" i="1"/>
  <c r="GN402" i="1"/>
  <c r="GO402" i="1"/>
  <c r="GP402" i="1"/>
  <c r="GQ402" i="1"/>
  <c r="GR402" i="1"/>
  <c r="GS402" i="1"/>
  <c r="GT402" i="1"/>
  <c r="GU402" i="1"/>
  <c r="GV402" i="1"/>
  <c r="GW402" i="1"/>
  <c r="GX402" i="1"/>
  <c r="P404" i="1"/>
  <c r="AC404" i="1"/>
  <c r="AE404" i="1"/>
  <c r="AF404" i="1"/>
  <c r="AG404" i="1"/>
  <c r="CU404" i="1" s="1"/>
  <c r="T404" i="1" s="1"/>
  <c r="AH404" i="1"/>
  <c r="CV404" i="1" s="1"/>
  <c r="U404" i="1" s="1"/>
  <c r="AI404" i="1"/>
  <c r="CW404" i="1" s="1"/>
  <c r="V404" i="1" s="1"/>
  <c r="AJ404" i="1"/>
  <c r="CQ404" i="1"/>
  <c r="CT404" i="1"/>
  <c r="S404" i="1" s="1"/>
  <c r="CX404" i="1"/>
  <c r="FR404" i="1"/>
  <c r="GL404" i="1"/>
  <c r="GN404" i="1"/>
  <c r="GO404" i="1"/>
  <c r="GV404" i="1"/>
  <c r="HC404" i="1" s="1"/>
  <c r="GX404" i="1" s="1"/>
  <c r="AC405" i="1"/>
  <c r="CQ405" i="1" s="1"/>
  <c r="AE405" i="1"/>
  <c r="AF405" i="1"/>
  <c r="AG405" i="1"/>
  <c r="CU405" i="1" s="1"/>
  <c r="AH405" i="1"/>
  <c r="CV405" i="1" s="1"/>
  <c r="U405" i="1" s="1"/>
  <c r="AI405" i="1"/>
  <c r="CW405" i="1" s="1"/>
  <c r="V405" i="1" s="1"/>
  <c r="AJ405" i="1"/>
  <c r="CX405" i="1" s="1"/>
  <c r="FR405" i="1"/>
  <c r="GL405" i="1"/>
  <c r="GN405" i="1"/>
  <c r="GO405" i="1"/>
  <c r="GV405" i="1"/>
  <c r="HC405" i="1" s="1"/>
  <c r="GX405" i="1" s="1"/>
  <c r="AC406" i="1"/>
  <c r="AD406" i="1"/>
  <c r="AE406" i="1"/>
  <c r="AF406" i="1"/>
  <c r="CT406" i="1" s="1"/>
  <c r="S406" i="1" s="1"/>
  <c r="AG406" i="1"/>
  <c r="CU406" i="1" s="1"/>
  <c r="T406" i="1" s="1"/>
  <c r="AH406" i="1"/>
  <c r="CV406" i="1" s="1"/>
  <c r="U406" i="1" s="1"/>
  <c r="AI406" i="1"/>
  <c r="CW406" i="1" s="1"/>
  <c r="AJ406" i="1"/>
  <c r="CQ406" i="1"/>
  <c r="P406" i="1" s="1"/>
  <c r="CR406" i="1"/>
  <c r="Q406" i="1" s="1"/>
  <c r="CX406" i="1"/>
  <c r="FR406" i="1"/>
  <c r="GL406" i="1"/>
  <c r="GN406" i="1"/>
  <c r="GO406" i="1"/>
  <c r="GV406" i="1"/>
  <c r="HC406" i="1"/>
  <c r="AC407" i="1"/>
  <c r="CQ407" i="1" s="1"/>
  <c r="AE407" i="1"/>
  <c r="AF407" i="1"/>
  <c r="AG407" i="1"/>
  <c r="AH407" i="1"/>
  <c r="CV407" i="1" s="1"/>
  <c r="AI407" i="1"/>
  <c r="CW407" i="1" s="1"/>
  <c r="AJ407" i="1"/>
  <c r="CX407" i="1" s="1"/>
  <c r="CU407" i="1"/>
  <c r="FR407" i="1"/>
  <c r="GL407" i="1"/>
  <c r="GN407" i="1"/>
  <c r="GO407" i="1"/>
  <c r="GV407" i="1"/>
  <c r="HC407" i="1"/>
  <c r="AC408" i="1"/>
  <c r="AE408" i="1"/>
  <c r="AF408" i="1"/>
  <c r="AG408" i="1"/>
  <c r="AH408" i="1"/>
  <c r="CV408" i="1" s="1"/>
  <c r="AI408" i="1"/>
  <c r="CW408" i="1" s="1"/>
  <c r="V408" i="1" s="1"/>
  <c r="AJ408" i="1"/>
  <c r="CX408" i="1" s="1"/>
  <c r="CQ408" i="1"/>
  <c r="P408" i="1" s="1"/>
  <c r="CU408" i="1"/>
  <c r="T408" i="1" s="1"/>
  <c r="FR408" i="1"/>
  <c r="GL408" i="1"/>
  <c r="GN408" i="1"/>
  <c r="GO408" i="1"/>
  <c r="GV408" i="1"/>
  <c r="HC408" i="1" s="1"/>
  <c r="AC409" i="1"/>
  <c r="CQ409" i="1" s="1"/>
  <c r="AE409" i="1"/>
  <c r="AD409" i="1" s="1"/>
  <c r="AF409" i="1"/>
  <c r="AG409" i="1"/>
  <c r="CU409" i="1" s="1"/>
  <c r="AH409" i="1"/>
  <c r="AI409" i="1"/>
  <c r="AJ409" i="1"/>
  <c r="CX409" i="1" s="1"/>
  <c r="CR409" i="1"/>
  <c r="CV409" i="1"/>
  <c r="CW409" i="1"/>
  <c r="FR409" i="1"/>
  <c r="GL409" i="1"/>
  <c r="GN409" i="1"/>
  <c r="GO409" i="1"/>
  <c r="GV409" i="1"/>
  <c r="HC409" i="1"/>
  <c r="I411" i="1"/>
  <c r="AC410" i="1"/>
  <c r="AE410" i="1"/>
  <c r="AF410" i="1"/>
  <c r="CT410" i="1" s="1"/>
  <c r="S410" i="1" s="1"/>
  <c r="AG410" i="1"/>
  <c r="CU410" i="1" s="1"/>
  <c r="T410" i="1" s="1"/>
  <c r="AH410" i="1"/>
  <c r="AI410" i="1"/>
  <c r="CW410" i="1" s="1"/>
  <c r="AJ410" i="1"/>
  <c r="CR410" i="1"/>
  <c r="Q410" i="1" s="1"/>
  <c r="CV410" i="1"/>
  <c r="CX410" i="1"/>
  <c r="W410" i="1" s="1"/>
  <c r="FR410" i="1"/>
  <c r="GL410" i="1"/>
  <c r="GN410" i="1"/>
  <c r="GO410" i="1"/>
  <c r="GV410" i="1"/>
  <c r="HC410" i="1" s="1"/>
  <c r="GX410" i="1" s="1"/>
  <c r="AC411" i="1"/>
  <c r="AE411" i="1"/>
  <c r="AD411" i="1" s="1"/>
  <c r="AF411" i="1"/>
  <c r="AG411" i="1"/>
  <c r="CU411" i="1" s="1"/>
  <c r="AH411" i="1"/>
  <c r="CV411" i="1" s="1"/>
  <c r="AI411" i="1"/>
  <c r="AJ411" i="1"/>
  <c r="CX411" i="1" s="1"/>
  <c r="CQ411" i="1"/>
  <c r="CS411" i="1"/>
  <c r="CW411" i="1"/>
  <c r="V411" i="1" s="1"/>
  <c r="FR411" i="1"/>
  <c r="GL411" i="1"/>
  <c r="GN411" i="1"/>
  <c r="GO411" i="1"/>
  <c r="GV411" i="1"/>
  <c r="HC411" i="1"/>
  <c r="GX411" i="1" s="1"/>
  <c r="B413" i="1"/>
  <c r="B402" i="1" s="1"/>
  <c r="C413" i="1"/>
  <c r="C402" i="1" s="1"/>
  <c r="D413" i="1"/>
  <c r="D402" i="1" s="1"/>
  <c r="F413" i="1"/>
  <c r="F402" i="1" s="1"/>
  <c r="G413" i="1"/>
  <c r="BX413" i="1"/>
  <c r="CK413" i="1"/>
  <c r="CK402" i="1" s="1"/>
  <c r="CL413" i="1"/>
  <c r="CL402" i="1" s="1"/>
  <c r="D442" i="1"/>
  <c r="D444" i="1"/>
  <c r="E444" i="1"/>
  <c r="Z444" i="1"/>
  <c r="AA444" i="1"/>
  <c r="AM444" i="1"/>
  <c r="AN444" i="1"/>
  <c r="BD444" i="1"/>
  <c r="BE444" i="1"/>
  <c r="BF444" i="1"/>
  <c r="BG444" i="1"/>
  <c r="BH444" i="1"/>
  <c r="BI444" i="1"/>
  <c r="BJ444" i="1"/>
  <c r="BK444" i="1"/>
  <c r="BL444" i="1"/>
  <c r="BM444" i="1"/>
  <c r="BN444" i="1"/>
  <c r="BO444" i="1"/>
  <c r="BP444" i="1"/>
  <c r="BQ444" i="1"/>
  <c r="BR444" i="1"/>
  <c r="BS444" i="1"/>
  <c r="BT444" i="1"/>
  <c r="BU444" i="1"/>
  <c r="BV444" i="1"/>
  <c r="BW444" i="1"/>
  <c r="CM444" i="1"/>
  <c r="CN444" i="1"/>
  <c r="CO444" i="1"/>
  <c r="CP444" i="1"/>
  <c r="CQ444" i="1"/>
  <c r="CR444" i="1"/>
  <c r="CS444" i="1"/>
  <c r="CT444" i="1"/>
  <c r="CU444" i="1"/>
  <c r="CV444" i="1"/>
  <c r="CW444" i="1"/>
  <c r="CX444" i="1"/>
  <c r="CY444" i="1"/>
  <c r="CZ444" i="1"/>
  <c r="DA444" i="1"/>
  <c r="DB444" i="1"/>
  <c r="DC444" i="1"/>
  <c r="DD444" i="1"/>
  <c r="DE444" i="1"/>
  <c r="DF444" i="1"/>
  <c r="DG444" i="1"/>
  <c r="DH444" i="1"/>
  <c r="DI444" i="1"/>
  <c r="DJ444" i="1"/>
  <c r="DK444" i="1"/>
  <c r="DL444" i="1"/>
  <c r="DM444" i="1"/>
  <c r="DN444" i="1"/>
  <c r="DO444" i="1"/>
  <c r="DP444" i="1"/>
  <c r="DQ444" i="1"/>
  <c r="DR444" i="1"/>
  <c r="DS444" i="1"/>
  <c r="DT444" i="1"/>
  <c r="DU444" i="1"/>
  <c r="DV444" i="1"/>
  <c r="DW444" i="1"/>
  <c r="DX444" i="1"/>
  <c r="DY444" i="1"/>
  <c r="DZ444" i="1"/>
  <c r="EA444" i="1"/>
  <c r="EB444" i="1"/>
  <c r="EC444" i="1"/>
  <c r="ED444" i="1"/>
  <c r="EE444" i="1"/>
  <c r="EF444" i="1"/>
  <c r="EG444" i="1"/>
  <c r="EH444" i="1"/>
  <c r="EI444" i="1"/>
  <c r="EJ444" i="1"/>
  <c r="EK444" i="1"/>
  <c r="EL444" i="1"/>
  <c r="EM444" i="1"/>
  <c r="EN444" i="1"/>
  <c r="EO444" i="1"/>
  <c r="EP444" i="1"/>
  <c r="EQ444" i="1"/>
  <c r="ER444" i="1"/>
  <c r="ES444" i="1"/>
  <c r="ET444" i="1"/>
  <c r="EU444" i="1"/>
  <c r="EV444" i="1"/>
  <c r="EW444" i="1"/>
  <c r="EX444" i="1"/>
  <c r="EY444" i="1"/>
  <c r="EZ444" i="1"/>
  <c r="FA444" i="1"/>
  <c r="FB444" i="1"/>
  <c r="FC444" i="1"/>
  <c r="FD444" i="1"/>
  <c r="FE444" i="1"/>
  <c r="FF444" i="1"/>
  <c r="FG444" i="1"/>
  <c r="FH444" i="1"/>
  <c r="FI444" i="1"/>
  <c r="FJ444" i="1"/>
  <c r="FK444" i="1"/>
  <c r="FL444" i="1"/>
  <c r="FM444" i="1"/>
  <c r="FN444" i="1"/>
  <c r="FO444" i="1"/>
  <c r="FP444" i="1"/>
  <c r="FQ444" i="1"/>
  <c r="FR444" i="1"/>
  <c r="FS444" i="1"/>
  <c r="FT444" i="1"/>
  <c r="FU444" i="1"/>
  <c r="FV444" i="1"/>
  <c r="FW444" i="1"/>
  <c r="FX444" i="1"/>
  <c r="FY444" i="1"/>
  <c r="FZ444" i="1"/>
  <c r="GA444" i="1"/>
  <c r="GB444" i="1"/>
  <c r="GC444" i="1"/>
  <c r="GD444" i="1"/>
  <c r="GE444" i="1"/>
  <c r="GF444" i="1"/>
  <c r="GG444" i="1"/>
  <c r="GH444" i="1"/>
  <c r="GI444" i="1"/>
  <c r="GJ444" i="1"/>
  <c r="GK444" i="1"/>
  <c r="GL444" i="1"/>
  <c r="GM444" i="1"/>
  <c r="GN444" i="1"/>
  <c r="GO444" i="1"/>
  <c r="GP444" i="1"/>
  <c r="GQ444" i="1"/>
  <c r="GR444" i="1"/>
  <c r="GS444" i="1"/>
  <c r="GT444" i="1"/>
  <c r="GU444" i="1"/>
  <c r="GV444" i="1"/>
  <c r="GW444" i="1"/>
  <c r="GX444" i="1"/>
  <c r="AC446" i="1"/>
  <c r="AE446" i="1"/>
  <c r="AF446" i="1"/>
  <c r="AG446" i="1"/>
  <c r="AH446" i="1"/>
  <c r="CV446" i="1" s="1"/>
  <c r="U446" i="1" s="1"/>
  <c r="AI446" i="1"/>
  <c r="CW446" i="1" s="1"/>
  <c r="V446" i="1" s="1"/>
  <c r="AJ446" i="1"/>
  <c r="CX446" i="1" s="1"/>
  <c r="CQ446" i="1"/>
  <c r="CS446" i="1"/>
  <c r="CU446" i="1"/>
  <c r="FR446" i="1"/>
  <c r="GL446" i="1"/>
  <c r="GN446" i="1"/>
  <c r="GO446" i="1"/>
  <c r="GV446" i="1"/>
  <c r="HC446" i="1"/>
  <c r="GX446" i="1" s="1"/>
  <c r="AC447" i="1"/>
  <c r="AE447" i="1"/>
  <c r="AF447" i="1"/>
  <c r="AG447" i="1"/>
  <c r="CU447" i="1" s="1"/>
  <c r="T447" i="1" s="1"/>
  <c r="AH447" i="1"/>
  <c r="CV447" i="1" s="1"/>
  <c r="U447" i="1" s="1"/>
  <c r="AI447" i="1"/>
  <c r="AJ447" i="1"/>
  <c r="CX447" i="1" s="1"/>
  <c r="W447" i="1" s="1"/>
  <c r="CQ447" i="1"/>
  <c r="P447" i="1" s="1"/>
  <c r="CS447" i="1"/>
  <c r="CW447" i="1"/>
  <c r="V447" i="1" s="1"/>
  <c r="FR447" i="1"/>
  <c r="GL447" i="1"/>
  <c r="GN447" i="1"/>
  <c r="GO447" i="1"/>
  <c r="CC449" i="1" s="1"/>
  <c r="CC444" i="1" s="1"/>
  <c r="GV447" i="1"/>
  <c r="HC447" i="1" s="1"/>
  <c r="GX447" i="1" s="1"/>
  <c r="B449" i="1"/>
  <c r="B444" i="1" s="1"/>
  <c r="C449" i="1"/>
  <c r="C444" i="1" s="1"/>
  <c r="D449" i="1"/>
  <c r="F449" i="1"/>
  <c r="F444" i="1" s="1"/>
  <c r="G449" i="1"/>
  <c r="BX449" i="1"/>
  <c r="BX444" i="1" s="1"/>
  <c r="BZ449" i="1"/>
  <c r="CK449" i="1"/>
  <c r="CK444" i="1" s="1"/>
  <c r="CL449" i="1"/>
  <c r="D478" i="1"/>
  <c r="E480" i="1"/>
  <c r="Z480" i="1"/>
  <c r="AA480" i="1"/>
  <c r="AM480" i="1"/>
  <c r="AN480" i="1"/>
  <c r="BD480" i="1"/>
  <c r="BE480" i="1"/>
  <c r="BF480" i="1"/>
  <c r="BG480" i="1"/>
  <c r="BH480" i="1"/>
  <c r="BI480" i="1"/>
  <c r="BJ480" i="1"/>
  <c r="BK480" i="1"/>
  <c r="BL480" i="1"/>
  <c r="BM480" i="1"/>
  <c r="BN480" i="1"/>
  <c r="BO480" i="1"/>
  <c r="BP480" i="1"/>
  <c r="BQ480" i="1"/>
  <c r="BR480" i="1"/>
  <c r="BS480" i="1"/>
  <c r="BT480" i="1"/>
  <c r="BU480" i="1"/>
  <c r="BV480" i="1"/>
  <c r="BW480" i="1"/>
  <c r="CM480" i="1"/>
  <c r="CN480" i="1"/>
  <c r="CO480" i="1"/>
  <c r="CP480" i="1"/>
  <c r="CQ480" i="1"/>
  <c r="CR480" i="1"/>
  <c r="CS480" i="1"/>
  <c r="CT480" i="1"/>
  <c r="CU480" i="1"/>
  <c r="CV480" i="1"/>
  <c r="CW480" i="1"/>
  <c r="CX480" i="1"/>
  <c r="CY480" i="1"/>
  <c r="CZ480" i="1"/>
  <c r="DA480" i="1"/>
  <c r="DB480" i="1"/>
  <c r="DC480" i="1"/>
  <c r="DD480" i="1"/>
  <c r="DE480" i="1"/>
  <c r="DF480" i="1"/>
  <c r="DG480" i="1"/>
  <c r="DH480" i="1"/>
  <c r="DI480" i="1"/>
  <c r="DJ480" i="1"/>
  <c r="DK480" i="1"/>
  <c r="DL480" i="1"/>
  <c r="DM480" i="1"/>
  <c r="DN480" i="1"/>
  <c r="DO480" i="1"/>
  <c r="DP480" i="1"/>
  <c r="DQ480" i="1"/>
  <c r="DR480" i="1"/>
  <c r="DS480" i="1"/>
  <c r="DT480" i="1"/>
  <c r="DU480" i="1"/>
  <c r="DV480" i="1"/>
  <c r="DW480" i="1"/>
  <c r="DX480" i="1"/>
  <c r="DY480" i="1"/>
  <c r="DZ480" i="1"/>
  <c r="EA480" i="1"/>
  <c r="EB480" i="1"/>
  <c r="EC480" i="1"/>
  <c r="ED480" i="1"/>
  <c r="EE480" i="1"/>
  <c r="EF480" i="1"/>
  <c r="EG480" i="1"/>
  <c r="EH480" i="1"/>
  <c r="EI480" i="1"/>
  <c r="EJ480" i="1"/>
  <c r="EK480" i="1"/>
  <c r="EL480" i="1"/>
  <c r="EM480" i="1"/>
  <c r="EN480" i="1"/>
  <c r="EO480" i="1"/>
  <c r="EP480" i="1"/>
  <c r="EQ480" i="1"/>
  <c r="ER480" i="1"/>
  <c r="ES480" i="1"/>
  <c r="ET480" i="1"/>
  <c r="EU480" i="1"/>
  <c r="EV480" i="1"/>
  <c r="EW480" i="1"/>
  <c r="EX480" i="1"/>
  <c r="EY480" i="1"/>
  <c r="EZ480" i="1"/>
  <c r="FA480" i="1"/>
  <c r="FB480" i="1"/>
  <c r="FC480" i="1"/>
  <c r="FD480" i="1"/>
  <c r="FE480" i="1"/>
  <c r="FF480" i="1"/>
  <c r="FG480" i="1"/>
  <c r="FH480" i="1"/>
  <c r="FI480" i="1"/>
  <c r="FJ480" i="1"/>
  <c r="FK480" i="1"/>
  <c r="FL480" i="1"/>
  <c r="FM480" i="1"/>
  <c r="FN480" i="1"/>
  <c r="FO480" i="1"/>
  <c r="FP480" i="1"/>
  <c r="FQ480" i="1"/>
  <c r="FR480" i="1"/>
  <c r="FS480" i="1"/>
  <c r="FT480" i="1"/>
  <c r="FU480" i="1"/>
  <c r="FV480" i="1"/>
  <c r="FW480" i="1"/>
  <c r="FX480" i="1"/>
  <c r="FY480" i="1"/>
  <c r="FZ480" i="1"/>
  <c r="GA480" i="1"/>
  <c r="GB480" i="1"/>
  <c r="GC480" i="1"/>
  <c r="GD480" i="1"/>
  <c r="GE480" i="1"/>
  <c r="GF480" i="1"/>
  <c r="GG480" i="1"/>
  <c r="GH480" i="1"/>
  <c r="GI480" i="1"/>
  <c r="GJ480" i="1"/>
  <c r="GK480" i="1"/>
  <c r="GL480" i="1"/>
  <c r="GM480" i="1"/>
  <c r="GN480" i="1"/>
  <c r="GO480" i="1"/>
  <c r="GP480" i="1"/>
  <c r="GQ480" i="1"/>
  <c r="GR480" i="1"/>
  <c r="GS480" i="1"/>
  <c r="GT480" i="1"/>
  <c r="GU480" i="1"/>
  <c r="GV480" i="1"/>
  <c r="GW480" i="1"/>
  <c r="GX480" i="1"/>
  <c r="C482" i="1"/>
  <c r="AC482" i="1"/>
  <c r="AE482" i="1"/>
  <c r="AF482" i="1"/>
  <c r="AG482" i="1"/>
  <c r="CU482" i="1" s="1"/>
  <c r="AH482" i="1"/>
  <c r="AI482" i="1"/>
  <c r="CW482" i="1" s="1"/>
  <c r="V482" i="1" s="1"/>
  <c r="AJ482" i="1"/>
  <c r="CT482" i="1"/>
  <c r="S482" i="1" s="1"/>
  <c r="CV482" i="1"/>
  <c r="U482" i="1" s="1"/>
  <c r="CX482" i="1"/>
  <c r="FR482" i="1"/>
  <c r="GL482" i="1"/>
  <c r="GN482" i="1"/>
  <c r="GO482" i="1"/>
  <c r="GV482" i="1"/>
  <c r="HC482" i="1"/>
  <c r="I483" i="1"/>
  <c r="AC483" i="1"/>
  <c r="AE483" i="1"/>
  <c r="AF483" i="1"/>
  <c r="AG483" i="1"/>
  <c r="CU483" i="1" s="1"/>
  <c r="AH483" i="1"/>
  <c r="AI483" i="1"/>
  <c r="CW483" i="1" s="1"/>
  <c r="AJ483" i="1"/>
  <c r="CT483" i="1"/>
  <c r="S483" i="1" s="1"/>
  <c r="CY483" i="1" s="1"/>
  <c r="X483" i="1" s="1"/>
  <c r="CV483" i="1"/>
  <c r="U483" i="1" s="1"/>
  <c r="CX483" i="1"/>
  <c r="FR483" i="1"/>
  <c r="GL483" i="1"/>
  <c r="GN483" i="1"/>
  <c r="GO483" i="1"/>
  <c r="GV483" i="1"/>
  <c r="HC483" i="1"/>
  <c r="I484" i="1"/>
  <c r="AC484" i="1"/>
  <c r="AE484" i="1"/>
  <c r="AF484" i="1"/>
  <c r="AG484" i="1"/>
  <c r="CU484" i="1" s="1"/>
  <c r="T484" i="1" s="1"/>
  <c r="AH484" i="1"/>
  <c r="AI484" i="1"/>
  <c r="CW484" i="1" s="1"/>
  <c r="AJ484" i="1"/>
  <c r="CX484" i="1" s="1"/>
  <c r="CS484" i="1"/>
  <c r="CV484" i="1"/>
  <c r="FR484" i="1"/>
  <c r="GL484" i="1"/>
  <c r="GN484" i="1"/>
  <c r="GO484" i="1"/>
  <c r="GV484" i="1"/>
  <c r="HC484" i="1"/>
  <c r="B486" i="1"/>
  <c r="B480" i="1" s="1"/>
  <c r="C486" i="1"/>
  <c r="C480" i="1" s="1"/>
  <c r="D486" i="1"/>
  <c r="D480" i="1" s="1"/>
  <c r="F486" i="1"/>
  <c r="F480" i="1" s="1"/>
  <c r="G486" i="1"/>
  <c r="BX486" i="1"/>
  <c r="BY486" i="1"/>
  <c r="AP486" i="1" s="1"/>
  <c r="BZ486" i="1"/>
  <c r="BZ480" i="1" s="1"/>
  <c r="CC486" i="1"/>
  <c r="CC480" i="1" s="1"/>
  <c r="CK486" i="1"/>
  <c r="BB486" i="1" s="1"/>
  <c r="CL486" i="1"/>
  <c r="CL480" i="1" s="1"/>
  <c r="D515" i="1"/>
  <c r="D517" i="1"/>
  <c r="E517" i="1"/>
  <c r="Z517" i="1"/>
  <c r="AA517" i="1"/>
  <c r="AM517" i="1"/>
  <c r="AN517" i="1"/>
  <c r="BD517" i="1"/>
  <c r="BE517" i="1"/>
  <c r="BF517" i="1"/>
  <c r="BG517" i="1"/>
  <c r="BH517" i="1"/>
  <c r="BI517" i="1"/>
  <c r="BJ517" i="1"/>
  <c r="BK517" i="1"/>
  <c r="BL517" i="1"/>
  <c r="BM517" i="1"/>
  <c r="BN517" i="1"/>
  <c r="BO517" i="1"/>
  <c r="BP517" i="1"/>
  <c r="BQ517" i="1"/>
  <c r="BR517" i="1"/>
  <c r="BS517" i="1"/>
  <c r="BT517" i="1"/>
  <c r="BU517" i="1"/>
  <c r="BV517" i="1"/>
  <c r="BW517" i="1"/>
  <c r="CM517" i="1"/>
  <c r="CN517" i="1"/>
  <c r="CO517" i="1"/>
  <c r="CP517" i="1"/>
  <c r="CQ517" i="1"/>
  <c r="CR517" i="1"/>
  <c r="CS517" i="1"/>
  <c r="CT517" i="1"/>
  <c r="CU517" i="1"/>
  <c r="CV517" i="1"/>
  <c r="CW517" i="1"/>
  <c r="CX517" i="1"/>
  <c r="CY517" i="1"/>
  <c r="CZ517" i="1"/>
  <c r="DA517" i="1"/>
  <c r="DB517" i="1"/>
  <c r="DC517" i="1"/>
  <c r="DD517" i="1"/>
  <c r="DE517" i="1"/>
  <c r="DF517" i="1"/>
  <c r="DG517" i="1"/>
  <c r="DH517" i="1"/>
  <c r="DI517" i="1"/>
  <c r="DJ517" i="1"/>
  <c r="DK517" i="1"/>
  <c r="DL517" i="1"/>
  <c r="DM517" i="1"/>
  <c r="DN517" i="1"/>
  <c r="DO517" i="1"/>
  <c r="DP517" i="1"/>
  <c r="DQ517" i="1"/>
  <c r="DR517" i="1"/>
  <c r="DS517" i="1"/>
  <c r="DT517" i="1"/>
  <c r="DU517" i="1"/>
  <c r="DV517" i="1"/>
  <c r="DW517" i="1"/>
  <c r="DX517" i="1"/>
  <c r="DY517" i="1"/>
  <c r="DZ517" i="1"/>
  <c r="EA517" i="1"/>
  <c r="EB517" i="1"/>
  <c r="EC517" i="1"/>
  <c r="ED517" i="1"/>
  <c r="EE517" i="1"/>
  <c r="EF517" i="1"/>
  <c r="EG517" i="1"/>
  <c r="EH517" i="1"/>
  <c r="EI517" i="1"/>
  <c r="EJ517" i="1"/>
  <c r="EK517" i="1"/>
  <c r="EL517" i="1"/>
  <c r="EM517" i="1"/>
  <c r="EN517" i="1"/>
  <c r="EO517" i="1"/>
  <c r="EP517" i="1"/>
  <c r="EQ517" i="1"/>
  <c r="ER517" i="1"/>
  <c r="ES517" i="1"/>
  <c r="ET517" i="1"/>
  <c r="EU517" i="1"/>
  <c r="EV517" i="1"/>
  <c r="EW517" i="1"/>
  <c r="EX517" i="1"/>
  <c r="EY517" i="1"/>
  <c r="EZ517" i="1"/>
  <c r="FA517" i="1"/>
  <c r="FB517" i="1"/>
  <c r="FC517" i="1"/>
  <c r="FD517" i="1"/>
  <c r="FE517" i="1"/>
  <c r="FF517" i="1"/>
  <c r="FG517" i="1"/>
  <c r="FH517" i="1"/>
  <c r="FI517" i="1"/>
  <c r="FJ517" i="1"/>
  <c r="FK517" i="1"/>
  <c r="FL517" i="1"/>
  <c r="FM517" i="1"/>
  <c r="FN517" i="1"/>
  <c r="FO517" i="1"/>
  <c r="FP517" i="1"/>
  <c r="FQ517" i="1"/>
  <c r="FR517" i="1"/>
  <c r="FS517" i="1"/>
  <c r="FT517" i="1"/>
  <c r="FU517" i="1"/>
  <c r="FV517" i="1"/>
  <c r="FW517" i="1"/>
  <c r="FX517" i="1"/>
  <c r="FY517" i="1"/>
  <c r="FZ517" i="1"/>
  <c r="GA517" i="1"/>
  <c r="GB517" i="1"/>
  <c r="GC517" i="1"/>
  <c r="GD517" i="1"/>
  <c r="GE517" i="1"/>
  <c r="GF517" i="1"/>
  <c r="GG517" i="1"/>
  <c r="GH517" i="1"/>
  <c r="GI517" i="1"/>
  <c r="GJ517" i="1"/>
  <c r="GK517" i="1"/>
  <c r="GL517" i="1"/>
  <c r="GM517" i="1"/>
  <c r="GN517" i="1"/>
  <c r="GO517" i="1"/>
  <c r="GP517" i="1"/>
  <c r="GQ517" i="1"/>
  <c r="GR517" i="1"/>
  <c r="GS517" i="1"/>
  <c r="GT517" i="1"/>
  <c r="GU517" i="1"/>
  <c r="GV517" i="1"/>
  <c r="GW517" i="1"/>
  <c r="GX517" i="1"/>
  <c r="C519" i="1"/>
  <c r="D519" i="1"/>
  <c r="AC519" i="1"/>
  <c r="AD519" i="1"/>
  <c r="AE519" i="1"/>
  <c r="AF519" i="1"/>
  <c r="CT519" i="1" s="1"/>
  <c r="S519" i="1" s="1"/>
  <c r="AG519" i="1"/>
  <c r="CU519" i="1" s="1"/>
  <c r="T519" i="1" s="1"/>
  <c r="AH519" i="1"/>
  <c r="CV519" i="1" s="1"/>
  <c r="U519" i="1" s="1"/>
  <c r="AI519" i="1"/>
  <c r="CW519" i="1" s="1"/>
  <c r="V519" i="1" s="1"/>
  <c r="AJ519" i="1"/>
  <c r="CQ519" i="1"/>
  <c r="P519" i="1" s="1"/>
  <c r="CR519" i="1"/>
  <c r="Q519" i="1" s="1"/>
  <c r="CX519" i="1"/>
  <c r="W519" i="1" s="1"/>
  <c r="FR519" i="1"/>
  <c r="GL519" i="1"/>
  <c r="GN519" i="1"/>
  <c r="GO519" i="1"/>
  <c r="GV519" i="1"/>
  <c r="HC519" i="1" s="1"/>
  <c r="GX519" i="1" s="1"/>
  <c r="C520" i="1"/>
  <c r="D520" i="1"/>
  <c r="P520" i="1"/>
  <c r="AC520" i="1"/>
  <c r="AE520" i="1"/>
  <c r="AF520" i="1"/>
  <c r="AG520" i="1"/>
  <c r="AH520" i="1"/>
  <c r="CV520" i="1" s="1"/>
  <c r="AI520" i="1"/>
  <c r="CW520" i="1" s="1"/>
  <c r="V520" i="1" s="1"/>
  <c r="AJ520" i="1"/>
  <c r="CX520" i="1" s="1"/>
  <c r="W520" i="1" s="1"/>
  <c r="CQ520" i="1"/>
  <c r="CU520" i="1"/>
  <c r="T520" i="1" s="1"/>
  <c r="FR520" i="1"/>
  <c r="GL520" i="1"/>
  <c r="GN520" i="1"/>
  <c r="GO520" i="1"/>
  <c r="GV520" i="1"/>
  <c r="HC520" i="1" s="1"/>
  <c r="GX520" i="1" s="1"/>
  <c r="I521" i="1"/>
  <c r="AC521" i="1"/>
  <c r="CQ521" i="1" s="1"/>
  <c r="AE521" i="1"/>
  <c r="CR521" i="1" s="1"/>
  <c r="AF521" i="1"/>
  <c r="AG521" i="1"/>
  <c r="CU521" i="1" s="1"/>
  <c r="AH521" i="1"/>
  <c r="AI521" i="1"/>
  <c r="AJ521" i="1"/>
  <c r="CX521" i="1" s="1"/>
  <c r="CV521" i="1"/>
  <c r="CW521" i="1"/>
  <c r="V521" i="1" s="1"/>
  <c r="FR521" i="1"/>
  <c r="GL521" i="1"/>
  <c r="GN521" i="1"/>
  <c r="GO521" i="1"/>
  <c r="GV521" i="1"/>
  <c r="HC521" i="1"/>
  <c r="GX521" i="1" s="1"/>
  <c r="I522" i="1"/>
  <c r="AC522" i="1"/>
  <c r="CQ522" i="1" s="1"/>
  <c r="P522" i="1" s="1"/>
  <c r="AE522" i="1"/>
  <c r="AF522" i="1"/>
  <c r="AG522" i="1"/>
  <c r="AH522" i="1"/>
  <c r="AI522" i="1"/>
  <c r="CW522" i="1" s="1"/>
  <c r="AJ522" i="1"/>
  <c r="CX522" i="1" s="1"/>
  <c r="W522" i="1" s="1"/>
  <c r="CU522" i="1"/>
  <c r="T522" i="1" s="1"/>
  <c r="CV522" i="1"/>
  <c r="U522" i="1" s="1"/>
  <c r="FR522" i="1"/>
  <c r="GL522" i="1"/>
  <c r="GN522" i="1"/>
  <c r="GO522" i="1"/>
  <c r="GV522" i="1"/>
  <c r="HC522" i="1" s="1"/>
  <c r="C523" i="1"/>
  <c r="D523" i="1"/>
  <c r="AC523" i="1"/>
  <c r="CQ523" i="1" s="1"/>
  <c r="P523" i="1" s="1"/>
  <c r="AE523" i="1"/>
  <c r="AF523" i="1"/>
  <c r="AG523" i="1"/>
  <c r="CU523" i="1" s="1"/>
  <c r="T523" i="1" s="1"/>
  <c r="AH523" i="1"/>
  <c r="CV523" i="1" s="1"/>
  <c r="U523" i="1" s="1"/>
  <c r="AI523" i="1"/>
  <c r="CW523" i="1" s="1"/>
  <c r="V523" i="1" s="1"/>
  <c r="AJ523" i="1"/>
  <c r="CT523" i="1"/>
  <c r="S523" i="1" s="1"/>
  <c r="CY523" i="1" s="1"/>
  <c r="X523" i="1" s="1"/>
  <c r="CX523" i="1"/>
  <c r="W523" i="1" s="1"/>
  <c r="FR523" i="1"/>
  <c r="GL523" i="1"/>
  <c r="GN523" i="1"/>
  <c r="GO523" i="1"/>
  <c r="GV523" i="1"/>
  <c r="HC523" i="1" s="1"/>
  <c r="GX523" i="1" s="1"/>
  <c r="I524" i="1"/>
  <c r="AC524" i="1"/>
  <c r="CQ524" i="1" s="1"/>
  <c r="P524" i="1" s="1"/>
  <c r="AE524" i="1"/>
  <c r="AF524" i="1"/>
  <c r="AG524" i="1"/>
  <c r="CU524" i="1" s="1"/>
  <c r="AH524" i="1"/>
  <c r="CV524" i="1" s="1"/>
  <c r="AI524" i="1"/>
  <c r="CW524" i="1" s="1"/>
  <c r="AJ524" i="1"/>
  <c r="CX524" i="1" s="1"/>
  <c r="W524" i="1" s="1"/>
  <c r="CT524" i="1"/>
  <c r="S524" i="1" s="1"/>
  <c r="FR524" i="1"/>
  <c r="GL524" i="1"/>
  <c r="GN524" i="1"/>
  <c r="GO524" i="1"/>
  <c r="GV524" i="1"/>
  <c r="HC524" i="1" s="1"/>
  <c r="GX524" i="1" s="1"/>
  <c r="I525" i="1"/>
  <c r="AC525" i="1"/>
  <c r="AD525" i="1"/>
  <c r="AE525" i="1"/>
  <c r="AF525" i="1"/>
  <c r="AG525" i="1"/>
  <c r="CU525" i="1" s="1"/>
  <c r="T525" i="1" s="1"/>
  <c r="AH525" i="1"/>
  <c r="CV525" i="1" s="1"/>
  <c r="U525" i="1" s="1"/>
  <c r="AI525" i="1"/>
  <c r="CW525" i="1" s="1"/>
  <c r="V525" i="1" s="1"/>
  <c r="AJ525" i="1"/>
  <c r="CQ525" i="1"/>
  <c r="P525" i="1" s="1"/>
  <c r="CR525" i="1"/>
  <c r="Q525" i="1" s="1"/>
  <c r="CT525" i="1"/>
  <c r="S525" i="1" s="1"/>
  <c r="CZ525" i="1" s="1"/>
  <c r="Y525" i="1" s="1"/>
  <c r="CX525" i="1"/>
  <c r="W525" i="1" s="1"/>
  <c r="CY525" i="1"/>
  <c r="X525" i="1" s="1"/>
  <c r="FR525" i="1"/>
  <c r="GL525" i="1"/>
  <c r="GN525" i="1"/>
  <c r="GO525" i="1"/>
  <c r="GV525" i="1"/>
  <c r="HC525" i="1" s="1"/>
  <c r="GX525" i="1" s="1"/>
  <c r="B527" i="1"/>
  <c r="B517" i="1" s="1"/>
  <c r="C527" i="1"/>
  <c r="C517" i="1" s="1"/>
  <c r="D527" i="1"/>
  <c r="F527" i="1"/>
  <c r="F517" i="1" s="1"/>
  <c r="G527" i="1"/>
  <c r="BB527" i="1"/>
  <c r="BB517" i="1" s="1"/>
  <c r="BX527" i="1"/>
  <c r="AO527" i="1" s="1"/>
  <c r="CK527" i="1"/>
  <c r="CK517" i="1" s="1"/>
  <c r="CL527" i="1"/>
  <c r="CL517" i="1" s="1"/>
  <c r="F540" i="1"/>
  <c r="B556" i="1"/>
  <c r="B398" i="1" s="1"/>
  <c r="C556" i="1"/>
  <c r="C398" i="1" s="1"/>
  <c r="D556" i="1"/>
  <c r="D398" i="1" s="1"/>
  <c r="F556" i="1"/>
  <c r="F398" i="1" s="1"/>
  <c r="G556" i="1"/>
  <c r="B585" i="1"/>
  <c r="B394" i="1" s="1"/>
  <c r="C585" i="1"/>
  <c r="C394" i="1" s="1"/>
  <c r="D585" i="1"/>
  <c r="D394" i="1" s="1"/>
  <c r="F585" i="1"/>
  <c r="F394" i="1" s="1"/>
  <c r="G585" i="1"/>
  <c r="B620" i="1"/>
  <c r="D620" i="1"/>
  <c r="B621" i="1"/>
  <c r="D621" i="1"/>
  <c r="B622" i="1"/>
  <c r="D622" i="1"/>
  <c r="B623" i="1"/>
  <c r="D623" i="1"/>
  <c r="B624" i="1"/>
  <c r="D624" i="1"/>
  <c r="B625" i="1"/>
  <c r="D625" i="1"/>
  <c r="B626" i="1"/>
  <c r="D626" i="1"/>
  <c r="B627" i="1"/>
  <c r="D627" i="1"/>
  <c r="B628" i="1"/>
  <c r="D628" i="1"/>
  <c r="B629" i="1"/>
  <c r="D629" i="1"/>
  <c r="B630" i="1"/>
  <c r="D630" i="1"/>
  <c r="B631" i="1"/>
  <c r="D631" i="1"/>
  <c r="B632" i="1"/>
  <c r="D632" i="1"/>
  <c r="B633" i="1"/>
  <c r="D633" i="1"/>
  <c r="B634" i="1"/>
  <c r="D634" i="1"/>
  <c r="B635" i="1"/>
  <c r="D635" i="1"/>
  <c r="B636" i="1"/>
  <c r="D636" i="1"/>
  <c r="B637" i="1"/>
  <c r="D637" i="1"/>
  <c r="B638" i="1"/>
  <c r="D638" i="1"/>
  <c r="B639" i="1"/>
  <c r="D639" i="1"/>
  <c r="B640" i="1"/>
  <c r="D640" i="1"/>
  <c r="B641" i="1"/>
  <c r="D641" i="1"/>
  <c r="D643" i="1"/>
  <c r="E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BD645" i="1"/>
  <c r="BE645" i="1"/>
  <c r="BF645" i="1"/>
  <c r="BG645" i="1"/>
  <c r="BH645" i="1"/>
  <c r="BI645" i="1"/>
  <c r="BJ645" i="1"/>
  <c r="BK645" i="1"/>
  <c r="BL645" i="1"/>
  <c r="BM645" i="1"/>
  <c r="BN645" i="1"/>
  <c r="BO645" i="1"/>
  <c r="BP645" i="1"/>
  <c r="BQ645" i="1"/>
  <c r="BR645" i="1"/>
  <c r="BS645" i="1"/>
  <c r="BT645" i="1"/>
  <c r="BU645" i="1"/>
  <c r="BV645" i="1"/>
  <c r="BW645" i="1"/>
  <c r="BX645" i="1"/>
  <c r="BY645" i="1"/>
  <c r="BZ645" i="1"/>
  <c r="CA645" i="1"/>
  <c r="CB645" i="1"/>
  <c r="CC645" i="1"/>
  <c r="CD645" i="1"/>
  <c r="CE645" i="1"/>
  <c r="CF645" i="1"/>
  <c r="CG645" i="1"/>
  <c r="CH645" i="1"/>
  <c r="CI645" i="1"/>
  <c r="CJ645" i="1"/>
  <c r="CK645" i="1"/>
  <c r="CL645" i="1"/>
  <c r="CM645" i="1"/>
  <c r="CN645" i="1"/>
  <c r="CO645" i="1"/>
  <c r="CP645" i="1"/>
  <c r="CQ645" i="1"/>
  <c r="CR645" i="1"/>
  <c r="CS645" i="1"/>
  <c r="CT645" i="1"/>
  <c r="CU645" i="1"/>
  <c r="CV645" i="1"/>
  <c r="CW645" i="1"/>
  <c r="CX645" i="1"/>
  <c r="CY645" i="1"/>
  <c r="CZ645" i="1"/>
  <c r="DA645" i="1"/>
  <c r="DB645" i="1"/>
  <c r="DC645" i="1"/>
  <c r="DD645" i="1"/>
  <c r="DE645" i="1"/>
  <c r="DF645" i="1"/>
  <c r="DG645" i="1"/>
  <c r="DH645" i="1"/>
  <c r="DI645" i="1"/>
  <c r="DJ645" i="1"/>
  <c r="DK645" i="1"/>
  <c r="DL645" i="1"/>
  <c r="DM645" i="1"/>
  <c r="DN645" i="1"/>
  <c r="DO645" i="1"/>
  <c r="DP645" i="1"/>
  <c r="DQ645" i="1"/>
  <c r="DR645" i="1"/>
  <c r="DS645" i="1"/>
  <c r="DT645" i="1"/>
  <c r="DU645" i="1"/>
  <c r="DV645" i="1"/>
  <c r="DW645" i="1"/>
  <c r="DX645" i="1"/>
  <c r="DY645" i="1"/>
  <c r="DZ645" i="1"/>
  <c r="EA645" i="1"/>
  <c r="EB645" i="1"/>
  <c r="EC645" i="1"/>
  <c r="ED645" i="1"/>
  <c r="EE645" i="1"/>
  <c r="EF645" i="1"/>
  <c r="EG645" i="1"/>
  <c r="EH645" i="1"/>
  <c r="EI645" i="1"/>
  <c r="EJ645" i="1"/>
  <c r="EK645" i="1"/>
  <c r="EL645" i="1"/>
  <c r="EM645" i="1"/>
  <c r="EN645" i="1"/>
  <c r="EO645" i="1"/>
  <c r="EP645" i="1"/>
  <c r="EQ645" i="1"/>
  <c r="ER645" i="1"/>
  <c r="ES645" i="1"/>
  <c r="ET645" i="1"/>
  <c r="EU645" i="1"/>
  <c r="EV645" i="1"/>
  <c r="EW645" i="1"/>
  <c r="EX645" i="1"/>
  <c r="EY645" i="1"/>
  <c r="EZ645" i="1"/>
  <c r="FA645" i="1"/>
  <c r="FB645" i="1"/>
  <c r="FC645" i="1"/>
  <c r="FD645" i="1"/>
  <c r="FE645" i="1"/>
  <c r="FF645" i="1"/>
  <c r="FG645" i="1"/>
  <c r="FH645" i="1"/>
  <c r="FI645" i="1"/>
  <c r="FJ645" i="1"/>
  <c r="FK645" i="1"/>
  <c r="FL645" i="1"/>
  <c r="FM645" i="1"/>
  <c r="FN645" i="1"/>
  <c r="FO645" i="1"/>
  <c r="FP645" i="1"/>
  <c r="FQ645" i="1"/>
  <c r="FR645" i="1"/>
  <c r="FS645" i="1"/>
  <c r="FT645" i="1"/>
  <c r="FU645" i="1"/>
  <c r="FV645" i="1"/>
  <c r="FW645" i="1"/>
  <c r="FX645" i="1"/>
  <c r="FY645" i="1"/>
  <c r="FZ645" i="1"/>
  <c r="GA645" i="1"/>
  <c r="GB645" i="1"/>
  <c r="GC645" i="1"/>
  <c r="GD645" i="1"/>
  <c r="GE645" i="1"/>
  <c r="GF645" i="1"/>
  <c r="GG645" i="1"/>
  <c r="GH645" i="1"/>
  <c r="GI645" i="1"/>
  <c r="GJ645" i="1"/>
  <c r="GK645" i="1"/>
  <c r="GL645" i="1"/>
  <c r="GM645" i="1"/>
  <c r="GN645" i="1"/>
  <c r="GO645" i="1"/>
  <c r="GP645" i="1"/>
  <c r="GQ645" i="1"/>
  <c r="GR645" i="1"/>
  <c r="GS645" i="1"/>
  <c r="GT645" i="1"/>
  <c r="GU645" i="1"/>
  <c r="GV645" i="1"/>
  <c r="GW645" i="1"/>
  <c r="GX645" i="1"/>
  <c r="D647" i="1"/>
  <c r="D649" i="1"/>
  <c r="E649" i="1"/>
  <c r="Z649" i="1"/>
  <c r="AA649" i="1"/>
  <c r="AB649" i="1"/>
  <c r="AC649" i="1"/>
  <c r="AD649" i="1"/>
  <c r="AE649" i="1"/>
  <c r="AF649" i="1"/>
  <c r="AG649" i="1"/>
  <c r="AH649" i="1"/>
  <c r="AI649" i="1"/>
  <c r="AJ649" i="1"/>
  <c r="AK649" i="1"/>
  <c r="AL649" i="1"/>
  <c r="AM649" i="1"/>
  <c r="AN649" i="1"/>
  <c r="BD649" i="1"/>
  <c r="BE649" i="1"/>
  <c r="BF649" i="1"/>
  <c r="BG649" i="1"/>
  <c r="BH649" i="1"/>
  <c r="BI649" i="1"/>
  <c r="BJ649" i="1"/>
  <c r="BK649" i="1"/>
  <c r="BL649" i="1"/>
  <c r="BM649" i="1"/>
  <c r="BN649" i="1"/>
  <c r="BO649" i="1"/>
  <c r="BP649" i="1"/>
  <c r="BQ649" i="1"/>
  <c r="BR649" i="1"/>
  <c r="BS649" i="1"/>
  <c r="BT649" i="1"/>
  <c r="BU649" i="1"/>
  <c r="BV649" i="1"/>
  <c r="BW649" i="1"/>
  <c r="BX649" i="1"/>
  <c r="BY649" i="1"/>
  <c r="BZ649" i="1"/>
  <c r="CA649" i="1"/>
  <c r="CB649" i="1"/>
  <c r="CC649" i="1"/>
  <c r="CD649" i="1"/>
  <c r="CE649" i="1"/>
  <c r="CF649" i="1"/>
  <c r="CG649" i="1"/>
  <c r="CH649" i="1"/>
  <c r="CI649" i="1"/>
  <c r="CJ649" i="1"/>
  <c r="CK649" i="1"/>
  <c r="CL649" i="1"/>
  <c r="CM649" i="1"/>
  <c r="CN649" i="1"/>
  <c r="CO649" i="1"/>
  <c r="CP649" i="1"/>
  <c r="CQ649" i="1"/>
  <c r="CR649" i="1"/>
  <c r="CS649" i="1"/>
  <c r="CT649" i="1"/>
  <c r="CU649" i="1"/>
  <c r="CV649" i="1"/>
  <c r="CW649" i="1"/>
  <c r="CX649" i="1"/>
  <c r="CY649" i="1"/>
  <c r="CZ649" i="1"/>
  <c r="DA649" i="1"/>
  <c r="DB649" i="1"/>
  <c r="DC649" i="1"/>
  <c r="DD649" i="1"/>
  <c r="DE649" i="1"/>
  <c r="DF649" i="1"/>
  <c r="DG649" i="1"/>
  <c r="DH649" i="1"/>
  <c r="DI649" i="1"/>
  <c r="DJ649" i="1"/>
  <c r="DK649" i="1"/>
  <c r="DL649" i="1"/>
  <c r="DM649" i="1"/>
  <c r="DN649" i="1"/>
  <c r="DO649" i="1"/>
  <c r="DP649" i="1"/>
  <c r="DQ649" i="1"/>
  <c r="DR649" i="1"/>
  <c r="DS649" i="1"/>
  <c r="DT649" i="1"/>
  <c r="DU649" i="1"/>
  <c r="DV649" i="1"/>
  <c r="DW649" i="1"/>
  <c r="DX649" i="1"/>
  <c r="DY649" i="1"/>
  <c r="DZ649" i="1"/>
  <c r="EA649" i="1"/>
  <c r="EB649" i="1"/>
  <c r="EC649" i="1"/>
  <c r="ED649" i="1"/>
  <c r="EE649" i="1"/>
  <c r="EF649" i="1"/>
  <c r="EG649" i="1"/>
  <c r="EH649" i="1"/>
  <c r="EI649" i="1"/>
  <c r="EJ649" i="1"/>
  <c r="EK649" i="1"/>
  <c r="EL649" i="1"/>
  <c r="EM649" i="1"/>
  <c r="EN649" i="1"/>
  <c r="EO649" i="1"/>
  <c r="EP649" i="1"/>
  <c r="EQ649" i="1"/>
  <c r="ER649" i="1"/>
  <c r="ES649" i="1"/>
  <c r="ET649" i="1"/>
  <c r="EU649" i="1"/>
  <c r="EV649" i="1"/>
  <c r="EW649" i="1"/>
  <c r="EX649" i="1"/>
  <c r="EY649" i="1"/>
  <c r="EZ649" i="1"/>
  <c r="FA649" i="1"/>
  <c r="FB649" i="1"/>
  <c r="FC649" i="1"/>
  <c r="FD649" i="1"/>
  <c r="FE649" i="1"/>
  <c r="FF649" i="1"/>
  <c r="FG649" i="1"/>
  <c r="FH649" i="1"/>
  <c r="FI649" i="1"/>
  <c r="FJ649" i="1"/>
  <c r="FK649" i="1"/>
  <c r="FL649" i="1"/>
  <c r="FM649" i="1"/>
  <c r="FN649" i="1"/>
  <c r="FO649" i="1"/>
  <c r="FP649" i="1"/>
  <c r="FQ649" i="1"/>
  <c r="FR649" i="1"/>
  <c r="FS649" i="1"/>
  <c r="FT649" i="1"/>
  <c r="FU649" i="1"/>
  <c r="FV649" i="1"/>
  <c r="FW649" i="1"/>
  <c r="FX649" i="1"/>
  <c r="FY649" i="1"/>
  <c r="FZ649" i="1"/>
  <c r="GA649" i="1"/>
  <c r="GB649" i="1"/>
  <c r="GC649" i="1"/>
  <c r="GD649" i="1"/>
  <c r="GE649" i="1"/>
  <c r="GF649" i="1"/>
  <c r="GG649" i="1"/>
  <c r="GH649" i="1"/>
  <c r="GI649" i="1"/>
  <c r="GJ649" i="1"/>
  <c r="GK649" i="1"/>
  <c r="GL649" i="1"/>
  <c r="GM649" i="1"/>
  <c r="GN649" i="1"/>
  <c r="GO649" i="1"/>
  <c r="GP649" i="1"/>
  <c r="GQ649" i="1"/>
  <c r="GR649" i="1"/>
  <c r="GS649" i="1"/>
  <c r="GT649" i="1"/>
  <c r="GU649" i="1"/>
  <c r="GV649" i="1"/>
  <c r="GW649" i="1"/>
  <c r="GX649" i="1"/>
  <c r="D651" i="1"/>
  <c r="E653" i="1"/>
  <c r="Z653" i="1"/>
  <c r="AA653" i="1"/>
  <c r="AM653" i="1"/>
  <c r="AN653" i="1"/>
  <c r="AO653" i="1"/>
  <c r="BD653" i="1"/>
  <c r="BE653" i="1"/>
  <c r="BF653" i="1"/>
  <c r="BG653" i="1"/>
  <c r="BH653" i="1"/>
  <c r="BI653" i="1"/>
  <c r="BJ653" i="1"/>
  <c r="BK653" i="1"/>
  <c r="BL653" i="1"/>
  <c r="BM653" i="1"/>
  <c r="BN653" i="1"/>
  <c r="BO653" i="1"/>
  <c r="BP653" i="1"/>
  <c r="BQ653" i="1"/>
  <c r="BR653" i="1"/>
  <c r="BS653" i="1"/>
  <c r="BT653" i="1"/>
  <c r="BU653" i="1"/>
  <c r="BV653" i="1"/>
  <c r="BW653" i="1"/>
  <c r="CM653" i="1"/>
  <c r="CN653" i="1"/>
  <c r="CO653" i="1"/>
  <c r="CP653" i="1"/>
  <c r="CQ653" i="1"/>
  <c r="CR653" i="1"/>
  <c r="CS653" i="1"/>
  <c r="CT653" i="1"/>
  <c r="CU653" i="1"/>
  <c r="CV653" i="1"/>
  <c r="CW653" i="1"/>
  <c r="CX653" i="1"/>
  <c r="CY653" i="1"/>
  <c r="CZ653" i="1"/>
  <c r="DA653" i="1"/>
  <c r="DB653" i="1"/>
  <c r="DC653" i="1"/>
  <c r="DD653" i="1"/>
  <c r="DE653" i="1"/>
  <c r="DF653" i="1"/>
  <c r="DG653" i="1"/>
  <c r="DH653" i="1"/>
  <c r="DI653" i="1"/>
  <c r="DJ653" i="1"/>
  <c r="DK653" i="1"/>
  <c r="DL653" i="1"/>
  <c r="DM653" i="1"/>
  <c r="DN653" i="1"/>
  <c r="DO653" i="1"/>
  <c r="DP653" i="1"/>
  <c r="DQ653" i="1"/>
  <c r="DR653" i="1"/>
  <c r="DS653" i="1"/>
  <c r="DT653" i="1"/>
  <c r="DU653" i="1"/>
  <c r="DV653" i="1"/>
  <c r="DW653" i="1"/>
  <c r="DX653" i="1"/>
  <c r="DY653" i="1"/>
  <c r="DZ653" i="1"/>
  <c r="EA653" i="1"/>
  <c r="EB653" i="1"/>
  <c r="EC653" i="1"/>
  <c r="ED653" i="1"/>
  <c r="EE653" i="1"/>
  <c r="EF653" i="1"/>
  <c r="EG653" i="1"/>
  <c r="EH653" i="1"/>
  <c r="EI653" i="1"/>
  <c r="EJ653" i="1"/>
  <c r="EK653" i="1"/>
  <c r="EL653" i="1"/>
  <c r="EM653" i="1"/>
  <c r="EN653" i="1"/>
  <c r="EO653" i="1"/>
  <c r="EP653" i="1"/>
  <c r="EQ653" i="1"/>
  <c r="ER653" i="1"/>
  <c r="ES653" i="1"/>
  <c r="ET653" i="1"/>
  <c r="EU653" i="1"/>
  <c r="EV653" i="1"/>
  <c r="EW653" i="1"/>
  <c r="EX653" i="1"/>
  <c r="EY653" i="1"/>
  <c r="EZ653" i="1"/>
  <c r="FA653" i="1"/>
  <c r="FB653" i="1"/>
  <c r="FC653" i="1"/>
  <c r="FD653" i="1"/>
  <c r="FE653" i="1"/>
  <c r="FF653" i="1"/>
  <c r="FG653" i="1"/>
  <c r="FH653" i="1"/>
  <c r="FI653" i="1"/>
  <c r="FJ653" i="1"/>
  <c r="FK653" i="1"/>
  <c r="FL653" i="1"/>
  <c r="FM653" i="1"/>
  <c r="FN653" i="1"/>
  <c r="FO653" i="1"/>
  <c r="FP653" i="1"/>
  <c r="FQ653" i="1"/>
  <c r="FR653" i="1"/>
  <c r="FS653" i="1"/>
  <c r="FT653" i="1"/>
  <c r="FU653" i="1"/>
  <c r="FV653" i="1"/>
  <c r="FW653" i="1"/>
  <c r="FX653" i="1"/>
  <c r="FY653" i="1"/>
  <c r="FZ653" i="1"/>
  <c r="GA653" i="1"/>
  <c r="GB653" i="1"/>
  <c r="GC653" i="1"/>
  <c r="GD653" i="1"/>
  <c r="GE653" i="1"/>
  <c r="GF653" i="1"/>
  <c r="GG653" i="1"/>
  <c r="GH653" i="1"/>
  <c r="GI653" i="1"/>
  <c r="GJ653" i="1"/>
  <c r="GK653" i="1"/>
  <c r="GL653" i="1"/>
  <c r="GM653" i="1"/>
  <c r="GN653" i="1"/>
  <c r="GO653" i="1"/>
  <c r="GP653" i="1"/>
  <c r="GQ653" i="1"/>
  <c r="GR653" i="1"/>
  <c r="GS653" i="1"/>
  <c r="GT653" i="1"/>
  <c r="GU653" i="1"/>
  <c r="GV653" i="1"/>
  <c r="GW653" i="1"/>
  <c r="GX653" i="1"/>
  <c r="AC655" i="1"/>
  <c r="AD655" i="1"/>
  <c r="AB655" i="1" s="1"/>
  <c r="AE655" i="1"/>
  <c r="AF655" i="1"/>
  <c r="AG655" i="1"/>
  <c r="CU655" i="1" s="1"/>
  <c r="T655" i="1" s="1"/>
  <c r="AH655" i="1"/>
  <c r="CV655" i="1" s="1"/>
  <c r="U655" i="1" s="1"/>
  <c r="AI655" i="1"/>
  <c r="CW655" i="1" s="1"/>
  <c r="V655" i="1" s="1"/>
  <c r="AJ655" i="1"/>
  <c r="CX655" i="1" s="1"/>
  <c r="W655" i="1" s="1"/>
  <c r="CQ655" i="1"/>
  <c r="P655" i="1" s="1"/>
  <c r="CR655" i="1"/>
  <c r="Q655" i="1" s="1"/>
  <c r="CS655" i="1"/>
  <c r="FR655" i="1"/>
  <c r="GL655" i="1"/>
  <c r="GN655" i="1"/>
  <c r="GO655" i="1"/>
  <c r="GV655" i="1"/>
  <c r="HC655" i="1" s="1"/>
  <c r="GX655" i="1" s="1"/>
  <c r="AC656" i="1"/>
  <c r="AD656" i="1"/>
  <c r="AE656" i="1"/>
  <c r="AF656" i="1"/>
  <c r="AG656" i="1"/>
  <c r="CU656" i="1" s="1"/>
  <c r="AH656" i="1"/>
  <c r="CV656" i="1" s="1"/>
  <c r="AI656" i="1"/>
  <c r="CW656" i="1" s="1"/>
  <c r="V656" i="1" s="1"/>
  <c r="AJ656" i="1"/>
  <c r="CX656" i="1" s="1"/>
  <c r="CQ656" i="1"/>
  <c r="P656" i="1" s="1"/>
  <c r="CR656" i="1"/>
  <c r="CS656" i="1"/>
  <c r="FR656" i="1"/>
  <c r="GL656" i="1"/>
  <c r="GN656" i="1"/>
  <c r="GO656" i="1"/>
  <c r="GV656" i="1"/>
  <c r="HC656" i="1" s="1"/>
  <c r="AC657" i="1"/>
  <c r="AD657" i="1"/>
  <c r="AB657" i="1" s="1"/>
  <c r="AE657" i="1"/>
  <c r="AF657" i="1"/>
  <c r="AG657" i="1"/>
  <c r="CU657" i="1" s="1"/>
  <c r="T657" i="1" s="1"/>
  <c r="AH657" i="1"/>
  <c r="CV657" i="1" s="1"/>
  <c r="U657" i="1" s="1"/>
  <c r="AI657" i="1"/>
  <c r="CW657" i="1" s="1"/>
  <c r="V657" i="1" s="1"/>
  <c r="AJ657" i="1"/>
  <c r="CX657" i="1" s="1"/>
  <c r="W657" i="1" s="1"/>
  <c r="CQ657" i="1"/>
  <c r="P657" i="1" s="1"/>
  <c r="CR657" i="1"/>
  <c r="Q657" i="1" s="1"/>
  <c r="CS657" i="1"/>
  <c r="FR657" i="1"/>
  <c r="GL657" i="1"/>
  <c r="GN657" i="1"/>
  <c r="GO657" i="1"/>
  <c r="GV657" i="1"/>
  <c r="HC657" i="1" s="1"/>
  <c r="GX657" i="1" s="1"/>
  <c r="I658" i="1"/>
  <c r="AC658" i="1"/>
  <c r="AD658" i="1"/>
  <c r="AE658" i="1"/>
  <c r="AF658" i="1"/>
  <c r="AG658" i="1"/>
  <c r="CU658" i="1" s="1"/>
  <c r="AH658" i="1"/>
  <c r="CV658" i="1" s="1"/>
  <c r="AI658" i="1"/>
  <c r="CW658" i="1" s="1"/>
  <c r="V658" i="1" s="1"/>
  <c r="AJ658" i="1"/>
  <c r="CX658" i="1" s="1"/>
  <c r="CQ658" i="1"/>
  <c r="P658" i="1" s="1"/>
  <c r="CR658" i="1"/>
  <c r="CS658" i="1"/>
  <c r="FR658" i="1"/>
  <c r="GL658" i="1"/>
  <c r="GN658" i="1"/>
  <c r="GO658" i="1"/>
  <c r="GV658" i="1"/>
  <c r="HC658" i="1" s="1"/>
  <c r="AC659" i="1"/>
  <c r="CQ659" i="1" s="1"/>
  <c r="AE659" i="1"/>
  <c r="AF659" i="1"/>
  <c r="AG659" i="1"/>
  <c r="AH659" i="1"/>
  <c r="CV659" i="1" s="1"/>
  <c r="AI659" i="1"/>
  <c r="CW659" i="1" s="1"/>
  <c r="AJ659" i="1"/>
  <c r="CT659" i="1"/>
  <c r="CU659" i="1"/>
  <c r="CX659" i="1"/>
  <c r="FR659" i="1"/>
  <c r="GL659" i="1"/>
  <c r="GN659" i="1"/>
  <c r="GO659" i="1"/>
  <c r="GV659" i="1"/>
  <c r="HC659" i="1" s="1"/>
  <c r="AC660" i="1"/>
  <c r="AD660" i="1"/>
  <c r="AE660" i="1"/>
  <c r="AF660" i="1"/>
  <c r="AG660" i="1"/>
  <c r="CU660" i="1" s="1"/>
  <c r="T660" i="1" s="1"/>
  <c r="AH660" i="1"/>
  <c r="CV660" i="1" s="1"/>
  <c r="U660" i="1" s="1"/>
  <c r="AI660" i="1"/>
  <c r="AJ660" i="1"/>
  <c r="CR660" i="1"/>
  <c r="Q660" i="1" s="1"/>
  <c r="CS660" i="1"/>
  <c r="CT660" i="1"/>
  <c r="S660" i="1" s="1"/>
  <c r="CW660" i="1"/>
  <c r="V660" i="1" s="1"/>
  <c r="CX660" i="1"/>
  <c r="W660" i="1" s="1"/>
  <c r="FR660" i="1"/>
  <c r="GL660" i="1"/>
  <c r="GN660" i="1"/>
  <c r="GO660" i="1"/>
  <c r="GV660" i="1"/>
  <c r="HC660" i="1" s="1"/>
  <c r="GX660" i="1" s="1"/>
  <c r="AC661" i="1"/>
  <c r="AE661" i="1"/>
  <c r="AF661" i="1"/>
  <c r="AG661" i="1"/>
  <c r="CU661" i="1" s="1"/>
  <c r="AH661" i="1"/>
  <c r="AI661" i="1"/>
  <c r="AJ661" i="1"/>
  <c r="CX661" i="1" s="1"/>
  <c r="CQ661" i="1"/>
  <c r="CR661" i="1"/>
  <c r="CS661" i="1"/>
  <c r="CV661" i="1"/>
  <c r="CW661" i="1"/>
  <c r="FR661" i="1"/>
  <c r="GL661" i="1"/>
  <c r="GN661" i="1"/>
  <c r="GO661" i="1"/>
  <c r="GV661" i="1"/>
  <c r="HC661" i="1" s="1"/>
  <c r="AC662" i="1"/>
  <c r="AE662" i="1"/>
  <c r="AF662" i="1"/>
  <c r="AG662" i="1"/>
  <c r="CU662" i="1" s="1"/>
  <c r="T662" i="1" s="1"/>
  <c r="AH662" i="1"/>
  <c r="CV662" i="1" s="1"/>
  <c r="U662" i="1" s="1"/>
  <c r="AI662" i="1"/>
  <c r="CW662" i="1" s="1"/>
  <c r="AJ662" i="1"/>
  <c r="CX662" i="1" s="1"/>
  <c r="CQ662" i="1"/>
  <c r="P662" i="1" s="1"/>
  <c r="FR662" i="1"/>
  <c r="GL662" i="1"/>
  <c r="GN662" i="1"/>
  <c r="GO662" i="1"/>
  <c r="GV662" i="1"/>
  <c r="HC662" i="1" s="1"/>
  <c r="B664" i="1"/>
  <c r="B653" i="1" s="1"/>
  <c r="C664" i="1"/>
  <c r="C653" i="1" s="1"/>
  <c r="D664" i="1"/>
  <c r="D653" i="1" s="1"/>
  <c r="F664" i="1"/>
  <c r="F653" i="1" s="1"/>
  <c r="G664" i="1"/>
  <c r="BX664" i="1"/>
  <c r="AO664" i="1" s="1"/>
  <c r="CK664" i="1"/>
  <c r="BB664" i="1" s="1"/>
  <c r="CL664" i="1"/>
  <c r="CL653" i="1" s="1"/>
  <c r="D693" i="1"/>
  <c r="E695" i="1"/>
  <c r="G695" i="1"/>
  <c r="A78" i="6" s="1"/>
  <c r="Z695" i="1"/>
  <c r="AA695" i="1"/>
  <c r="AM695" i="1"/>
  <c r="AN695" i="1"/>
  <c r="BD695" i="1"/>
  <c r="BE695" i="1"/>
  <c r="BF695" i="1"/>
  <c r="BG695" i="1"/>
  <c r="BH695" i="1"/>
  <c r="BI695" i="1"/>
  <c r="BJ695" i="1"/>
  <c r="BK695" i="1"/>
  <c r="BL695" i="1"/>
  <c r="BM695" i="1"/>
  <c r="BN695" i="1"/>
  <c r="BO695" i="1"/>
  <c r="BP695" i="1"/>
  <c r="BQ695" i="1"/>
  <c r="BR695" i="1"/>
  <c r="BS695" i="1"/>
  <c r="BT695" i="1"/>
  <c r="BU695" i="1"/>
  <c r="BV695" i="1"/>
  <c r="BW695" i="1"/>
  <c r="CM695" i="1"/>
  <c r="CN695" i="1"/>
  <c r="CO695" i="1"/>
  <c r="CP695" i="1"/>
  <c r="CQ695" i="1"/>
  <c r="CR695" i="1"/>
  <c r="CS695" i="1"/>
  <c r="CT695" i="1"/>
  <c r="CU695" i="1"/>
  <c r="CV695" i="1"/>
  <c r="CW695" i="1"/>
  <c r="CX695" i="1"/>
  <c r="CY695" i="1"/>
  <c r="CZ695" i="1"/>
  <c r="DA695" i="1"/>
  <c r="DB695" i="1"/>
  <c r="DC695" i="1"/>
  <c r="DD695" i="1"/>
  <c r="DE695" i="1"/>
  <c r="DF695" i="1"/>
  <c r="DG695" i="1"/>
  <c r="DH695" i="1"/>
  <c r="DI695" i="1"/>
  <c r="DJ695" i="1"/>
  <c r="DK695" i="1"/>
  <c r="DL695" i="1"/>
  <c r="DM695" i="1"/>
  <c r="DN695" i="1"/>
  <c r="DO695" i="1"/>
  <c r="DP695" i="1"/>
  <c r="DQ695" i="1"/>
  <c r="DR695" i="1"/>
  <c r="DS695" i="1"/>
  <c r="DT695" i="1"/>
  <c r="DU695" i="1"/>
  <c r="DV695" i="1"/>
  <c r="DW695" i="1"/>
  <c r="DX695" i="1"/>
  <c r="DY695" i="1"/>
  <c r="DZ695" i="1"/>
  <c r="EA695" i="1"/>
  <c r="EB695" i="1"/>
  <c r="EC695" i="1"/>
  <c r="ED695" i="1"/>
  <c r="EE695" i="1"/>
  <c r="EF695" i="1"/>
  <c r="EG695" i="1"/>
  <c r="EH695" i="1"/>
  <c r="EI695" i="1"/>
  <c r="EJ695" i="1"/>
  <c r="EK695" i="1"/>
  <c r="EL695" i="1"/>
  <c r="EM695" i="1"/>
  <c r="EN695" i="1"/>
  <c r="EO695" i="1"/>
  <c r="EP695" i="1"/>
  <c r="EQ695" i="1"/>
  <c r="ER695" i="1"/>
  <c r="ES695" i="1"/>
  <c r="ET695" i="1"/>
  <c r="EU695" i="1"/>
  <c r="EV695" i="1"/>
  <c r="EW695" i="1"/>
  <c r="EX695" i="1"/>
  <c r="EY695" i="1"/>
  <c r="EZ695" i="1"/>
  <c r="FA695" i="1"/>
  <c r="FB695" i="1"/>
  <c r="FC695" i="1"/>
  <c r="FD695" i="1"/>
  <c r="FE695" i="1"/>
  <c r="FF695" i="1"/>
  <c r="FG695" i="1"/>
  <c r="FH695" i="1"/>
  <c r="FI695" i="1"/>
  <c r="FJ695" i="1"/>
  <c r="FK695" i="1"/>
  <c r="FL695" i="1"/>
  <c r="FM695" i="1"/>
  <c r="FN695" i="1"/>
  <c r="FO695" i="1"/>
  <c r="FP695" i="1"/>
  <c r="FQ695" i="1"/>
  <c r="FR695" i="1"/>
  <c r="FS695" i="1"/>
  <c r="FT695" i="1"/>
  <c r="FU695" i="1"/>
  <c r="FV695" i="1"/>
  <c r="FW695" i="1"/>
  <c r="FX695" i="1"/>
  <c r="FY695" i="1"/>
  <c r="FZ695" i="1"/>
  <c r="GA695" i="1"/>
  <c r="GB695" i="1"/>
  <c r="GC695" i="1"/>
  <c r="GD695" i="1"/>
  <c r="GE695" i="1"/>
  <c r="GF695" i="1"/>
  <c r="GG695" i="1"/>
  <c r="GH695" i="1"/>
  <c r="GI695" i="1"/>
  <c r="GJ695" i="1"/>
  <c r="GK695" i="1"/>
  <c r="GL695" i="1"/>
  <c r="GM695" i="1"/>
  <c r="GN695" i="1"/>
  <c r="GO695" i="1"/>
  <c r="GP695" i="1"/>
  <c r="GQ695" i="1"/>
  <c r="GR695" i="1"/>
  <c r="GS695" i="1"/>
  <c r="GT695" i="1"/>
  <c r="GU695" i="1"/>
  <c r="GV695" i="1"/>
  <c r="GW695" i="1"/>
  <c r="GX695" i="1"/>
  <c r="AC697" i="1"/>
  <c r="AE697" i="1"/>
  <c r="AF697" i="1"/>
  <c r="AG697" i="1"/>
  <c r="AH697" i="1"/>
  <c r="AI697" i="1"/>
  <c r="CW697" i="1" s="1"/>
  <c r="V697" i="1" s="1"/>
  <c r="AJ697" i="1"/>
  <c r="CX697" i="1" s="1"/>
  <c r="W697" i="1" s="1"/>
  <c r="CQ697" i="1"/>
  <c r="P697" i="1" s="1"/>
  <c r="CU697" i="1"/>
  <c r="T697" i="1" s="1"/>
  <c r="CV697" i="1"/>
  <c r="U697" i="1" s="1"/>
  <c r="FR697" i="1"/>
  <c r="GL697" i="1"/>
  <c r="GN697" i="1"/>
  <c r="GO697" i="1"/>
  <c r="GV697" i="1"/>
  <c r="HC697" i="1" s="1"/>
  <c r="GX697" i="1" s="1"/>
  <c r="AC698" i="1"/>
  <c r="AD698" i="1"/>
  <c r="AE698" i="1"/>
  <c r="AF698" i="1"/>
  <c r="AG698" i="1"/>
  <c r="CU698" i="1" s="1"/>
  <c r="AH698" i="1"/>
  <c r="CV698" i="1" s="1"/>
  <c r="U698" i="1" s="1"/>
  <c r="AI698" i="1"/>
  <c r="CW698" i="1" s="1"/>
  <c r="V698" i="1" s="1"/>
  <c r="AJ698" i="1"/>
  <c r="CX698" i="1" s="1"/>
  <c r="W698" i="1" s="1"/>
  <c r="CS698" i="1"/>
  <c r="CT698" i="1"/>
  <c r="S698" i="1" s="1"/>
  <c r="FR698" i="1"/>
  <c r="GL698" i="1"/>
  <c r="GN698" i="1"/>
  <c r="GO698" i="1"/>
  <c r="GV698" i="1"/>
  <c r="HC698" i="1" s="1"/>
  <c r="GX698" i="1" s="1"/>
  <c r="C699" i="1"/>
  <c r="P699" i="1"/>
  <c r="AC699" i="1"/>
  <c r="AD699" i="1"/>
  <c r="AE699" i="1"/>
  <c r="AF699" i="1"/>
  <c r="AG699" i="1"/>
  <c r="AH699" i="1"/>
  <c r="CV699" i="1" s="1"/>
  <c r="U699" i="1" s="1"/>
  <c r="AI699" i="1"/>
  <c r="CW699" i="1" s="1"/>
  <c r="AJ699" i="1"/>
  <c r="CX699" i="1" s="1"/>
  <c r="W699" i="1" s="1"/>
  <c r="CQ699" i="1"/>
  <c r="CR699" i="1"/>
  <c r="Q699" i="1" s="1"/>
  <c r="CT699" i="1"/>
  <c r="CU699" i="1"/>
  <c r="T699" i="1" s="1"/>
  <c r="FR699" i="1"/>
  <c r="GL699" i="1"/>
  <c r="GN699" i="1"/>
  <c r="GO699" i="1"/>
  <c r="GV699" i="1"/>
  <c r="HC699" i="1" s="1"/>
  <c r="GX699" i="1" s="1"/>
  <c r="AC700" i="1"/>
  <c r="CQ700" i="1" s="1"/>
  <c r="AE700" i="1"/>
  <c r="AF700" i="1"/>
  <c r="AG700" i="1"/>
  <c r="CU700" i="1" s="1"/>
  <c r="AH700" i="1"/>
  <c r="AI700" i="1"/>
  <c r="CW700" i="1" s="1"/>
  <c r="AJ700" i="1"/>
  <c r="CX700" i="1" s="1"/>
  <c r="CV700" i="1"/>
  <c r="FR700" i="1"/>
  <c r="GL700" i="1"/>
  <c r="GN700" i="1"/>
  <c r="CB703" i="1" s="1"/>
  <c r="GO700" i="1"/>
  <c r="GV700" i="1"/>
  <c r="HC700" i="1" s="1"/>
  <c r="AC701" i="1"/>
  <c r="AE701" i="1"/>
  <c r="AF701" i="1"/>
  <c r="AG701" i="1"/>
  <c r="AH701" i="1"/>
  <c r="CV701" i="1" s="1"/>
  <c r="AI701" i="1"/>
  <c r="CW701" i="1" s="1"/>
  <c r="AJ701" i="1"/>
  <c r="CX701" i="1" s="1"/>
  <c r="CQ701" i="1"/>
  <c r="CT701" i="1"/>
  <c r="CU701" i="1"/>
  <c r="FR701" i="1"/>
  <c r="GL701" i="1"/>
  <c r="GN701" i="1"/>
  <c r="GO701" i="1"/>
  <c r="GV701" i="1"/>
  <c r="HC701" i="1" s="1"/>
  <c r="B703" i="1"/>
  <c r="B695" i="1" s="1"/>
  <c r="C703" i="1"/>
  <c r="C695" i="1" s="1"/>
  <c r="D703" i="1"/>
  <c r="D695" i="1" s="1"/>
  <c r="F703" i="1"/>
  <c r="F695" i="1" s="1"/>
  <c r="G703" i="1"/>
  <c r="BX703" i="1"/>
  <c r="BX695" i="1" s="1"/>
  <c r="CK703" i="1"/>
  <c r="CK695" i="1" s="1"/>
  <c r="CL703" i="1"/>
  <c r="B732" i="1"/>
  <c r="B649" i="1" s="1"/>
  <c r="C732" i="1"/>
  <c r="C649" i="1" s="1"/>
  <c r="D732" i="1"/>
  <c r="F732" i="1"/>
  <c r="F649" i="1" s="1"/>
  <c r="G732" i="1"/>
  <c r="B765" i="1"/>
  <c r="B645" i="1" s="1"/>
  <c r="C765" i="1"/>
  <c r="C645" i="1" s="1"/>
  <c r="D765" i="1"/>
  <c r="D645" i="1" s="1"/>
  <c r="F765" i="1"/>
  <c r="F645" i="1" s="1"/>
  <c r="G765" i="1"/>
  <c r="B800" i="1"/>
  <c r="D800" i="1"/>
  <c r="B801" i="1"/>
  <c r="D801" i="1"/>
  <c r="B802" i="1"/>
  <c r="D802" i="1"/>
  <c r="B803" i="1"/>
  <c r="D803" i="1"/>
  <c r="B804" i="1"/>
  <c r="D804" i="1"/>
  <c r="B805" i="1"/>
  <c r="D805" i="1"/>
  <c r="D807" i="1"/>
  <c r="E809" i="1"/>
  <c r="Z809" i="1"/>
  <c r="AA809" i="1"/>
  <c r="AB809" i="1"/>
  <c r="AC809" i="1"/>
  <c r="AD809" i="1"/>
  <c r="AE809" i="1"/>
  <c r="AF809" i="1"/>
  <c r="AG809" i="1"/>
  <c r="AH809" i="1"/>
  <c r="AI809" i="1"/>
  <c r="AJ809" i="1"/>
  <c r="AK809" i="1"/>
  <c r="AL809" i="1"/>
  <c r="AM809" i="1"/>
  <c r="AN809" i="1"/>
  <c r="BD809" i="1"/>
  <c r="BE809" i="1"/>
  <c r="BF809" i="1"/>
  <c r="BG809" i="1"/>
  <c r="BH809" i="1"/>
  <c r="BI809" i="1"/>
  <c r="BJ809" i="1"/>
  <c r="BK809" i="1"/>
  <c r="BL809" i="1"/>
  <c r="BM809" i="1"/>
  <c r="BN809" i="1"/>
  <c r="BO809" i="1"/>
  <c r="BP809" i="1"/>
  <c r="BQ809" i="1"/>
  <c r="BR809" i="1"/>
  <c r="BS809" i="1"/>
  <c r="BT809" i="1"/>
  <c r="BU809" i="1"/>
  <c r="BV809" i="1"/>
  <c r="BW809" i="1"/>
  <c r="BX809" i="1"/>
  <c r="BY809" i="1"/>
  <c r="BZ809" i="1"/>
  <c r="CA809" i="1"/>
  <c r="CB809" i="1"/>
  <c r="CC809" i="1"/>
  <c r="CD809" i="1"/>
  <c r="CE809" i="1"/>
  <c r="CF809" i="1"/>
  <c r="CG809" i="1"/>
  <c r="CH809" i="1"/>
  <c r="CI809" i="1"/>
  <c r="CJ809" i="1"/>
  <c r="CK809" i="1"/>
  <c r="CL809" i="1"/>
  <c r="CM809" i="1"/>
  <c r="CN809" i="1"/>
  <c r="CO809" i="1"/>
  <c r="CP809" i="1"/>
  <c r="CQ809" i="1"/>
  <c r="CR809" i="1"/>
  <c r="CS809" i="1"/>
  <c r="CT809" i="1"/>
  <c r="CU809" i="1"/>
  <c r="CV809" i="1"/>
  <c r="CW809" i="1"/>
  <c r="CX809" i="1"/>
  <c r="CY809" i="1"/>
  <c r="CZ809" i="1"/>
  <c r="DA809" i="1"/>
  <c r="DB809" i="1"/>
  <c r="DC809" i="1"/>
  <c r="DD809" i="1"/>
  <c r="DE809" i="1"/>
  <c r="DF809" i="1"/>
  <c r="DG809" i="1"/>
  <c r="DH809" i="1"/>
  <c r="DI809" i="1"/>
  <c r="DJ809" i="1"/>
  <c r="DK809" i="1"/>
  <c r="DL809" i="1"/>
  <c r="DM809" i="1"/>
  <c r="DN809" i="1"/>
  <c r="DO809" i="1"/>
  <c r="DP809" i="1"/>
  <c r="DQ809" i="1"/>
  <c r="DR809" i="1"/>
  <c r="DS809" i="1"/>
  <c r="DT809" i="1"/>
  <c r="DU809" i="1"/>
  <c r="DV809" i="1"/>
  <c r="DW809" i="1"/>
  <c r="DX809" i="1"/>
  <c r="DY809" i="1"/>
  <c r="DZ809" i="1"/>
  <c r="EA809" i="1"/>
  <c r="EB809" i="1"/>
  <c r="EC809" i="1"/>
  <c r="ED809" i="1"/>
  <c r="EE809" i="1"/>
  <c r="EF809" i="1"/>
  <c r="EG809" i="1"/>
  <c r="EH809" i="1"/>
  <c r="EI809" i="1"/>
  <c r="EJ809" i="1"/>
  <c r="EK809" i="1"/>
  <c r="EL809" i="1"/>
  <c r="EM809" i="1"/>
  <c r="EN809" i="1"/>
  <c r="EO809" i="1"/>
  <c r="EP809" i="1"/>
  <c r="EQ809" i="1"/>
  <c r="ER809" i="1"/>
  <c r="ES809" i="1"/>
  <c r="ET809" i="1"/>
  <c r="EU809" i="1"/>
  <c r="EV809" i="1"/>
  <c r="EW809" i="1"/>
  <c r="EX809" i="1"/>
  <c r="EY809" i="1"/>
  <c r="EZ809" i="1"/>
  <c r="FA809" i="1"/>
  <c r="FB809" i="1"/>
  <c r="FC809" i="1"/>
  <c r="FD809" i="1"/>
  <c r="FE809" i="1"/>
  <c r="FF809" i="1"/>
  <c r="FG809" i="1"/>
  <c r="FH809" i="1"/>
  <c r="FI809" i="1"/>
  <c r="FJ809" i="1"/>
  <c r="FK809" i="1"/>
  <c r="FL809" i="1"/>
  <c r="FM809" i="1"/>
  <c r="FN809" i="1"/>
  <c r="FO809" i="1"/>
  <c r="FP809" i="1"/>
  <c r="FQ809" i="1"/>
  <c r="FR809" i="1"/>
  <c r="FS809" i="1"/>
  <c r="FT809" i="1"/>
  <c r="FU809" i="1"/>
  <c r="FV809" i="1"/>
  <c r="FW809" i="1"/>
  <c r="FX809" i="1"/>
  <c r="FY809" i="1"/>
  <c r="FZ809" i="1"/>
  <c r="GA809" i="1"/>
  <c r="GB809" i="1"/>
  <c r="GC809" i="1"/>
  <c r="GD809" i="1"/>
  <c r="GE809" i="1"/>
  <c r="GF809" i="1"/>
  <c r="GG809" i="1"/>
  <c r="GH809" i="1"/>
  <c r="GI809" i="1"/>
  <c r="GJ809" i="1"/>
  <c r="GK809" i="1"/>
  <c r="GL809" i="1"/>
  <c r="GM809" i="1"/>
  <c r="GN809" i="1"/>
  <c r="GO809" i="1"/>
  <c r="GP809" i="1"/>
  <c r="GQ809" i="1"/>
  <c r="GR809" i="1"/>
  <c r="GS809" i="1"/>
  <c r="GT809" i="1"/>
  <c r="GU809" i="1"/>
  <c r="GV809" i="1"/>
  <c r="GW809" i="1"/>
  <c r="GX809" i="1"/>
  <c r="D811" i="1"/>
  <c r="E813" i="1"/>
  <c r="Z813" i="1"/>
  <c r="AA813" i="1"/>
  <c r="AB813" i="1"/>
  <c r="AC813" i="1"/>
  <c r="AD813" i="1"/>
  <c r="AE813" i="1"/>
  <c r="AF813" i="1"/>
  <c r="AG813" i="1"/>
  <c r="AH813" i="1"/>
  <c r="AI813" i="1"/>
  <c r="AJ813" i="1"/>
  <c r="AK813" i="1"/>
  <c r="AL813" i="1"/>
  <c r="AM813" i="1"/>
  <c r="AN813" i="1"/>
  <c r="BD813" i="1"/>
  <c r="BE813" i="1"/>
  <c r="BF813" i="1"/>
  <c r="BG813" i="1"/>
  <c r="BH813" i="1"/>
  <c r="BI813" i="1"/>
  <c r="BJ813" i="1"/>
  <c r="BK813" i="1"/>
  <c r="BL813" i="1"/>
  <c r="BM813" i="1"/>
  <c r="BN813" i="1"/>
  <c r="BO813" i="1"/>
  <c r="BP813" i="1"/>
  <c r="BQ813" i="1"/>
  <c r="BR813" i="1"/>
  <c r="BS813" i="1"/>
  <c r="BT813" i="1"/>
  <c r="BU813" i="1"/>
  <c r="BV813" i="1"/>
  <c r="BW813" i="1"/>
  <c r="BX813" i="1"/>
  <c r="BY813" i="1"/>
  <c r="BZ813" i="1"/>
  <c r="CA813" i="1"/>
  <c r="CB813" i="1"/>
  <c r="CC813" i="1"/>
  <c r="CD813" i="1"/>
  <c r="CE813" i="1"/>
  <c r="CF813" i="1"/>
  <c r="CG813" i="1"/>
  <c r="CH813" i="1"/>
  <c r="CI813" i="1"/>
  <c r="CJ813" i="1"/>
  <c r="CK813" i="1"/>
  <c r="CL813" i="1"/>
  <c r="CM813" i="1"/>
  <c r="CN813" i="1"/>
  <c r="CO813" i="1"/>
  <c r="CP813" i="1"/>
  <c r="CQ813" i="1"/>
  <c r="CR813" i="1"/>
  <c r="CS813" i="1"/>
  <c r="CT813" i="1"/>
  <c r="CU813" i="1"/>
  <c r="CV813" i="1"/>
  <c r="CW813" i="1"/>
  <c r="CX813" i="1"/>
  <c r="CY813" i="1"/>
  <c r="CZ813" i="1"/>
  <c r="DA813" i="1"/>
  <c r="DB813" i="1"/>
  <c r="DC813" i="1"/>
  <c r="DD813" i="1"/>
  <c r="DE813" i="1"/>
  <c r="DF813" i="1"/>
  <c r="DG813" i="1"/>
  <c r="DH813" i="1"/>
  <c r="DI813" i="1"/>
  <c r="DJ813" i="1"/>
  <c r="DK813" i="1"/>
  <c r="DL813" i="1"/>
  <c r="DM813" i="1"/>
  <c r="DN813" i="1"/>
  <c r="DO813" i="1"/>
  <c r="DP813" i="1"/>
  <c r="DQ813" i="1"/>
  <c r="DR813" i="1"/>
  <c r="DS813" i="1"/>
  <c r="DT813" i="1"/>
  <c r="DU813" i="1"/>
  <c r="DV813" i="1"/>
  <c r="DW813" i="1"/>
  <c r="DX813" i="1"/>
  <c r="DY813" i="1"/>
  <c r="DZ813" i="1"/>
  <c r="EA813" i="1"/>
  <c r="EB813" i="1"/>
  <c r="EC813" i="1"/>
  <c r="ED813" i="1"/>
  <c r="EE813" i="1"/>
  <c r="EF813" i="1"/>
  <c r="EG813" i="1"/>
  <c r="EH813" i="1"/>
  <c r="EI813" i="1"/>
  <c r="EJ813" i="1"/>
  <c r="EK813" i="1"/>
  <c r="EL813" i="1"/>
  <c r="EM813" i="1"/>
  <c r="EN813" i="1"/>
  <c r="EO813" i="1"/>
  <c r="EP813" i="1"/>
  <c r="EQ813" i="1"/>
  <c r="ER813" i="1"/>
  <c r="ES813" i="1"/>
  <c r="ET813" i="1"/>
  <c r="EU813" i="1"/>
  <c r="EV813" i="1"/>
  <c r="EW813" i="1"/>
  <c r="EX813" i="1"/>
  <c r="EY813" i="1"/>
  <c r="EZ813" i="1"/>
  <c r="FA813" i="1"/>
  <c r="FB813" i="1"/>
  <c r="FC813" i="1"/>
  <c r="FD813" i="1"/>
  <c r="FE813" i="1"/>
  <c r="FF813" i="1"/>
  <c r="FG813" i="1"/>
  <c r="FH813" i="1"/>
  <c r="FI813" i="1"/>
  <c r="FJ813" i="1"/>
  <c r="FK813" i="1"/>
  <c r="FL813" i="1"/>
  <c r="FM813" i="1"/>
  <c r="FN813" i="1"/>
  <c r="FO813" i="1"/>
  <c r="FP813" i="1"/>
  <c r="FQ813" i="1"/>
  <c r="FR813" i="1"/>
  <c r="FS813" i="1"/>
  <c r="FT813" i="1"/>
  <c r="FU813" i="1"/>
  <c r="FV813" i="1"/>
  <c r="FW813" i="1"/>
  <c r="FX813" i="1"/>
  <c r="FY813" i="1"/>
  <c r="FZ813" i="1"/>
  <c r="GA813" i="1"/>
  <c r="GB813" i="1"/>
  <c r="GC813" i="1"/>
  <c r="GD813" i="1"/>
  <c r="GE813" i="1"/>
  <c r="GF813" i="1"/>
  <c r="GG813" i="1"/>
  <c r="GH813" i="1"/>
  <c r="GI813" i="1"/>
  <c r="GJ813" i="1"/>
  <c r="GK813" i="1"/>
  <c r="GL813" i="1"/>
  <c r="GM813" i="1"/>
  <c r="GN813" i="1"/>
  <c r="GO813" i="1"/>
  <c r="GP813" i="1"/>
  <c r="GQ813" i="1"/>
  <c r="GR813" i="1"/>
  <c r="GS813" i="1"/>
  <c r="GT813" i="1"/>
  <c r="GU813" i="1"/>
  <c r="GV813" i="1"/>
  <c r="GW813" i="1"/>
  <c r="GX813" i="1"/>
  <c r="D815" i="1"/>
  <c r="E817" i="1"/>
  <c r="Z817" i="1"/>
  <c r="AA817" i="1"/>
  <c r="AM817" i="1"/>
  <c r="AN817" i="1"/>
  <c r="BD817" i="1"/>
  <c r="BE817" i="1"/>
  <c r="BF817" i="1"/>
  <c r="BG817" i="1"/>
  <c r="BH817" i="1"/>
  <c r="BI817" i="1"/>
  <c r="BJ817" i="1"/>
  <c r="BK817" i="1"/>
  <c r="BL817" i="1"/>
  <c r="BM817" i="1"/>
  <c r="BN817" i="1"/>
  <c r="BO817" i="1"/>
  <c r="BP817" i="1"/>
  <c r="BQ817" i="1"/>
  <c r="BR817" i="1"/>
  <c r="BS817" i="1"/>
  <c r="BT817" i="1"/>
  <c r="BU817" i="1"/>
  <c r="BV817" i="1"/>
  <c r="BW817" i="1"/>
  <c r="CM817" i="1"/>
  <c r="CN817" i="1"/>
  <c r="CO817" i="1"/>
  <c r="CP817" i="1"/>
  <c r="CQ817" i="1"/>
  <c r="CR817" i="1"/>
  <c r="CS817" i="1"/>
  <c r="CT817" i="1"/>
  <c r="CU817" i="1"/>
  <c r="CV817" i="1"/>
  <c r="CW817" i="1"/>
  <c r="CX817" i="1"/>
  <c r="CY817" i="1"/>
  <c r="CZ817" i="1"/>
  <c r="DA817" i="1"/>
  <c r="DB817" i="1"/>
  <c r="DC817" i="1"/>
  <c r="DD817" i="1"/>
  <c r="DE817" i="1"/>
  <c r="DF817" i="1"/>
  <c r="DG817" i="1"/>
  <c r="DH817" i="1"/>
  <c r="DI817" i="1"/>
  <c r="DJ817" i="1"/>
  <c r="DK817" i="1"/>
  <c r="DL817" i="1"/>
  <c r="DM817" i="1"/>
  <c r="DN817" i="1"/>
  <c r="DO817" i="1"/>
  <c r="DP817" i="1"/>
  <c r="DQ817" i="1"/>
  <c r="DR817" i="1"/>
  <c r="DS817" i="1"/>
  <c r="DT817" i="1"/>
  <c r="DU817" i="1"/>
  <c r="DV817" i="1"/>
  <c r="DW817" i="1"/>
  <c r="DX817" i="1"/>
  <c r="DY817" i="1"/>
  <c r="DZ817" i="1"/>
  <c r="EA817" i="1"/>
  <c r="EB817" i="1"/>
  <c r="EC817" i="1"/>
  <c r="ED817" i="1"/>
  <c r="EE817" i="1"/>
  <c r="EF817" i="1"/>
  <c r="EG817" i="1"/>
  <c r="EH817" i="1"/>
  <c r="EI817" i="1"/>
  <c r="EJ817" i="1"/>
  <c r="EK817" i="1"/>
  <c r="EL817" i="1"/>
  <c r="EM817" i="1"/>
  <c r="EN817" i="1"/>
  <c r="EO817" i="1"/>
  <c r="EP817" i="1"/>
  <c r="EQ817" i="1"/>
  <c r="ER817" i="1"/>
  <c r="ES817" i="1"/>
  <c r="ET817" i="1"/>
  <c r="EU817" i="1"/>
  <c r="EV817" i="1"/>
  <c r="EW817" i="1"/>
  <c r="EX817" i="1"/>
  <c r="EY817" i="1"/>
  <c r="EZ817" i="1"/>
  <c r="FA817" i="1"/>
  <c r="FB817" i="1"/>
  <c r="FC817" i="1"/>
  <c r="FD817" i="1"/>
  <c r="FE817" i="1"/>
  <c r="FF817" i="1"/>
  <c r="FG817" i="1"/>
  <c r="FH817" i="1"/>
  <c r="FI817" i="1"/>
  <c r="FJ817" i="1"/>
  <c r="FK817" i="1"/>
  <c r="FL817" i="1"/>
  <c r="FM817" i="1"/>
  <c r="FN817" i="1"/>
  <c r="FO817" i="1"/>
  <c r="FP817" i="1"/>
  <c r="FQ817" i="1"/>
  <c r="FR817" i="1"/>
  <c r="FS817" i="1"/>
  <c r="FT817" i="1"/>
  <c r="FU817" i="1"/>
  <c r="FV817" i="1"/>
  <c r="FW817" i="1"/>
  <c r="FX817" i="1"/>
  <c r="FY817" i="1"/>
  <c r="FZ817" i="1"/>
  <c r="GA817" i="1"/>
  <c r="GB817" i="1"/>
  <c r="GC817" i="1"/>
  <c r="GD817" i="1"/>
  <c r="GE817" i="1"/>
  <c r="GF817" i="1"/>
  <c r="GG817" i="1"/>
  <c r="GH817" i="1"/>
  <c r="GI817" i="1"/>
  <c r="GJ817" i="1"/>
  <c r="GK817" i="1"/>
  <c r="GL817" i="1"/>
  <c r="GM817" i="1"/>
  <c r="GN817" i="1"/>
  <c r="GO817" i="1"/>
  <c r="GP817" i="1"/>
  <c r="GQ817" i="1"/>
  <c r="GR817" i="1"/>
  <c r="GS817" i="1"/>
  <c r="GT817" i="1"/>
  <c r="GU817" i="1"/>
  <c r="GV817" i="1"/>
  <c r="GW817" i="1"/>
  <c r="GX817" i="1"/>
  <c r="AC819" i="1"/>
  <c r="CQ819" i="1" s="1"/>
  <c r="AE819" i="1"/>
  <c r="AF819" i="1"/>
  <c r="AG819" i="1"/>
  <c r="CU819" i="1" s="1"/>
  <c r="AH819" i="1"/>
  <c r="AI819" i="1"/>
  <c r="CW819" i="1" s="1"/>
  <c r="V819" i="1" s="1"/>
  <c r="AJ819" i="1"/>
  <c r="CX819" i="1" s="1"/>
  <c r="W819" i="1" s="1"/>
  <c r="CV819" i="1"/>
  <c r="U819" i="1" s="1"/>
  <c r="FR819" i="1"/>
  <c r="GL819" i="1"/>
  <c r="GN819" i="1"/>
  <c r="GO819" i="1"/>
  <c r="CC828" i="1" s="1"/>
  <c r="GV819" i="1"/>
  <c r="HC819" i="1" s="1"/>
  <c r="P820" i="1"/>
  <c r="T820" i="1"/>
  <c r="AC820" i="1"/>
  <c r="AE820" i="1"/>
  <c r="AF820" i="1"/>
  <c r="AG820" i="1"/>
  <c r="AH820" i="1"/>
  <c r="CV820" i="1" s="1"/>
  <c r="U820" i="1" s="1"/>
  <c r="AI820" i="1"/>
  <c r="CW820" i="1" s="1"/>
  <c r="V820" i="1" s="1"/>
  <c r="AJ820" i="1"/>
  <c r="CQ820" i="1"/>
  <c r="CS820" i="1"/>
  <c r="CT820" i="1"/>
  <c r="S820" i="1" s="1"/>
  <c r="CU820" i="1"/>
  <c r="CX820" i="1"/>
  <c r="W820" i="1" s="1"/>
  <c r="CY820" i="1"/>
  <c r="X820" i="1" s="1"/>
  <c r="FR820" i="1"/>
  <c r="GL820" i="1"/>
  <c r="GN820" i="1"/>
  <c r="GO820" i="1"/>
  <c r="GV820" i="1"/>
  <c r="HC820" i="1"/>
  <c r="GX820" i="1" s="1"/>
  <c r="AC821" i="1"/>
  <c r="AE821" i="1"/>
  <c r="AF821" i="1"/>
  <c r="AG821" i="1"/>
  <c r="AH821" i="1"/>
  <c r="AI821" i="1"/>
  <c r="CW821" i="1" s="1"/>
  <c r="V821" i="1" s="1"/>
  <c r="AJ821" i="1"/>
  <c r="CX821" i="1" s="1"/>
  <c r="W821" i="1" s="1"/>
  <c r="CQ821" i="1"/>
  <c r="CS821" i="1"/>
  <c r="CU821" i="1"/>
  <c r="T821" i="1" s="1"/>
  <c r="CV821" i="1"/>
  <c r="FR821" i="1"/>
  <c r="GL821" i="1"/>
  <c r="GN821" i="1"/>
  <c r="GO821" i="1"/>
  <c r="GV821" i="1"/>
  <c r="HC821" i="1" s="1"/>
  <c r="GX821" i="1"/>
  <c r="AC822" i="1"/>
  <c r="AE822" i="1"/>
  <c r="AF822" i="1"/>
  <c r="AG822" i="1"/>
  <c r="AH822" i="1"/>
  <c r="CV822" i="1" s="1"/>
  <c r="AI822" i="1"/>
  <c r="CW822" i="1" s="1"/>
  <c r="AJ822" i="1"/>
  <c r="CX822" i="1" s="1"/>
  <c r="CQ822" i="1"/>
  <c r="CS822" i="1"/>
  <c r="CT822" i="1"/>
  <c r="CU822" i="1"/>
  <c r="FR822" i="1"/>
  <c r="GL822" i="1"/>
  <c r="GN822" i="1"/>
  <c r="GO822" i="1"/>
  <c r="GV822" i="1"/>
  <c r="HC822" i="1" s="1"/>
  <c r="AC823" i="1"/>
  <c r="AE823" i="1"/>
  <c r="AF823" i="1"/>
  <c r="AG823" i="1"/>
  <c r="CU823" i="1" s="1"/>
  <c r="T823" i="1" s="1"/>
  <c r="AH823" i="1"/>
  <c r="CV823" i="1" s="1"/>
  <c r="U823" i="1" s="1"/>
  <c r="AI823" i="1"/>
  <c r="CW823" i="1" s="1"/>
  <c r="V823" i="1" s="1"/>
  <c r="AJ823" i="1"/>
  <c r="CS823" i="1"/>
  <c r="CT823" i="1"/>
  <c r="S823" i="1" s="1"/>
  <c r="CX823" i="1"/>
  <c r="W823" i="1" s="1"/>
  <c r="FR823" i="1"/>
  <c r="GL823" i="1"/>
  <c r="GN823" i="1"/>
  <c r="GO823" i="1"/>
  <c r="GV823" i="1"/>
  <c r="HC823" i="1"/>
  <c r="GX823" i="1" s="1"/>
  <c r="I824" i="1"/>
  <c r="AC824" i="1"/>
  <c r="AE824" i="1"/>
  <c r="AF824" i="1"/>
  <c r="AG824" i="1"/>
  <c r="CU824" i="1" s="1"/>
  <c r="T824" i="1" s="1"/>
  <c r="AH824" i="1"/>
  <c r="AI824" i="1"/>
  <c r="CW824" i="1" s="1"/>
  <c r="AJ824" i="1"/>
  <c r="CX824" i="1" s="1"/>
  <c r="CQ824" i="1"/>
  <c r="CV824" i="1"/>
  <c r="FR824" i="1"/>
  <c r="GL824" i="1"/>
  <c r="GN824" i="1"/>
  <c r="GO824" i="1"/>
  <c r="GV824" i="1"/>
  <c r="HC824" i="1" s="1"/>
  <c r="P825" i="1"/>
  <c r="AC825" i="1"/>
  <c r="AD825" i="1"/>
  <c r="AE825" i="1"/>
  <c r="AF825" i="1"/>
  <c r="AG825" i="1"/>
  <c r="AH825" i="1"/>
  <c r="CV825" i="1" s="1"/>
  <c r="U825" i="1" s="1"/>
  <c r="AI825" i="1"/>
  <c r="AJ825" i="1"/>
  <c r="CQ825" i="1"/>
  <c r="CR825" i="1"/>
  <c r="Q825" i="1" s="1"/>
  <c r="CS825" i="1"/>
  <c r="CT825" i="1"/>
  <c r="CU825" i="1"/>
  <c r="T825" i="1" s="1"/>
  <c r="CW825" i="1"/>
  <c r="V825" i="1" s="1"/>
  <c r="CX825" i="1"/>
  <c r="FR825" i="1"/>
  <c r="GL825" i="1"/>
  <c r="GN825" i="1"/>
  <c r="GO825" i="1"/>
  <c r="GV825" i="1"/>
  <c r="HC825" i="1" s="1"/>
  <c r="I826" i="1"/>
  <c r="AC826" i="1"/>
  <c r="AE826" i="1"/>
  <c r="AF826" i="1"/>
  <c r="AG826" i="1"/>
  <c r="CU826" i="1" s="1"/>
  <c r="AH826" i="1"/>
  <c r="AI826" i="1"/>
  <c r="CW826" i="1" s="1"/>
  <c r="AJ826" i="1"/>
  <c r="CX826" i="1" s="1"/>
  <c r="CT826" i="1"/>
  <c r="S826" i="1" s="1"/>
  <c r="CV826" i="1"/>
  <c r="FR826" i="1"/>
  <c r="GL826" i="1"/>
  <c r="GN826" i="1"/>
  <c r="GO826" i="1"/>
  <c r="GV826" i="1"/>
  <c r="HC826" i="1" s="1"/>
  <c r="B828" i="1"/>
  <c r="B817" i="1" s="1"/>
  <c r="C828" i="1"/>
  <c r="C817" i="1" s="1"/>
  <c r="D828" i="1"/>
  <c r="D817" i="1" s="1"/>
  <c r="F828" i="1"/>
  <c r="F817" i="1" s="1"/>
  <c r="G828" i="1"/>
  <c r="AO828" i="1"/>
  <c r="F832" i="1" s="1"/>
  <c r="BX828" i="1"/>
  <c r="BX817" i="1" s="1"/>
  <c r="CK828" i="1"/>
  <c r="CL828" i="1"/>
  <c r="CL817" i="1" s="1"/>
  <c r="D857" i="1"/>
  <c r="E859" i="1"/>
  <c r="Z859" i="1"/>
  <c r="AA859" i="1"/>
  <c r="AM859" i="1"/>
  <c r="AN859" i="1"/>
  <c r="BD859" i="1"/>
  <c r="BE859" i="1"/>
  <c r="BF859" i="1"/>
  <c r="BG859" i="1"/>
  <c r="BH859" i="1"/>
  <c r="BI859" i="1"/>
  <c r="BJ859" i="1"/>
  <c r="BK859" i="1"/>
  <c r="BL859" i="1"/>
  <c r="BM859" i="1"/>
  <c r="BN859" i="1"/>
  <c r="BO859" i="1"/>
  <c r="BP859" i="1"/>
  <c r="BQ859" i="1"/>
  <c r="BR859" i="1"/>
  <c r="BS859" i="1"/>
  <c r="BT859" i="1"/>
  <c r="BU859" i="1"/>
  <c r="BV859" i="1"/>
  <c r="BW859" i="1"/>
  <c r="CM859" i="1"/>
  <c r="CN859" i="1"/>
  <c r="CO859" i="1"/>
  <c r="CP859" i="1"/>
  <c r="CQ859" i="1"/>
  <c r="CR859" i="1"/>
  <c r="CS859" i="1"/>
  <c r="CT859" i="1"/>
  <c r="CU859" i="1"/>
  <c r="CV859" i="1"/>
  <c r="CW859" i="1"/>
  <c r="CX859" i="1"/>
  <c r="CY859" i="1"/>
  <c r="CZ859" i="1"/>
  <c r="DA859" i="1"/>
  <c r="DB859" i="1"/>
  <c r="DC859" i="1"/>
  <c r="DD859" i="1"/>
  <c r="DE859" i="1"/>
  <c r="DF859" i="1"/>
  <c r="DG859" i="1"/>
  <c r="DH859" i="1"/>
  <c r="DI859" i="1"/>
  <c r="DJ859" i="1"/>
  <c r="DK859" i="1"/>
  <c r="DL859" i="1"/>
  <c r="DM859" i="1"/>
  <c r="DN859" i="1"/>
  <c r="DO859" i="1"/>
  <c r="DP859" i="1"/>
  <c r="DQ859" i="1"/>
  <c r="DR859" i="1"/>
  <c r="DS859" i="1"/>
  <c r="DT859" i="1"/>
  <c r="DU859" i="1"/>
  <c r="DV859" i="1"/>
  <c r="DW859" i="1"/>
  <c r="DX859" i="1"/>
  <c r="DY859" i="1"/>
  <c r="DZ859" i="1"/>
  <c r="EA859" i="1"/>
  <c r="EB859" i="1"/>
  <c r="EC859" i="1"/>
  <c r="ED859" i="1"/>
  <c r="EE859" i="1"/>
  <c r="EF859" i="1"/>
  <c r="EG859" i="1"/>
  <c r="EH859" i="1"/>
  <c r="EI859" i="1"/>
  <c r="EJ859" i="1"/>
  <c r="EK859" i="1"/>
  <c r="EL859" i="1"/>
  <c r="EM859" i="1"/>
  <c r="EN859" i="1"/>
  <c r="EO859" i="1"/>
  <c r="EP859" i="1"/>
  <c r="EQ859" i="1"/>
  <c r="ER859" i="1"/>
  <c r="ES859" i="1"/>
  <c r="ET859" i="1"/>
  <c r="EU859" i="1"/>
  <c r="EV859" i="1"/>
  <c r="EW859" i="1"/>
  <c r="EX859" i="1"/>
  <c r="EY859" i="1"/>
  <c r="EZ859" i="1"/>
  <c r="FA859" i="1"/>
  <c r="FB859" i="1"/>
  <c r="FC859" i="1"/>
  <c r="FD859" i="1"/>
  <c r="FE859" i="1"/>
  <c r="FF859" i="1"/>
  <c r="FG859" i="1"/>
  <c r="FH859" i="1"/>
  <c r="FI859" i="1"/>
  <c r="FJ859" i="1"/>
  <c r="FK859" i="1"/>
  <c r="FL859" i="1"/>
  <c r="FM859" i="1"/>
  <c r="FN859" i="1"/>
  <c r="FO859" i="1"/>
  <c r="FP859" i="1"/>
  <c r="FQ859" i="1"/>
  <c r="FR859" i="1"/>
  <c r="FS859" i="1"/>
  <c r="FT859" i="1"/>
  <c r="FU859" i="1"/>
  <c r="FV859" i="1"/>
  <c r="FW859" i="1"/>
  <c r="FX859" i="1"/>
  <c r="FY859" i="1"/>
  <c r="FZ859" i="1"/>
  <c r="GA859" i="1"/>
  <c r="GB859" i="1"/>
  <c r="GC859" i="1"/>
  <c r="GD859" i="1"/>
  <c r="GE859" i="1"/>
  <c r="GF859" i="1"/>
  <c r="GG859" i="1"/>
  <c r="GH859" i="1"/>
  <c r="GI859" i="1"/>
  <c r="GJ859" i="1"/>
  <c r="GK859" i="1"/>
  <c r="GL859" i="1"/>
  <c r="GM859" i="1"/>
  <c r="GN859" i="1"/>
  <c r="GO859" i="1"/>
  <c r="GP859" i="1"/>
  <c r="GQ859" i="1"/>
  <c r="GR859" i="1"/>
  <c r="GS859" i="1"/>
  <c r="GT859" i="1"/>
  <c r="GU859" i="1"/>
  <c r="GV859" i="1"/>
  <c r="GW859" i="1"/>
  <c r="GX859" i="1"/>
  <c r="AC861" i="1"/>
  <c r="AE861" i="1"/>
  <c r="AF861" i="1"/>
  <c r="AG861" i="1"/>
  <c r="CU861" i="1" s="1"/>
  <c r="T861" i="1" s="1"/>
  <c r="AH861" i="1"/>
  <c r="CV861" i="1" s="1"/>
  <c r="U861" i="1" s="1"/>
  <c r="AI861" i="1"/>
  <c r="AJ861" i="1"/>
  <c r="CX861" i="1" s="1"/>
  <c r="W861" i="1" s="1"/>
  <c r="CR861" i="1"/>
  <c r="Q861" i="1" s="1"/>
  <c r="CS861" i="1"/>
  <c r="CW861" i="1"/>
  <c r="V861" i="1" s="1"/>
  <c r="FR861" i="1"/>
  <c r="GL861" i="1"/>
  <c r="GN861" i="1"/>
  <c r="GO861" i="1"/>
  <c r="GV861" i="1"/>
  <c r="HC861" i="1"/>
  <c r="GX861" i="1" s="1"/>
  <c r="AC862" i="1"/>
  <c r="AE862" i="1"/>
  <c r="AF862" i="1"/>
  <c r="AG862" i="1"/>
  <c r="AH862" i="1"/>
  <c r="AI862" i="1"/>
  <c r="CW862" i="1" s="1"/>
  <c r="V862" i="1" s="1"/>
  <c r="AJ862" i="1"/>
  <c r="CX862" i="1" s="1"/>
  <c r="W862" i="1" s="1"/>
  <c r="CQ862" i="1"/>
  <c r="CU862" i="1"/>
  <c r="T862" i="1" s="1"/>
  <c r="CV862" i="1"/>
  <c r="U862" i="1" s="1"/>
  <c r="FR862" i="1"/>
  <c r="GL862" i="1"/>
  <c r="GN862" i="1"/>
  <c r="GO862" i="1"/>
  <c r="GV862" i="1"/>
  <c r="HC862" i="1" s="1"/>
  <c r="AC863" i="1"/>
  <c r="AE863" i="1"/>
  <c r="AF863" i="1"/>
  <c r="AG863" i="1"/>
  <c r="CU863" i="1" s="1"/>
  <c r="T863" i="1" s="1"/>
  <c r="AH863" i="1"/>
  <c r="CV863" i="1" s="1"/>
  <c r="U863" i="1" s="1"/>
  <c r="AI863" i="1"/>
  <c r="AJ863" i="1"/>
  <c r="CX863" i="1" s="1"/>
  <c r="W863" i="1" s="1"/>
  <c r="CR863" i="1"/>
  <c r="Q863" i="1" s="1"/>
  <c r="CS863" i="1"/>
  <c r="CW863" i="1"/>
  <c r="V863" i="1" s="1"/>
  <c r="FR863" i="1"/>
  <c r="GL863" i="1"/>
  <c r="GN863" i="1"/>
  <c r="GO863" i="1"/>
  <c r="GV863" i="1"/>
  <c r="HC863" i="1"/>
  <c r="GX863" i="1" s="1"/>
  <c r="I864" i="1"/>
  <c r="AC864" i="1"/>
  <c r="AE864" i="1"/>
  <c r="AF864" i="1"/>
  <c r="AG864" i="1"/>
  <c r="CU864" i="1" s="1"/>
  <c r="T864" i="1" s="1"/>
  <c r="AH864" i="1"/>
  <c r="CV864" i="1" s="1"/>
  <c r="U864" i="1" s="1"/>
  <c r="AI864" i="1"/>
  <c r="CW864" i="1" s="1"/>
  <c r="AJ864" i="1"/>
  <c r="CX864" i="1" s="1"/>
  <c r="CQ864" i="1"/>
  <c r="P864" i="1" s="1"/>
  <c r="CR864" i="1"/>
  <c r="FR864" i="1"/>
  <c r="GL864" i="1"/>
  <c r="GN864" i="1"/>
  <c r="GO864" i="1"/>
  <c r="GV864" i="1"/>
  <c r="HC864" i="1" s="1"/>
  <c r="I865" i="1"/>
  <c r="AC865" i="1"/>
  <c r="AD865" i="1"/>
  <c r="AE865" i="1"/>
  <c r="AF865" i="1"/>
  <c r="AG865" i="1"/>
  <c r="CU865" i="1" s="1"/>
  <c r="AH865" i="1"/>
  <c r="CV865" i="1" s="1"/>
  <c r="AI865" i="1"/>
  <c r="AJ865" i="1"/>
  <c r="CR865" i="1"/>
  <c r="CS865" i="1"/>
  <c r="CT865" i="1"/>
  <c r="CW865" i="1"/>
  <c r="V865" i="1" s="1"/>
  <c r="CX865" i="1"/>
  <c r="FR865" i="1"/>
  <c r="GL865" i="1"/>
  <c r="GN865" i="1"/>
  <c r="GO865" i="1"/>
  <c r="GV865" i="1"/>
  <c r="HC865" i="1" s="1"/>
  <c r="B867" i="1"/>
  <c r="B859" i="1" s="1"/>
  <c r="C867" i="1"/>
  <c r="C859" i="1" s="1"/>
  <c r="D867" i="1"/>
  <c r="D859" i="1" s="1"/>
  <c r="F867" i="1"/>
  <c r="F859" i="1" s="1"/>
  <c r="G867" i="1"/>
  <c r="AO867" i="1"/>
  <c r="AO859" i="1" s="1"/>
  <c r="BX867" i="1"/>
  <c r="BX859" i="1" s="1"/>
  <c r="CC867" i="1"/>
  <c r="CK867" i="1"/>
  <c r="CL867" i="1"/>
  <c r="CL859" i="1" s="1"/>
  <c r="F871" i="1"/>
  <c r="D896" i="1"/>
  <c r="E898" i="1"/>
  <c r="Z898" i="1"/>
  <c r="AA898" i="1"/>
  <c r="AM898" i="1"/>
  <c r="AN898" i="1"/>
  <c r="BD898" i="1"/>
  <c r="BE898" i="1"/>
  <c r="BF898" i="1"/>
  <c r="BG898" i="1"/>
  <c r="BH898" i="1"/>
  <c r="BI898" i="1"/>
  <c r="BJ898" i="1"/>
  <c r="BK898" i="1"/>
  <c r="BL898" i="1"/>
  <c r="BM898" i="1"/>
  <c r="BN898" i="1"/>
  <c r="BO898" i="1"/>
  <c r="BP898" i="1"/>
  <c r="BQ898" i="1"/>
  <c r="BR898" i="1"/>
  <c r="BS898" i="1"/>
  <c r="BT898" i="1"/>
  <c r="BU898" i="1"/>
  <c r="BV898" i="1"/>
  <c r="BW898" i="1"/>
  <c r="CM898" i="1"/>
  <c r="CN898" i="1"/>
  <c r="CO898" i="1"/>
  <c r="CP898" i="1"/>
  <c r="CQ898" i="1"/>
  <c r="CR898" i="1"/>
  <c r="CS898" i="1"/>
  <c r="CT898" i="1"/>
  <c r="CU898" i="1"/>
  <c r="CV898" i="1"/>
  <c r="CW898" i="1"/>
  <c r="CX898" i="1"/>
  <c r="CY898" i="1"/>
  <c r="CZ898" i="1"/>
  <c r="DA898" i="1"/>
  <c r="DB898" i="1"/>
  <c r="DC898" i="1"/>
  <c r="DD898" i="1"/>
  <c r="DE898" i="1"/>
  <c r="DF898" i="1"/>
  <c r="DG898" i="1"/>
  <c r="DH898" i="1"/>
  <c r="DI898" i="1"/>
  <c r="DJ898" i="1"/>
  <c r="DK898" i="1"/>
  <c r="DL898" i="1"/>
  <c r="DM898" i="1"/>
  <c r="DN898" i="1"/>
  <c r="DO898" i="1"/>
  <c r="DP898" i="1"/>
  <c r="DQ898" i="1"/>
  <c r="DR898" i="1"/>
  <c r="DS898" i="1"/>
  <c r="DT898" i="1"/>
  <c r="DU898" i="1"/>
  <c r="DV898" i="1"/>
  <c r="DW898" i="1"/>
  <c r="DX898" i="1"/>
  <c r="DY898" i="1"/>
  <c r="DZ898" i="1"/>
  <c r="EA898" i="1"/>
  <c r="EB898" i="1"/>
  <c r="EC898" i="1"/>
  <c r="ED898" i="1"/>
  <c r="EE898" i="1"/>
  <c r="EF898" i="1"/>
  <c r="EG898" i="1"/>
  <c r="EH898" i="1"/>
  <c r="EI898" i="1"/>
  <c r="EJ898" i="1"/>
  <c r="EK898" i="1"/>
  <c r="EL898" i="1"/>
  <c r="EM898" i="1"/>
  <c r="EN898" i="1"/>
  <c r="EO898" i="1"/>
  <c r="EP898" i="1"/>
  <c r="EQ898" i="1"/>
  <c r="ER898" i="1"/>
  <c r="ES898" i="1"/>
  <c r="ET898" i="1"/>
  <c r="EU898" i="1"/>
  <c r="EV898" i="1"/>
  <c r="EW898" i="1"/>
  <c r="EX898" i="1"/>
  <c r="EY898" i="1"/>
  <c r="EZ898" i="1"/>
  <c r="FA898" i="1"/>
  <c r="FB898" i="1"/>
  <c r="FC898" i="1"/>
  <c r="FD898" i="1"/>
  <c r="FE898" i="1"/>
  <c r="FF898" i="1"/>
  <c r="FG898" i="1"/>
  <c r="FH898" i="1"/>
  <c r="FI898" i="1"/>
  <c r="FJ898" i="1"/>
  <c r="FK898" i="1"/>
  <c r="FL898" i="1"/>
  <c r="FM898" i="1"/>
  <c r="FN898" i="1"/>
  <c r="FO898" i="1"/>
  <c r="FP898" i="1"/>
  <c r="FQ898" i="1"/>
  <c r="FR898" i="1"/>
  <c r="FS898" i="1"/>
  <c r="FT898" i="1"/>
  <c r="FU898" i="1"/>
  <c r="FV898" i="1"/>
  <c r="FW898" i="1"/>
  <c r="FX898" i="1"/>
  <c r="FY898" i="1"/>
  <c r="FZ898" i="1"/>
  <c r="GA898" i="1"/>
  <c r="GB898" i="1"/>
  <c r="GC898" i="1"/>
  <c r="GD898" i="1"/>
  <c r="GE898" i="1"/>
  <c r="GF898" i="1"/>
  <c r="GG898" i="1"/>
  <c r="GH898" i="1"/>
  <c r="GI898" i="1"/>
  <c r="GJ898" i="1"/>
  <c r="GK898" i="1"/>
  <c r="GL898" i="1"/>
  <c r="GM898" i="1"/>
  <c r="GN898" i="1"/>
  <c r="GO898" i="1"/>
  <c r="GP898" i="1"/>
  <c r="GQ898" i="1"/>
  <c r="GR898" i="1"/>
  <c r="GS898" i="1"/>
  <c r="GT898" i="1"/>
  <c r="GU898" i="1"/>
  <c r="GV898" i="1"/>
  <c r="GW898" i="1"/>
  <c r="GX898" i="1"/>
  <c r="AC900" i="1"/>
  <c r="AE900" i="1"/>
  <c r="AF900" i="1"/>
  <c r="AG900" i="1"/>
  <c r="CU900" i="1" s="1"/>
  <c r="AH900" i="1"/>
  <c r="CV900" i="1" s="1"/>
  <c r="AI900" i="1"/>
  <c r="CW900" i="1" s="1"/>
  <c r="V900" i="1" s="1"/>
  <c r="AJ900" i="1"/>
  <c r="CX900" i="1" s="1"/>
  <c r="W900" i="1" s="1"/>
  <c r="CT900" i="1"/>
  <c r="S900" i="1" s="1"/>
  <c r="FR900" i="1"/>
  <c r="GL900" i="1"/>
  <c r="BZ904" i="1" s="1"/>
  <c r="GN900" i="1"/>
  <c r="GO900" i="1"/>
  <c r="GV900" i="1"/>
  <c r="HC900" i="1" s="1"/>
  <c r="GX900" i="1" s="1"/>
  <c r="AC901" i="1"/>
  <c r="AE901" i="1"/>
  <c r="AF901" i="1"/>
  <c r="AG901" i="1"/>
  <c r="CU901" i="1" s="1"/>
  <c r="AH901" i="1"/>
  <c r="AI901" i="1"/>
  <c r="AJ901" i="1"/>
  <c r="CX901" i="1" s="1"/>
  <c r="CQ901" i="1"/>
  <c r="CR901" i="1"/>
  <c r="CS901" i="1"/>
  <c r="CV901" i="1"/>
  <c r="CW901" i="1"/>
  <c r="FR901" i="1"/>
  <c r="GL901" i="1"/>
  <c r="GN901" i="1"/>
  <c r="GO901" i="1"/>
  <c r="GV901" i="1"/>
  <c r="HC901" i="1" s="1"/>
  <c r="AC902" i="1"/>
  <c r="AD902" i="1"/>
  <c r="AE902" i="1"/>
  <c r="AF902" i="1"/>
  <c r="AG902" i="1"/>
  <c r="CU902" i="1" s="1"/>
  <c r="AH902" i="1"/>
  <c r="CV902" i="1" s="1"/>
  <c r="AI902" i="1"/>
  <c r="AJ902" i="1"/>
  <c r="CX902" i="1" s="1"/>
  <c r="CR902" i="1"/>
  <c r="CS902" i="1"/>
  <c r="CW902" i="1"/>
  <c r="FR902" i="1"/>
  <c r="GL902" i="1"/>
  <c r="GN902" i="1"/>
  <c r="GO902" i="1"/>
  <c r="GV902" i="1"/>
  <c r="HC902" i="1"/>
  <c r="B904" i="1"/>
  <c r="B898" i="1" s="1"/>
  <c r="C904" i="1"/>
  <c r="C898" i="1" s="1"/>
  <c r="D904" i="1"/>
  <c r="D898" i="1" s="1"/>
  <c r="F904" i="1"/>
  <c r="F898" i="1" s="1"/>
  <c r="G904" i="1"/>
  <c r="BX904" i="1"/>
  <c r="BX898" i="1" s="1"/>
  <c r="CK904" i="1"/>
  <c r="CK898" i="1" s="1"/>
  <c r="CL904" i="1"/>
  <c r="D933" i="1"/>
  <c r="E935" i="1"/>
  <c r="F935" i="1"/>
  <c r="Z935" i="1"/>
  <c r="AA935" i="1"/>
  <c r="AM935" i="1"/>
  <c r="AN935" i="1"/>
  <c r="BD935" i="1"/>
  <c r="BE935" i="1"/>
  <c r="BF935" i="1"/>
  <c r="BG935" i="1"/>
  <c r="BH935" i="1"/>
  <c r="BI935" i="1"/>
  <c r="BJ935" i="1"/>
  <c r="BK935" i="1"/>
  <c r="BL935" i="1"/>
  <c r="BM935" i="1"/>
  <c r="BN935" i="1"/>
  <c r="BO935" i="1"/>
  <c r="BP935" i="1"/>
  <c r="BQ935" i="1"/>
  <c r="BR935" i="1"/>
  <c r="BS935" i="1"/>
  <c r="BT935" i="1"/>
  <c r="BU935" i="1"/>
  <c r="BV935" i="1"/>
  <c r="BW935" i="1"/>
  <c r="CM935" i="1"/>
  <c r="CN935" i="1"/>
  <c r="CO935" i="1"/>
  <c r="CP935" i="1"/>
  <c r="CQ935" i="1"/>
  <c r="CR935" i="1"/>
  <c r="CS935" i="1"/>
  <c r="CT935" i="1"/>
  <c r="CU935" i="1"/>
  <c r="CV935" i="1"/>
  <c r="CW935" i="1"/>
  <c r="CX935" i="1"/>
  <c r="CY935" i="1"/>
  <c r="CZ935" i="1"/>
  <c r="DA935" i="1"/>
  <c r="DB935" i="1"/>
  <c r="DC935" i="1"/>
  <c r="DD935" i="1"/>
  <c r="DE935" i="1"/>
  <c r="DF935" i="1"/>
  <c r="DG935" i="1"/>
  <c r="DH935" i="1"/>
  <c r="DI935" i="1"/>
  <c r="DJ935" i="1"/>
  <c r="DK935" i="1"/>
  <c r="DL935" i="1"/>
  <c r="DM935" i="1"/>
  <c r="DN935" i="1"/>
  <c r="DO935" i="1"/>
  <c r="DP935" i="1"/>
  <c r="DQ935" i="1"/>
  <c r="DR935" i="1"/>
  <c r="DS935" i="1"/>
  <c r="DT935" i="1"/>
  <c r="DU935" i="1"/>
  <c r="DV935" i="1"/>
  <c r="DW935" i="1"/>
  <c r="DX935" i="1"/>
  <c r="DY935" i="1"/>
  <c r="DZ935" i="1"/>
  <c r="EA935" i="1"/>
  <c r="EB935" i="1"/>
  <c r="EC935" i="1"/>
  <c r="ED935" i="1"/>
  <c r="EE935" i="1"/>
  <c r="EF935" i="1"/>
  <c r="EG935" i="1"/>
  <c r="EH935" i="1"/>
  <c r="EI935" i="1"/>
  <c r="EJ935" i="1"/>
  <c r="EK935" i="1"/>
  <c r="EL935" i="1"/>
  <c r="EM935" i="1"/>
  <c r="EN935" i="1"/>
  <c r="EO935" i="1"/>
  <c r="EP935" i="1"/>
  <c r="EQ935" i="1"/>
  <c r="ER935" i="1"/>
  <c r="ES935" i="1"/>
  <c r="ET935" i="1"/>
  <c r="EU935" i="1"/>
  <c r="EV935" i="1"/>
  <c r="EW935" i="1"/>
  <c r="EX935" i="1"/>
  <c r="EY935" i="1"/>
  <c r="EZ935" i="1"/>
  <c r="FA935" i="1"/>
  <c r="FB935" i="1"/>
  <c r="FC935" i="1"/>
  <c r="FD935" i="1"/>
  <c r="FE935" i="1"/>
  <c r="FF935" i="1"/>
  <c r="FG935" i="1"/>
  <c r="FH935" i="1"/>
  <c r="FI935" i="1"/>
  <c r="FJ935" i="1"/>
  <c r="FK935" i="1"/>
  <c r="FL935" i="1"/>
  <c r="FM935" i="1"/>
  <c r="FN935" i="1"/>
  <c r="FO935" i="1"/>
  <c r="FP935" i="1"/>
  <c r="FQ935" i="1"/>
  <c r="FR935" i="1"/>
  <c r="FS935" i="1"/>
  <c r="FT935" i="1"/>
  <c r="FU935" i="1"/>
  <c r="FV935" i="1"/>
  <c r="FW935" i="1"/>
  <c r="FX935" i="1"/>
  <c r="FY935" i="1"/>
  <c r="FZ935" i="1"/>
  <c r="GA935" i="1"/>
  <c r="GB935" i="1"/>
  <c r="GC935" i="1"/>
  <c r="GD935" i="1"/>
  <c r="GE935" i="1"/>
  <c r="GF935" i="1"/>
  <c r="GG935" i="1"/>
  <c r="GH935" i="1"/>
  <c r="GI935" i="1"/>
  <c r="GJ935" i="1"/>
  <c r="GK935" i="1"/>
  <c r="GL935" i="1"/>
  <c r="GM935" i="1"/>
  <c r="GN935" i="1"/>
  <c r="GO935" i="1"/>
  <c r="GP935" i="1"/>
  <c r="GQ935" i="1"/>
  <c r="GR935" i="1"/>
  <c r="GS935" i="1"/>
  <c r="GT935" i="1"/>
  <c r="GU935" i="1"/>
  <c r="GV935" i="1"/>
  <c r="GW935" i="1"/>
  <c r="GX935" i="1"/>
  <c r="C937" i="1"/>
  <c r="D937" i="1"/>
  <c r="AC937" i="1"/>
  <c r="AE937" i="1"/>
  <c r="AF937" i="1"/>
  <c r="AG937" i="1"/>
  <c r="CU937" i="1" s="1"/>
  <c r="AH937" i="1"/>
  <c r="AI937" i="1"/>
  <c r="CW937" i="1" s="1"/>
  <c r="AJ937" i="1"/>
  <c r="CX937" i="1" s="1"/>
  <c r="CQ937" i="1"/>
  <c r="CV937" i="1"/>
  <c r="FR937" i="1"/>
  <c r="GL937" i="1"/>
  <c r="GN937" i="1"/>
  <c r="GO937" i="1"/>
  <c r="GV937" i="1"/>
  <c r="HC937" i="1" s="1"/>
  <c r="C938" i="1"/>
  <c r="D938" i="1"/>
  <c r="R938" i="1"/>
  <c r="AC938" i="1"/>
  <c r="AE938" i="1"/>
  <c r="AF938" i="1"/>
  <c r="AG938" i="1"/>
  <c r="AH938" i="1"/>
  <c r="AI938" i="1"/>
  <c r="AJ938" i="1"/>
  <c r="CX938" i="1" s="1"/>
  <c r="CQ938" i="1"/>
  <c r="P938" i="1" s="1"/>
  <c r="CR938" i="1"/>
  <c r="Q938" i="1" s="1"/>
  <c r="CS938" i="1"/>
  <c r="CU938" i="1"/>
  <c r="CV938" i="1"/>
  <c r="U938" i="1" s="1"/>
  <c r="CW938" i="1"/>
  <c r="V938" i="1" s="1"/>
  <c r="FR938" i="1"/>
  <c r="GL938" i="1"/>
  <c r="GN938" i="1"/>
  <c r="GO938" i="1"/>
  <c r="GV938" i="1"/>
  <c r="HC938" i="1" s="1"/>
  <c r="GX938" i="1" s="1"/>
  <c r="AC939" i="1"/>
  <c r="AD939" i="1"/>
  <c r="AE939" i="1"/>
  <c r="AF939" i="1"/>
  <c r="AG939" i="1"/>
  <c r="CU939" i="1" s="1"/>
  <c r="AH939" i="1"/>
  <c r="CV939" i="1" s="1"/>
  <c r="AI939" i="1"/>
  <c r="AJ939" i="1"/>
  <c r="CR939" i="1"/>
  <c r="CS939" i="1"/>
  <c r="CT939" i="1"/>
  <c r="CW939" i="1"/>
  <c r="CX939" i="1"/>
  <c r="FR939" i="1"/>
  <c r="GL939" i="1"/>
  <c r="GN939" i="1"/>
  <c r="GO939" i="1"/>
  <c r="GV939" i="1"/>
  <c r="HC939" i="1" s="1"/>
  <c r="I940" i="1"/>
  <c r="AC940" i="1"/>
  <c r="AE940" i="1"/>
  <c r="AF940" i="1"/>
  <c r="AG940" i="1"/>
  <c r="CU940" i="1" s="1"/>
  <c r="AH940" i="1"/>
  <c r="AI940" i="1"/>
  <c r="AJ940" i="1"/>
  <c r="CX940" i="1" s="1"/>
  <c r="CQ940" i="1"/>
  <c r="CR940" i="1"/>
  <c r="Q940" i="1" s="1"/>
  <c r="CS940" i="1"/>
  <c r="CV940" i="1"/>
  <c r="U940" i="1" s="1"/>
  <c r="CW940" i="1"/>
  <c r="V940" i="1" s="1"/>
  <c r="FR940" i="1"/>
  <c r="GL940" i="1"/>
  <c r="GN940" i="1"/>
  <c r="GO940" i="1"/>
  <c r="GV940" i="1"/>
  <c r="HC940" i="1" s="1"/>
  <c r="GX940" i="1" s="1"/>
  <c r="C941" i="1"/>
  <c r="D941" i="1"/>
  <c r="R941" i="1"/>
  <c r="AC941" i="1"/>
  <c r="AE941" i="1"/>
  <c r="AF941" i="1"/>
  <c r="AG941" i="1"/>
  <c r="CU941" i="1" s="1"/>
  <c r="T941" i="1" s="1"/>
  <c r="AH941" i="1"/>
  <c r="AI941" i="1"/>
  <c r="AJ941" i="1"/>
  <c r="CX941" i="1" s="1"/>
  <c r="W941" i="1" s="1"/>
  <c r="CQ941" i="1"/>
  <c r="P941" i="1" s="1"/>
  <c r="CR941" i="1"/>
  <c r="Q941" i="1" s="1"/>
  <c r="CS941" i="1"/>
  <c r="CV941" i="1"/>
  <c r="U941" i="1" s="1"/>
  <c r="CW941" i="1"/>
  <c r="V941" i="1" s="1"/>
  <c r="FR941" i="1"/>
  <c r="GL941" i="1"/>
  <c r="GN941" i="1"/>
  <c r="GO941" i="1"/>
  <c r="GV941" i="1"/>
  <c r="HC941" i="1" s="1"/>
  <c r="GX941" i="1" s="1"/>
  <c r="AC942" i="1"/>
  <c r="AD942" i="1"/>
  <c r="AE942" i="1"/>
  <c r="AF942" i="1"/>
  <c r="AG942" i="1"/>
  <c r="CU942" i="1" s="1"/>
  <c r="AH942" i="1"/>
  <c r="CV942" i="1" s="1"/>
  <c r="AI942" i="1"/>
  <c r="CW942" i="1" s="1"/>
  <c r="AJ942" i="1"/>
  <c r="CX942" i="1" s="1"/>
  <c r="CS942" i="1"/>
  <c r="CT942" i="1"/>
  <c r="FR942" i="1"/>
  <c r="GL942" i="1"/>
  <c r="GN942" i="1"/>
  <c r="GO942" i="1"/>
  <c r="GV942" i="1"/>
  <c r="HC942" i="1" s="1"/>
  <c r="I943" i="1"/>
  <c r="AC943" i="1"/>
  <c r="AE943" i="1"/>
  <c r="AF943" i="1"/>
  <c r="AG943" i="1"/>
  <c r="CU943" i="1" s="1"/>
  <c r="AH943" i="1"/>
  <c r="AI943" i="1"/>
  <c r="AJ943" i="1"/>
  <c r="CX943" i="1" s="1"/>
  <c r="CQ943" i="1"/>
  <c r="P943" i="1" s="1"/>
  <c r="CR943" i="1"/>
  <c r="Q943" i="1" s="1"/>
  <c r="CS943" i="1"/>
  <c r="CV943" i="1"/>
  <c r="CW943" i="1"/>
  <c r="V943" i="1" s="1"/>
  <c r="FR943" i="1"/>
  <c r="GL943" i="1"/>
  <c r="GN943" i="1"/>
  <c r="GO943" i="1"/>
  <c r="GV943" i="1"/>
  <c r="HC943" i="1" s="1"/>
  <c r="GX943" i="1" s="1"/>
  <c r="B945" i="1"/>
  <c r="B935" i="1" s="1"/>
  <c r="C945" i="1"/>
  <c r="C935" i="1" s="1"/>
  <c r="D945" i="1"/>
  <c r="D935" i="1" s="1"/>
  <c r="F945" i="1"/>
  <c r="G945" i="1"/>
  <c r="BB945" i="1"/>
  <c r="BX945" i="1"/>
  <c r="CK945" i="1"/>
  <c r="CK935" i="1" s="1"/>
  <c r="CL945" i="1"/>
  <c r="CL935" i="1" s="1"/>
  <c r="B974" i="1"/>
  <c r="B813" i="1" s="1"/>
  <c r="C974" i="1"/>
  <c r="C813" i="1" s="1"/>
  <c r="D974" i="1"/>
  <c r="D813" i="1" s="1"/>
  <c r="F974" i="1"/>
  <c r="F813" i="1" s="1"/>
  <c r="G974" i="1"/>
  <c r="B1007" i="1"/>
  <c r="B809" i="1" s="1"/>
  <c r="C1007" i="1"/>
  <c r="C809" i="1" s="1"/>
  <c r="D1007" i="1"/>
  <c r="D809" i="1" s="1"/>
  <c r="F1007" i="1"/>
  <c r="F809" i="1" s="1"/>
  <c r="G1007" i="1"/>
  <c r="B1042" i="1"/>
  <c r="D1042" i="1"/>
  <c r="B1043" i="1"/>
  <c r="D1043" i="1"/>
  <c r="B1044" i="1"/>
  <c r="D1044" i="1"/>
  <c r="B1045" i="1"/>
  <c r="D1045" i="1"/>
  <c r="B1046" i="1"/>
  <c r="D1046" i="1"/>
  <c r="B1047" i="1"/>
  <c r="D1047" i="1"/>
  <c r="B1048" i="1"/>
  <c r="D1048" i="1"/>
  <c r="B1049" i="1"/>
  <c r="D1049" i="1"/>
  <c r="B1050" i="1"/>
  <c r="D1050" i="1"/>
  <c r="B1051" i="1"/>
  <c r="D1051" i="1"/>
  <c r="B1052" i="1"/>
  <c r="D1052" i="1"/>
  <c r="B1053" i="1"/>
  <c r="D1053" i="1"/>
  <c r="B1054" i="1"/>
  <c r="D1054" i="1"/>
  <c r="B1055" i="1"/>
  <c r="D1055" i="1"/>
  <c r="B1056" i="1"/>
  <c r="D1056" i="1"/>
  <c r="B1057" i="1"/>
  <c r="D1057" i="1"/>
  <c r="B1058" i="1"/>
  <c r="D1058" i="1"/>
  <c r="B1059" i="1"/>
  <c r="D1059" i="1"/>
  <c r="B1060" i="1"/>
  <c r="D1060" i="1"/>
  <c r="B1061" i="1"/>
  <c r="D1061" i="1"/>
  <c r="B1062" i="1"/>
  <c r="D1062" i="1"/>
  <c r="B1063" i="1"/>
  <c r="D1063" i="1"/>
  <c r="B1064" i="1"/>
  <c r="D1064" i="1"/>
  <c r="B1065" i="1"/>
  <c r="D1065" i="1"/>
  <c r="B1066" i="1"/>
  <c r="D1066" i="1"/>
  <c r="B1067" i="1"/>
  <c r="D1067" i="1"/>
  <c r="B1068" i="1"/>
  <c r="D1068" i="1"/>
  <c r="D1070" i="1"/>
  <c r="E1072" i="1"/>
  <c r="Z1072" i="1"/>
  <c r="AA1072" i="1"/>
  <c r="AB1072" i="1"/>
  <c r="AC1072" i="1"/>
  <c r="AD1072" i="1"/>
  <c r="AE1072" i="1"/>
  <c r="AF1072" i="1"/>
  <c r="AG1072" i="1"/>
  <c r="AH1072" i="1"/>
  <c r="AI1072" i="1"/>
  <c r="AJ1072" i="1"/>
  <c r="AK1072" i="1"/>
  <c r="AL1072" i="1"/>
  <c r="AM1072" i="1"/>
  <c r="AN1072" i="1"/>
  <c r="BD1072" i="1"/>
  <c r="BE1072" i="1"/>
  <c r="BF1072" i="1"/>
  <c r="BG1072" i="1"/>
  <c r="BH1072" i="1"/>
  <c r="BI1072" i="1"/>
  <c r="BJ1072" i="1"/>
  <c r="BK1072" i="1"/>
  <c r="BL1072" i="1"/>
  <c r="BM1072" i="1"/>
  <c r="BN1072" i="1"/>
  <c r="BO1072" i="1"/>
  <c r="BP1072" i="1"/>
  <c r="BQ1072" i="1"/>
  <c r="BR1072" i="1"/>
  <c r="BS1072" i="1"/>
  <c r="BT1072" i="1"/>
  <c r="BU1072" i="1"/>
  <c r="BV1072" i="1"/>
  <c r="BW1072" i="1"/>
  <c r="BX1072" i="1"/>
  <c r="BY1072" i="1"/>
  <c r="BZ1072" i="1"/>
  <c r="CA1072" i="1"/>
  <c r="CB1072" i="1"/>
  <c r="CC1072" i="1"/>
  <c r="CD1072" i="1"/>
  <c r="CE1072" i="1"/>
  <c r="CF1072" i="1"/>
  <c r="CG1072" i="1"/>
  <c r="CH1072" i="1"/>
  <c r="CI1072" i="1"/>
  <c r="CJ1072" i="1"/>
  <c r="CK1072" i="1"/>
  <c r="CL1072" i="1"/>
  <c r="CM1072" i="1"/>
  <c r="CN1072" i="1"/>
  <c r="CO1072" i="1"/>
  <c r="CP1072" i="1"/>
  <c r="CQ1072" i="1"/>
  <c r="CR1072" i="1"/>
  <c r="CS1072" i="1"/>
  <c r="CT1072" i="1"/>
  <c r="CU1072" i="1"/>
  <c r="CV1072" i="1"/>
  <c r="CW1072" i="1"/>
  <c r="CX1072" i="1"/>
  <c r="CY1072" i="1"/>
  <c r="CZ1072" i="1"/>
  <c r="DA1072" i="1"/>
  <c r="DB1072" i="1"/>
  <c r="DC1072" i="1"/>
  <c r="DD1072" i="1"/>
  <c r="DE1072" i="1"/>
  <c r="DF1072" i="1"/>
  <c r="DG1072" i="1"/>
  <c r="DH1072" i="1"/>
  <c r="DI1072" i="1"/>
  <c r="DJ1072" i="1"/>
  <c r="DK1072" i="1"/>
  <c r="DL1072" i="1"/>
  <c r="DM1072" i="1"/>
  <c r="DN1072" i="1"/>
  <c r="DO1072" i="1"/>
  <c r="DP1072" i="1"/>
  <c r="DQ1072" i="1"/>
  <c r="DR1072" i="1"/>
  <c r="DS1072" i="1"/>
  <c r="DT1072" i="1"/>
  <c r="DU1072" i="1"/>
  <c r="DV1072" i="1"/>
  <c r="DW1072" i="1"/>
  <c r="DX1072" i="1"/>
  <c r="DY1072" i="1"/>
  <c r="DZ1072" i="1"/>
  <c r="EA1072" i="1"/>
  <c r="EB1072" i="1"/>
  <c r="EC1072" i="1"/>
  <c r="ED1072" i="1"/>
  <c r="EE1072" i="1"/>
  <c r="EF1072" i="1"/>
  <c r="EG1072" i="1"/>
  <c r="EH1072" i="1"/>
  <c r="EI1072" i="1"/>
  <c r="EJ1072" i="1"/>
  <c r="EK1072" i="1"/>
  <c r="EL1072" i="1"/>
  <c r="EM1072" i="1"/>
  <c r="EN1072" i="1"/>
  <c r="EO1072" i="1"/>
  <c r="EP1072" i="1"/>
  <c r="EQ1072" i="1"/>
  <c r="ER1072" i="1"/>
  <c r="ES1072" i="1"/>
  <c r="ET1072" i="1"/>
  <c r="EU1072" i="1"/>
  <c r="EV1072" i="1"/>
  <c r="EW1072" i="1"/>
  <c r="EX1072" i="1"/>
  <c r="EY1072" i="1"/>
  <c r="EZ1072" i="1"/>
  <c r="FA1072" i="1"/>
  <c r="FB1072" i="1"/>
  <c r="FC1072" i="1"/>
  <c r="FD1072" i="1"/>
  <c r="FE1072" i="1"/>
  <c r="FF1072" i="1"/>
  <c r="FG1072" i="1"/>
  <c r="FH1072" i="1"/>
  <c r="FI1072" i="1"/>
  <c r="FJ1072" i="1"/>
  <c r="FK1072" i="1"/>
  <c r="FL1072" i="1"/>
  <c r="FM1072" i="1"/>
  <c r="FN1072" i="1"/>
  <c r="FO1072" i="1"/>
  <c r="FP1072" i="1"/>
  <c r="FQ1072" i="1"/>
  <c r="FR1072" i="1"/>
  <c r="FS1072" i="1"/>
  <c r="FT1072" i="1"/>
  <c r="FU1072" i="1"/>
  <c r="FV1072" i="1"/>
  <c r="FW1072" i="1"/>
  <c r="FX1072" i="1"/>
  <c r="FY1072" i="1"/>
  <c r="FZ1072" i="1"/>
  <c r="GA1072" i="1"/>
  <c r="GB1072" i="1"/>
  <c r="GC1072" i="1"/>
  <c r="GD1072" i="1"/>
  <c r="GE1072" i="1"/>
  <c r="GF1072" i="1"/>
  <c r="GG1072" i="1"/>
  <c r="GH1072" i="1"/>
  <c r="GI1072" i="1"/>
  <c r="GJ1072" i="1"/>
  <c r="GK1072" i="1"/>
  <c r="GL1072" i="1"/>
  <c r="GM1072" i="1"/>
  <c r="GN1072" i="1"/>
  <c r="GO1072" i="1"/>
  <c r="GP1072" i="1"/>
  <c r="GQ1072" i="1"/>
  <c r="GR1072" i="1"/>
  <c r="GS1072" i="1"/>
  <c r="GT1072" i="1"/>
  <c r="GU1072" i="1"/>
  <c r="GV1072" i="1"/>
  <c r="GW1072" i="1"/>
  <c r="GX1072" i="1"/>
  <c r="D1074" i="1"/>
  <c r="E1076" i="1"/>
  <c r="Z1076" i="1"/>
  <c r="AA1076" i="1"/>
  <c r="AB1076" i="1"/>
  <c r="AC1076" i="1"/>
  <c r="AD1076" i="1"/>
  <c r="AE1076" i="1"/>
  <c r="AF1076" i="1"/>
  <c r="AG1076" i="1"/>
  <c r="AH1076" i="1"/>
  <c r="AI1076" i="1"/>
  <c r="AJ1076" i="1"/>
  <c r="AK1076" i="1"/>
  <c r="AL1076" i="1"/>
  <c r="AM1076" i="1"/>
  <c r="AN1076" i="1"/>
  <c r="BD1076" i="1"/>
  <c r="BE1076" i="1"/>
  <c r="BF1076" i="1"/>
  <c r="BG1076" i="1"/>
  <c r="BH1076" i="1"/>
  <c r="BI1076" i="1"/>
  <c r="BJ1076" i="1"/>
  <c r="BK1076" i="1"/>
  <c r="BL1076" i="1"/>
  <c r="BM1076" i="1"/>
  <c r="BN1076" i="1"/>
  <c r="BO1076" i="1"/>
  <c r="BP1076" i="1"/>
  <c r="BQ1076" i="1"/>
  <c r="BR1076" i="1"/>
  <c r="BS1076" i="1"/>
  <c r="BT1076" i="1"/>
  <c r="BU1076" i="1"/>
  <c r="BV1076" i="1"/>
  <c r="BW1076" i="1"/>
  <c r="BX1076" i="1"/>
  <c r="BY1076" i="1"/>
  <c r="BZ1076" i="1"/>
  <c r="CA1076" i="1"/>
  <c r="CB1076" i="1"/>
  <c r="CC1076" i="1"/>
  <c r="CD1076" i="1"/>
  <c r="CE1076" i="1"/>
  <c r="CF1076" i="1"/>
  <c r="CG1076" i="1"/>
  <c r="CH1076" i="1"/>
  <c r="CI1076" i="1"/>
  <c r="CJ1076" i="1"/>
  <c r="CK1076" i="1"/>
  <c r="CL1076" i="1"/>
  <c r="CM1076" i="1"/>
  <c r="CN1076" i="1"/>
  <c r="CO1076" i="1"/>
  <c r="CP1076" i="1"/>
  <c r="CQ1076" i="1"/>
  <c r="CR1076" i="1"/>
  <c r="CS1076" i="1"/>
  <c r="CT1076" i="1"/>
  <c r="CU1076" i="1"/>
  <c r="CV1076" i="1"/>
  <c r="CW1076" i="1"/>
  <c r="CX1076" i="1"/>
  <c r="CY1076" i="1"/>
  <c r="CZ1076" i="1"/>
  <c r="DA1076" i="1"/>
  <c r="DB1076" i="1"/>
  <c r="DC1076" i="1"/>
  <c r="DD1076" i="1"/>
  <c r="DE1076" i="1"/>
  <c r="DF1076" i="1"/>
  <c r="DG1076" i="1"/>
  <c r="DH1076" i="1"/>
  <c r="DI1076" i="1"/>
  <c r="DJ1076" i="1"/>
  <c r="DK1076" i="1"/>
  <c r="DL1076" i="1"/>
  <c r="DM1076" i="1"/>
  <c r="DN1076" i="1"/>
  <c r="DO1076" i="1"/>
  <c r="DP1076" i="1"/>
  <c r="DQ1076" i="1"/>
  <c r="DR1076" i="1"/>
  <c r="DS1076" i="1"/>
  <c r="DT1076" i="1"/>
  <c r="DU1076" i="1"/>
  <c r="DV1076" i="1"/>
  <c r="DW1076" i="1"/>
  <c r="DX1076" i="1"/>
  <c r="DY1076" i="1"/>
  <c r="DZ1076" i="1"/>
  <c r="EA1076" i="1"/>
  <c r="EB1076" i="1"/>
  <c r="EC1076" i="1"/>
  <c r="ED1076" i="1"/>
  <c r="EE1076" i="1"/>
  <c r="EF1076" i="1"/>
  <c r="EG1076" i="1"/>
  <c r="EH1076" i="1"/>
  <c r="EI1076" i="1"/>
  <c r="EJ1076" i="1"/>
  <c r="EK1076" i="1"/>
  <c r="EL1076" i="1"/>
  <c r="EM1076" i="1"/>
  <c r="EN1076" i="1"/>
  <c r="EO1076" i="1"/>
  <c r="EP1076" i="1"/>
  <c r="EQ1076" i="1"/>
  <c r="ER1076" i="1"/>
  <c r="ES1076" i="1"/>
  <c r="ET1076" i="1"/>
  <c r="EU1076" i="1"/>
  <c r="EV1076" i="1"/>
  <c r="EW1076" i="1"/>
  <c r="EX1076" i="1"/>
  <c r="EY1076" i="1"/>
  <c r="EZ1076" i="1"/>
  <c r="FA1076" i="1"/>
  <c r="FB1076" i="1"/>
  <c r="FC1076" i="1"/>
  <c r="FD1076" i="1"/>
  <c r="FE1076" i="1"/>
  <c r="FF1076" i="1"/>
  <c r="FG1076" i="1"/>
  <c r="FH1076" i="1"/>
  <c r="FI1076" i="1"/>
  <c r="FJ1076" i="1"/>
  <c r="FK1076" i="1"/>
  <c r="FL1076" i="1"/>
  <c r="FM1076" i="1"/>
  <c r="FN1076" i="1"/>
  <c r="FO1076" i="1"/>
  <c r="FP1076" i="1"/>
  <c r="FQ1076" i="1"/>
  <c r="FR1076" i="1"/>
  <c r="FS1076" i="1"/>
  <c r="FT1076" i="1"/>
  <c r="FU1076" i="1"/>
  <c r="FV1076" i="1"/>
  <c r="FW1076" i="1"/>
  <c r="FX1076" i="1"/>
  <c r="FY1076" i="1"/>
  <c r="FZ1076" i="1"/>
  <c r="GA1076" i="1"/>
  <c r="GB1076" i="1"/>
  <c r="GC1076" i="1"/>
  <c r="GD1076" i="1"/>
  <c r="GE1076" i="1"/>
  <c r="GF1076" i="1"/>
  <c r="GG1076" i="1"/>
  <c r="GH1076" i="1"/>
  <c r="GI1076" i="1"/>
  <c r="GJ1076" i="1"/>
  <c r="GK1076" i="1"/>
  <c r="GL1076" i="1"/>
  <c r="GM1076" i="1"/>
  <c r="GN1076" i="1"/>
  <c r="GO1076" i="1"/>
  <c r="GP1076" i="1"/>
  <c r="GQ1076" i="1"/>
  <c r="GR1076" i="1"/>
  <c r="GS1076" i="1"/>
  <c r="GT1076" i="1"/>
  <c r="GU1076" i="1"/>
  <c r="GV1076" i="1"/>
  <c r="GW1076" i="1"/>
  <c r="GX1076" i="1"/>
  <c r="D1078" i="1"/>
  <c r="E1080" i="1"/>
  <c r="Z1080" i="1"/>
  <c r="AA1080" i="1"/>
  <c r="AM1080" i="1"/>
  <c r="AN1080" i="1"/>
  <c r="BD1080" i="1"/>
  <c r="BE1080" i="1"/>
  <c r="BF1080" i="1"/>
  <c r="BG1080" i="1"/>
  <c r="BH1080" i="1"/>
  <c r="BI1080" i="1"/>
  <c r="BJ1080" i="1"/>
  <c r="BK1080" i="1"/>
  <c r="BL1080" i="1"/>
  <c r="BM1080" i="1"/>
  <c r="BN1080" i="1"/>
  <c r="BO1080" i="1"/>
  <c r="BP1080" i="1"/>
  <c r="BQ1080" i="1"/>
  <c r="BR1080" i="1"/>
  <c r="BS1080" i="1"/>
  <c r="BT1080" i="1"/>
  <c r="BU1080" i="1"/>
  <c r="BV1080" i="1"/>
  <c r="BW1080" i="1"/>
  <c r="BX1080" i="1"/>
  <c r="CM1080" i="1"/>
  <c r="CN1080" i="1"/>
  <c r="CO1080" i="1"/>
  <c r="CP1080" i="1"/>
  <c r="CQ1080" i="1"/>
  <c r="CR1080" i="1"/>
  <c r="CS1080" i="1"/>
  <c r="CT1080" i="1"/>
  <c r="CU1080" i="1"/>
  <c r="CV1080" i="1"/>
  <c r="CW1080" i="1"/>
  <c r="CX1080" i="1"/>
  <c r="CY1080" i="1"/>
  <c r="CZ1080" i="1"/>
  <c r="DA1080" i="1"/>
  <c r="DB1080" i="1"/>
  <c r="DC1080" i="1"/>
  <c r="DD1080" i="1"/>
  <c r="DE1080" i="1"/>
  <c r="DF1080" i="1"/>
  <c r="DG1080" i="1"/>
  <c r="DH1080" i="1"/>
  <c r="DI1080" i="1"/>
  <c r="DJ1080" i="1"/>
  <c r="DK1080" i="1"/>
  <c r="DL1080" i="1"/>
  <c r="DM1080" i="1"/>
  <c r="DN1080" i="1"/>
  <c r="DO1080" i="1"/>
  <c r="DP1080" i="1"/>
  <c r="DQ1080" i="1"/>
  <c r="DR1080" i="1"/>
  <c r="DS1080" i="1"/>
  <c r="DT1080" i="1"/>
  <c r="DU1080" i="1"/>
  <c r="DV1080" i="1"/>
  <c r="DW1080" i="1"/>
  <c r="DX1080" i="1"/>
  <c r="DY1080" i="1"/>
  <c r="DZ1080" i="1"/>
  <c r="EA1080" i="1"/>
  <c r="EB1080" i="1"/>
  <c r="EC1080" i="1"/>
  <c r="ED1080" i="1"/>
  <c r="EE1080" i="1"/>
  <c r="EF1080" i="1"/>
  <c r="EG1080" i="1"/>
  <c r="EH1080" i="1"/>
  <c r="EI1080" i="1"/>
  <c r="EJ1080" i="1"/>
  <c r="EK1080" i="1"/>
  <c r="EL1080" i="1"/>
  <c r="EM1080" i="1"/>
  <c r="EN1080" i="1"/>
  <c r="EO1080" i="1"/>
  <c r="EP1080" i="1"/>
  <c r="EQ1080" i="1"/>
  <c r="ER1080" i="1"/>
  <c r="ES1080" i="1"/>
  <c r="ET1080" i="1"/>
  <c r="EU1080" i="1"/>
  <c r="EV1080" i="1"/>
  <c r="EW1080" i="1"/>
  <c r="EX1080" i="1"/>
  <c r="EY1080" i="1"/>
  <c r="EZ1080" i="1"/>
  <c r="FA1080" i="1"/>
  <c r="FB1080" i="1"/>
  <c r="FC1080" i="1"/>
  <c r="FD1080" i="1"/>
  <c r="FE1080" i="1"/>
  <c r="FF1080" i="1"/>
  <c r="FG1080" i="1"/>
  <c r="FH1080" i="1"/>
  <c r="FI1080" i="1"/>
  <c r="FJ1080" i="1"/>
  <c r="FK1080" i="1"/>
  <c r="FL1080" i="1"/>
  <c r="FM1080" i="1"/>
  <c r="FN1080" i="1"/>
  <c r="FO1080" i="1"/>
  <c r="FP1080" i="1"/>
  <c r="FQ1080" i="1"/>
  <c r="FR1080" i="1"/>
  <c r="FS1080" i="1"/>
  <c r="FT1080" i="1"/>
  <c r="FU1080" i="1"/>
  <c r="FV1080" i="1"/>
  <c r="FW1080" i="1"/>
  <c r="FX1080" i="1"/>
  <c r="FY1080" i="1"/>
  <c r="FZ1080" i="1"/>
  <c r="GA1080" i="1"/>
  <c r="GB1080" i="1"/>
  <c r="GC1080" i="1"/>
  <c r="GD1080" i="1"/>
  <c r="GE1080" i="1"/>
  <c r="GF1080" i="1"/>
  <c r="GG1080" i="1"/>
  <c r="GH1080" i="1"/>
  <c r="GI1080" i="1"/>
  <c r="GJ1080" i="1"/>
  <c r="GK1080" i="1"/>
  <c r="GL1080" i="1"/>
  <c r="GM1080" i="1"/>
  <c r="GN1080" i="1"/>
  <c r="GO1080" i="1"/>
  <c r="GP1080" i="1"/>
  <c r="GQ1080" i="1"/>
  <c r="GR1080" i="1"/>
  <c r="GS1080" i="1"/>
  <c r="GT1080" i="1"/>
  <c r="GU1080" i="1"/>
  <c r="GV1080" i="1"/>
  <c r="GW1080" i="1"/>
  <c r="GX1080" i="1"/>
  <c r="C1082" i="1"/>
  <c r="D1082" i="1"/>
  <c r="I1082" i="1"/>
  <c r="AC1082" i="1"/>
  <c r="CQ1082" i="1" s="1"/>
  <c r="P1082" i="1" s="1"/>
  <c r="J44" i="5" s="1"/>
  <c r="AE1082" i="1"/>
  <c r="U39" i="5" s="1"/>
  <c r="AF1082" i="1"/>
  <c r="AG1082" i="1"/>
  <c r="CU1082" i="1" s="1"/>
  <c r="T1082" i="1" s="1"/>
  <c r="AH1082" i="1"/>
  <c r="AI1082" i="1"/>
  <c r="CW1082" i="1" s="1"/>
  <c r="V1082" i="1" s="1"/>
  <c r="AJ1082" i="1"/>
  <c r="CX1082" i="1" s="1"/>
  <c r="W1082" i="1" s="1"/>
  <c r="CV1082" i="1"/>
  <c r="U1082" i="1" s="1"/>
  <c r="FR1082" i="1"/>
  <c r="GL1082" i="1"/>
  <c r="GN1082" i="1"/>
  <c r="GO1082" i="1"/>
  <c r="CC1085" i="1" s="1"/>
  <c r="GV1082" i="1"/>
  <c r="HC1082" i="1" s="1"/>
  <c r="GX1082" i="1" s="1"/>
  <c r="AC1083" i="1"/>
  <c r="AD1083" i="1"/>
  <c r="AE1083" i="1"/>
  <c r="AF1083" i="1"/>
  <c r="AG1083" i="1"/>
  <c r="CU1083" i="1" s="1"/>
  <c r="AH1083" i="1"/>
  <c r="CV1083" i="1" s="1"/>
  <c r="AI1083" i="1"/>
  <c r="CW1083" i="1" s="1"/>
  <c r="AJ1083" i="1"/>
  <c r="CT1083" i="1"/>
  <c r="CX1083" i="1"/>
  <c r="FR1083" i="1"/>
  <c r="GL1083" i="1"/>
  <c r="GN1083" i="1"/>
  <c r="GO1083" i="1"/>
  <c r="GV1083" i="1"/>
  <c r="HC1083" i="1"/>
  <c r="B1085" i="1"/>
  <c r="B1080" i="1" s="1"/>
  <c r="C1085" i="1"/>
  <c r="C1080" i="1" s="1"/>
  <c r="D1085" i="1"/>
  <c r="D1080" i="1" s="1"/>
  <c r="F1085" i="1"/>
  <c r="F1080" i="1" s="1"/>
  <c r="G1085" i="1"/>
  <c r="AO1085" i="1"/>
  <c r="AO1080" i="1" s="1"/>
  <c r="BX1085" i="1"/>
  <c r="BY1085" i="1"/>
  <c r="BZ1085" i="1"/>
  <c r="BZ1080" i="1" s="1"/>
  <c r="CK1085" i="1"/>
  <c r="CL1085" i="1"/>
  <c r="CL1080" i="1" s="1"/>
  <c r="B1114" i="1"/>
  <c r="B1076" i="1" s="1"/>
  <c r="C1114" i="1"/>
  <c r="C1076" i="1" s="1"/>
  <c r="D1114" i="1"/>
  <c r="D1076" i="1" s="1"/>
  <c r="F1114" i="1"/>
  <c r="F1076" i="1" s="1"/>
  <c r="G1114" i="1"/>
  <c r="D1143" i="1"/>
  <c r="E1145" i="1"/>
  <c r="Z1145" i="1"/>
  <c r="AA1145" i="1"/>
  <c r="AB1145" i="1"/>
  <c r="AC1145" i="1"/>
  <c r="AD1145" i="1"/>
  <c r="AE1145" i="1"/>
  <c r="AF1145" i="1"/>
  <c r="AG1145" i="1"/>
  <c r="AH1145" i="1"/>
  <c r="AI1145" i="1"/>
  <c r="AJ1145" i="1"/>
  <c r="AK1145" i="1"/>
  <c r="AL1145" i="1"/>
  <c r="AM1145" i="1"/>
  <c r="AN1145" i="1"/>
  <c r="BD1145" i="1"/>
  <c r="BE1145" i="1"/>
  <c r="BF1145" i="1"/>
  <c r="BG1145" i="1"/>
  <c r="BH1145" i="1"/>
  <c r="BI1145" i="1"/>
  <c r="BJ1145" i="1"/>
  <c r="BK1145" i="1"/>
  <c r="BL1145" i="1"/>
  <c r="BM1145" i="1"/>
  <c r="BN1145" i="1"/>
  <c r="BO1145" i="1"/>
  <c r="BP1145" i="1"/>
  <c r="BQ1145" i="1"/>
  <c r="BR1145" i="1"/>
  <c r="BS1145" i="1"/>
  <c r="BT1145" i="1"/>
  <c r="BU1145" i="1"/>
  <c r="BV1145" i="1"/>
  <c r="BW1145" i="1"/>
  <c r="BX1145" i="1"/>
  <c r="BY1145" i="1"/>
  <c r="BZ1145" i="1"/>
  <c r="CA1145" i="1"/>
  <c r="CB1145" i="1"/>
  <c r="CC1145" i="1"/>
  <c r="CD1145" i="1"/>
  <c r="CE1145" i="1"/>
  <c r="CF1145" i="1"/>
  <c r="CG1145" i="1"/>
  <c r="CH1145" i="1"/>
  <c r="CI1145" i="1"/>
  <c r="CJ1145" i="1"/>
  <c r="CK1145" i="1"/>
  <c r="CL1145" i="1"/>
  <c r="CM1145" i="1"/>
  <c r="CN1145" i="1"/>
  <c r="CO1145" i="1"/>
  <c r="CP1145" i="1"/>
  <c r="CQ1145" i="1"/>
  <c r="CR1145" i="1"/>
  <c r="CS1145" i="1"/>
  <c r="CT1145" i="1"/>
  <c r="CU1145" i="1"/>
  <c r="CV1145" i="1"/>
  <c r="CW1145" i="1"/>
  <c r="CX1145" i="1"/>
  <c r="CY1145" i="1"/>
  <c r="CZ1145" i="1"/>
  <c r="DA1145" i="1"/>
  <c r="DB1145" i="1"/>
  <c r="DC1145" i="1"/>
  <c r="DD1145" i="1"/>
  <c r="DE1145" i="1"/>
  <c r="DF1145" i="1"/>
  <c r="DG1145" i="1"/>
  <c r="DH1145" i="1"/>
  <c r="DI1145" i="1"/>
  <c r="DJ1145" i="1"/>
  <c r="DK1145" i="1"/>
  <c r="DL1145" i="1"/>
  <c r="DM1145" i="1"/>
  <c r="DN1145" i="1"/>
  <c r="DO1145" i="1"/>
  <c r="DP1145" i="1"/>
  <c r="DQ1145" i="1"/>
  <c r="DR1145" i="1"/>
  <c r="DS1145" i="1"/>
  <c r="DT1145" i="1"/>
  <c r="DU1145" i="1"/>
  <c r="DV1145" i="1"/>
  <c r="DW1145" i="1"/>
  <c r="DX1145" i="1"/>
  <c r="DY1145" i="1"/>
  <c r="DZ1145" i="1"/>
  <c r="EA1145" i="1"/>
  <c r="EB1145" i="1"/>
  <c r="EC1145" i="1"/>
  <c r="ED1145" i="1"/>
  <c r="EE1145" i="1"/>
  <c r="EF1145" i="1"/>
  <c r="EG1145" i="1"/>
  <c r="EH1145" i="1"/>
  <c r="EI1145" i="1"/>
  <c r="EJ1145" i="1"/>
  <c r="EK1145" i="1"/>
  <c r="EL1145" i="1"/>
  <c r="EM1145" i="1"/>
  <c r="EN1145" i="1"/>
  <c r="EO1145" i="1"/>
  <c r="EP1145" i="1"/>
  <c r="EQ1145" i="1"/>
  <c r="ER1145" i="1"/>
  <c r="ES1145" i="1"/>
  <c r="ET1145" i="1"/>
  <c r="EU1145" i="1"/>
  <c r="EV1145" i="1"/>
  <c r="EW1145" i="1"/>
  <c r="EX1145" i="1"/>
  <c r="EY1145" i="1"/>
  <c r="EZ1145" i="1"/>
  <c r="FA1145" i="1"/>
  <c r="FB1145" i="1"/>
  <c r="FC1145" i="1"/>
  <c r="FD1145" i="1"/>
  <c r="FE1145" i="1"/>
  <c r="FF1145" i="1"/>
  <c r="FG1145" i="1"/>
  <c r="FH1145" i="1"/>
  <c r="FI1145" i="1"/>
  <c r="FJ1145" i="1"/>
  <c r="FK1145" i="1"/>
  <c r="FL1145" i="1"/>
  <c r="FM1145" i="1"/>
  <c r="FN1145" i="1"/>
  <c r="FO1145" i="1"/>
  <c r="FP1145" i="1"/>
  <c r="FQ1145" i="1"/>
  <c r="FR1145" i="1"/>
  <c r="FS1145" i="1"/>
  <c r="FT1145" i="1"/>
  <c r="FU1145" i="1"/>
  <c r="FV1145" i="1"/>
  <c r="FW1145" i="1"/>
  <c r="FX1145" i="1"/>
  <c r="FY1145" i="1"/>
  <c r="FZ1145" i="1"/>
  <c r="GA1145" i="1"/>
  <c r="GB1145" i="1"/>
  <c r="GC1145" i="1"/>
  <c r="GD1145" i="1"/>
  <c r="GE1145" i="1"/>
  <c r="GF1145" i="1"/>
  <c r="GG1145" i="1"/>
  <c r="GH1145" i="1"/>
  <c r="GI1145" i="1"/>
  <c r="GJ1145" i="1"/>
  <c r="GK1145" i="1"/>
  <c r="GL1145" i="1"/>
  <c r="GM1145" i="1"/>
  <c r="GN1145" i="1"/>
  <c r="GO1145" i="1"/>
  <c r="GP1145" i="1"/>
  <c r="GQ1145" i="1"/>
  <c r="GR1145" i="1"/>
  <c r="GS1145" i="1"/>
  <c r="GT1145" i="1"/>
  <c r="GU1145" i="1"/>
  <c r="GV1145" i="1"/>
  <c r="GW1145" i="1"/>
  <c r="GX1145" i="1"/>
  <c r="D1147" i="1"/>
  <c r="E1149" i="1"/>
  <c r="Z1149" i="1"/>
  <c r="AA1149" i="1"/>
  <c r="AM1149" i="1"/>
  <c r="AN1149" i="1"/>
  <c r="BD1149" i="1"/>
  <c r="BE1149" i="1"/>
  <c r="BF1149" i="1"/>
  <c r="BG1149" i="1"/>
  <c r="BH1149" i="1"/>
  <c r="BI1149" i="1"/>
  <c r="BJ1149" i="1"/>
  <c r="BK1149" i="1"/>
  <c r="BL1149" i="1"/>
  <c r="BM1149" i="1"/>
  <c r="BN1149" i="1"/>
  <c r="BO1149" i="1"/>
  <c r="BP1149" i="1"/>
  <c r="BQ1149" i="1"/>
  <c r="BR1149" i="1"/>
  <c r="BS1149" i="1"/>
  <c r="BT1149" i="1"/>
  <c r="BU1149" i="1"/>
  <c r="BV1149" i="1"/>
  <c r="BW1149" i="1"/>
  <c r="CK1149" i="1"/>
  <c r="CM1149" i="1"/>
  <c r="CN1149" i="1"/>
  <c r="CO1149" i="1"/>
  <c r="CP1149" i="1"/>
  <c r="CQ1149" i="1"/>
  <c r="CR1149" i="1"/>
  <c r="CS1149" i="1"/>
  <c r="CT1149" i="1"/>
  <c r="CU1149" i="1"/>
  <c r="CV1149" i="1"/>
  <c r="CW1149" i="1"/>
  <c r="CX1149" i="1"/>
  <c r="CY1149" i="1"/>
  <c r="CZ1149" i="1"/>
  <c r="DA1149" i="1"/>
  <c r="DB1149" i="1"/>
  <c r="DC1149" i="1"/>
  <c r="DD1149" i="1"/>
  <c r="DE1149" i="1"/>
  <c r="DF1149" i="1"/>
  <c r="DG1149" i="1"/>
  <c r="DH1149" i="1"/>
  <c r="DI1149" i="1"/>
  <c r="DJ1149" i="1"/>
  <c r="DK1149" i="1"/>
  <c r="DL1149" i="1"/>
  <c r="DM1149" i="1"/>
  <c r="DN1149" i="1"/>
  <c r="DO1149" i="1"/>
  <c r="DP1149" i="1"/>
  <c r="DQ1149" i="1"/>
  <c r="DR1149" i="1"/>
  <c r="DS1149" i="1"/>
  <c r="DT1149" i="1"/>
  <c r="DU1149" i="1"/>
  <c r="DV1149" i="1"/>
  <c r="DW1149" i="1"/>
  <c r="DX1149" i="1"/>
  <c r="DY1149" i="1"/>
  <c r="DZ1149" i="1"/>
  <c r="EA1149" i="1"/>
  <c r="EB1149" i="1"/>
  <c r="EC1149" i="1"/>
  <c r="ED1149" i="1"/>
  <c r="EE1149" i="1"/>
  <c r="EF1149" i="1"/>
  <c r="EG1149" i="1"/>
  <c r="EH1149" i="1"/>
  <c r="EI1149" i="1"/>
  <c r="EJ1149" i="1"/>
  <c r="EK1149" i="1"/>
  <c r="EL1149" i="1"/>
  <c r="EM1149" i="1"/>
  <c r="EN1149" i="1"/>
  <c r="EO1149" i="1"/>
  <c r="EP1149" i="1"/>
  <c r="EQ1149" i="1"/>
  <c r="ER1149" i="1"/>
  <c r="ES1149" i="1"/>
  <c r="ET1149" i="1"/>
  <c r="EU1149" i="1"/>
  <c r="EV1149" i="1"/>
  <c r="EW1149" i="1"/>
  <c r="EX1149" i="1"/>
  <c r="EY1149" i="1"/>
  <c r="EZ1149" i="1"/>
  <c r="FA1149" i="1"/>
  <c r="FB1149" i="1"/>
  <c r="FC1149" i="1"/>
  <c r="FD1149" i="1"/>
  <c r="FE1149" i="1"/>
  <c r="FF1149" i="1"/>
  <c r="FG1149" i="1"/>
  <c r="FH1149" i="1"/>
  <c r="FI1149" i="1"/>
  <c r="FJ1149" i="1"/>
  <c r="FK1149" i="1"/>
  <c r="FL1149" i="1"/>
  <c r="FM1149" i="1"/>
  <c r="FN1149" i="1"/>
  <c r="FO1149" i="1"/>
  <c r="FP1149" i="1"/>
  <c r="FQ1149" i="1"/>
  <c r="FR1149" i="1"/>
  <c r="FS1149" i="1"/>
  <c r="FT1149" i="1"/>
  <c r="FU1149" i="1"/>
  <c r="FV1149" i="1"/>
  <c r="FW1149" i="1"/>
  <c r="FX1149" i="1"/>
  <c r="FY1149" i="1"/>
  <c r="FZ1149" i="1"/>
  <c r="GA1149" i="1"/>
  <c r="GB1149" i="1"/>
  <c r="GC1149" i="1"/>
  <c r="GD1149" i="1"/>
  <c r="GE1149" i="1"/>
  <c r="GF1149" i="1"/>
  <c r="GG1149" i="1"/>
  <c r="GH1149" i="1"/>
  <c r="GI1149" i="1"/>
  <c r="GJ1149" i="1"/>
  <c r="GK1149" i="1"/>
  <c r="GL1149" i="1"/>
  <c r="GM1149" i="1"/>
  <c r="GN1149" i="1"/>
  <c r="GO1149" i="1"/>
  <c r="GP1149" i="1"/>
  <c r="GQ1149" i="1"/>
  <c r="GR1149" i="1"/>
  <c r="GS1149" i="1"/>
  <c r="GT1149" i="1"/>
  <c r="GU1149" i="1"/>
  <c r="GV1149" i="1"/>
  <c r="GW1149" i="1"/>
  <c r="GX1149" i="1"/>
  <c r="C1151" i="1"/>
  <c r="D1151" i="1"/>
  <c r="I1151" i="1"/>
  <c r="AC1151" i="1"/>
  <c r="CQ1151" i="1" s="1"/>
  <c r="P1151" i="1" s="1"/>
  <c r="J66" i="5" s="1"/>
  <c r="AE1151" i="1"/>
  <c r="AF1151" i="1"/>
  <c r="AG1151" i="1"/>
  <c r="CU1151" i="1" s="1"/>
  <c r="T1151" i="1" s="1"/>
  <c r="AH1151" i="1"/>
  <c r="AI1151" i="1"/>
  <c r="CW1151" i="1" s="1"/>
  <c r="V1151" i="1" s="1"/>
  <c r="AJ1151" i="1"/>
  <c r="CX1151" i="1" s="1"/>
  <c r="W1151" i="1" s="1"/>
  <c r="CV1151" i="1"/>
  <c r="U1151" i="1" s="1"/>
  <c r="K70" i="5" s="1"/>
  <c r="FR1151" i="1"/>
  <c r="GL1151" i="1"/>
  <c r="BZ1154" i="1" s="1"/>
  <c r="GN1151" i="1"/>
  <c r="GO1151" i="1"/>
  <c r="GV1151" i="1"/>
  <c r="HC1151" i="1" s="1"/>
  <c r="GX1151" i="1"/>
  <c r="C1152" i="1"/>
  <c r="D1152" i="1"/>
  <c r="I1152" i="1"/>
  <c r="AC1152" i="1"/>
  <c r="CQ1152" i="1" s="1"/>
  <c r="P1152" i="1" s="1"/>
  <c r="J77" i="5" s="1"/>
  <c r="AE1152" i="1"/>
  <c r="AF1152" i="1"/>
  <c r="AG1152" i="1"/>
  <c r="CU1152" i="1" s="1"/>
  <c r="T1152" i="1" s="1"/>
  <c r="AH1152" i="1"/>
  <c r="AI1152" i="1"/>
  <c r="CW1152" i="1" s="1"/>
  <c r="V1152" i="1" s="1"/>
  <c r="AJ1152" i="1"/>
  <c r="CX1152" i="1" s="1"/>
  <c r="W1152" i="1" s="1"/>
  <c r="CV1152" i="1"/>
  <c r="U1152" i="1" s="1"/>
  <c r="FR1152" i="1"/>
  <c r="GL1152" i="1"/>
  <c r="GN1152" i="1"/>
  <c r="GO1152" i="1"/>
  <c r="GV1152" i="1"/>
  <c r="HC1152" i="1" s="1"/>
  <c r="GX1152" i="1"/>
  <c r="B1154" i="1"/>
  <c r="B1149" i="1" s="1"/>
  <c r="C1154" i="1"/>
  <c r="C1149" i="1" s="1"/>
  <c r="D1154" i="1"/>
  <c r="D1149" i="1" s="1"/>
  <c r="F1154" i="1"/>
  <c r="F1149" i="1" s="1"/>
  <c r="G1154" i="1"/>
  <c r="A84" i="5" s="1"/>
  <c r="AC1154" i="1"/>
  <c r="BC1154" i="1"/>
  <c r="BX1154" i="1"/>
  <c r="CC1154" i="1"/>
  <c r="AT1154" i="1" s="1"/>
  <c r="CJ1154" i="1"/>
  <c r="BA1154" i="1" s="1"/>
  <c r="CK1154" i="1"/>
  <c r="BB1154" i="1" s="1"/>
  <c r="CL1154" i="1"/>
  <c r="CL1149" i="1" s="1"/>
  <c r="B1183" i="1"/>
  <c r="B1145" i="1" s="1"/>
  <c r="C1183" i="1"/>
  <c r="C1145" i="1" s="1"/>
  <c r="D1183" i="1"/>
  <c r="D1145" i="1" s="1"/>
  <c r="F1183" i="1"/>
  <c r="F1145" i="1" s="1"/>
  <c r="G1183" i="1"/>
  <c r="D1212" i="1"/>
  <c r="E1214" i="1"/>
  <c r="F1214" i="1"/>
  <c r="Z1214" i="1"/>
  <c r="AA1214" i="1"/>
  <c r="AB1214" i="1"/>
  <c r="AC1214" i="1"/>
  <c r="AD1214" i="1"/>
  <c r="AE1214" i="1"/>
  <c r="AF1214" i="1"/>
  <c r="AG1214" i="1"/>
  <c r="AH1214" i="1"/>
  <c r="AI1214" i="1"/>
  <c r="AJ1214" i="1"/>
  <c r="AK1214" i="1"/>
  <c r="AL1214" i="1"/>
  <c r="AM1214" i="1"/>
  <c r="AN1214" i="1"/>
  <c r="BD1214" i="1"/>
  <c r="BE1214" i="1"/>
  <c r="BF1214" i="1"/>
  <c r="BG1214" i="1"/>
  <c r="BH1214" i="1"/>
  <c r="BI1214" i="1"/>
  <c r="BJ1214" i="1"/>
  <c r="BK1214" i="1"/>
  <c r="BL1214" i="1"/>
  <c r="BM1214" i="1"/>
  <c r="BN1214" i="1"/>
  <c r="BO1214" i="1"/>
  <c r="BP1214" i="1"/>
  <c r="BQ1214" i="1"/>
  <c r="BR1214" i="1"/>
  <c r="BS1214" i="1"/>
  <c r="BT1214" i="1"/>
  <c r="BU1214" i="1"/>
  <c r="BV1214" i="1"/>
  <c r="BW1214" i="1"/>
  <c r="BX1214" i="1"/>
  <c r="BY1214" i="1"/>
  <c r="BZ1214" i="1"/>
  <c r="CA1214" i="1"/>
  <c r="CB1214" i="1"/>
  <c r="CC1214" i="1"/>
  <c r="CD1214" i="1"/>
  <c r="CE1214" i="1"/>
  <c r="CF1214" i="1"/>
  <c r="CG1214" i="1"/>
  <c r="CH1214" i="1"/>
  <c r="CI1214" i="1"/>
  <c r="CJ1214" i="1"/>
  <c r="CK1214" i="1"/>
  <c r="CL1214" i="1"/>
  <c r="CM1214" i="1"/>
  <c r="CN1214" i="1"/>
  <c r="CO1214" i="1"/>
  <c r="CP1214" i="1"/>
  <c r="CQ1214" i="1"/>
  <c r="CR1214" i="1"/>
  <c r="CS1214" i="1"/>
  <c r="CT1214" i="1"/>
  <c r="CU1214" i="1"/>
  <c r="CV1214" i="1"/>
  <c r="CW1214" i="1"/>
  <c r="CX1214" i="1"/>
  <c r="CY1214" i="1"/>
  <c r="CZ1214" i="1"/>
  <c r="DA1214" i="1"/>
  <c r="DB1214" i="1"/>
  <c r="DC1214" i="1"/>
  <c r="DD1214" i="1"/>
  <c r="DE1214" i="1"/>
  <c r="DF1214" i="1"/>
  <c r="DG1214" i="1"/>
  <c r="DH1214" i="1"/>
  <c r="DI1214" i="1"/>
  <c r="DJ1214" i="1"/>
  <c r="DK1214" i="1"/>
  <c r="DL1214" i="1"/>
  <c r="DM1214" i="1"/>
  <c r="DN1214" i="1"/>
  <c r="DO1214" i="1"/>
  <c r="DP1214" i="1"/>
  <c r="DQ1214" i="1"/>
  <c r="DR1214" i="1"/>
  <c r="DS1214" i="1"/>
  <c r="DT1214" i="1"/>
  <c r="DU1214" i="1"/>
  <c r="DV1214" i="1"/>
  <c r="DW1214" i="1"/>
  <c r="DX1214" i="1"/>
  <c r="DY1214" i="1"/>
  <c r="DZ1214" i="1"/>
  <c r="EA1214" i="1"/>
  <c r="EB1214" i="1"/>
  <c r="EC1214" i="1"/>
  <c r="ED1214" i="1"/>
  <c r="EE1214" i="1"/>
  <c r="EF1214" i="1"/>
  <c r="EG1214" i="1"/>
  <c r="EH1214" i="1"/>
  <c r="EI1214" i="1"/>
  <c r="EJ1214" i="1"/>
  <c r="EK1214" i="1"/>
  <c r="EL1214" i="1"/>
  <c r="EM1214" i="1"/>
  <c r="EN1214" i="1"/>
  <c r="EO1214" i="1"/>
  <c r="EP1214" i="1"/>
  <c r="EQ1214" i="1"/>
  <c r="ER1214" i="1"/>
  <c r="ES1214" i="1"/>
  <c r="ET1214" i="1"/>
  <c r="EU1214" i="1"/>
  <c r="EV1214" i="1"/>
  <c r="EW1214" i="1"/>
  <c r="EX1214" i="1"/>
  <c r="EY1214" i="1"/>
  <c r="EZ1214" i="1"/>
  <c r="FA1214" i="1"/>
  <c r="FB1214" i="1"/>
  <c r="FC1214" i="1"/>
  <c r="FD1214" i="1"/>
  <c r="FE1214" i="1"/>
  <c r="FF1214" i="1"/>
  <c r="FG1214" i="1"/>
  <c r="FH1214" i="1"/>
  <c r="FI1214" i="1"/>
  <c r="FJ1214" i="1"/>
  <c r="FK1214" i="1"/>
  <c r="FL1214" i="1"/>
  <c r="FM1214" i="1"/>
  <c r="FN1214" i="1"/>
  <c r="FO1214" i="1"/>
  <c r="FP1214" i="1"/>
  <c r="FQ1214" i="1"/>
  <c r="FR1214" i="1"/>
  <c r="FS1214" i="1"/>
  <c r="FT1214" i="1"/>
  <c r="FU1214" i="1"/>
  <c r="FV1214" i="1"/>
  <c r="FW1214" i="1"/>
  <c r="FX1214" i="1"/>
  <c r="FY1214" i="1"/>
  <c r="FZ1214" i="1"/>
  <c r="GA1214" i="1"/>
  <c r="GB1214" i="1"/>
  <c r="GC1214" i="1"/>
  <c r="GD1214" i="1"/>
  <c r="GE1214" i="1"/>
  <c r="GF1214" i="1"/>
  <c r="GG1214" i="1"/>
  <c r="GH1214" i="1"/>
  <c r="GI1214" i="1"/>
  <c r="GJ1214" i="1"/>
  <c r="GK1214" i="1"/>
  <c r="GL1214" i="1"/>
  <c r="GM1214" i="1"/>
  <c r="GN1214" i="1"/>
  <c r="GO1214" i="1"/>
  <c r="GP1214" i="1"/>
  <c r="GQ1214" i="1"/>
  <c r="GR1214" i="1"/>
  <c r="GS1214" i="1"/>
  <c r="GT1214" i="1"/>
  <c r="GU1214" i="1"/>
  <c r="GV1214" i="1"/>
  <c r="GW1214" i="1"/>
  <c r="GX1214" i="1"/>
  <c r="D1216" i="1"/>
  <c r="E1218" i="1"/>
  <c r="Z1218" i="1"/>
  <c r="AA1218" i="1"/>
  <c r="AM1218" i="1"/>
  <c r="AN1218" i="1"/>
  <c r="BD1218" i="1"/>
  <c r="BE1218" i="1"/>
  <c r="BF1218" i="1"/>
  <c r="BG1218" i="1"/>
  <c r="BH1218" i="1"/>
  <c r="BI1218" i="1"/>
  <c r="BJ1218" i="1"/>
  <c r="BK1218" i="1"/>
  <c r="BL1218" i="1"/>
  <c r="BM1218" i="1"/>
  <c r="BN1218" i="1"/>
  <c r="BO1218" i="1"/>
  <c r="BP1218" i="1"/>
  <c r="BQ1218" i="1"/>
  <c r="BR1218" i="1"/>
  <c r="BS1218" i="1"/>
  <c r="BT1218" i="1"/>
  <c r="BU1218" i="1"/>
  <c r="BV1218" i="1"/>
  <c r="BW1218" i="1"/>
  <c r="CM1218" i="1"/>
  <c r="CN1218" i="1"/>
  <c r="CO1218" i="1"/>
  <c r="CP1218" i="1"/>
  <c r="CQ1218" i="1"/>
  <c r="CR1218" i="1"/>
  <c r="CS1218" i="1"/>
  <c r="CT1218" i="1"/>
  <c r="CU1218" i="1"/>
  <c r="CV1218" i="1"/>
  <c r="CW1218" i="1"/>
  <c r="CX1218" i="1"/>
  <c r="CY1218" i="1"/>
  <c r="CZ1218" i="1"/>
  <c r="DA1218" i="1"/>
  <c r="DB1218" i="1"/>
  <c r="DC1218" i="1"/>
  <c r="DD1218" i="1"/>
  <c r="DE1218" i="1"/>
  <c r="DF1218" i="1"/>
  <c r="DG1218" i="1"/>
  <c r="DH1218" i="1"/>
  <c r="DI1218" i="1"/>
  <c r="DJ1218" i="1"/>
  <c r="DK1218" i="1"/>
  <c r="DL1218" i="1"/>
  <c r="DM1218" i="1"/>
  <c r="DN1218" i="1"/>
  <c r="DO1218" i="1"/>
  <c r="DP1218" i="1"/>
  <c r="DQ1218" i="1"/>
  <c r="DR1218" i="1"/>
  <c r="DS1218" i="1"/>
  <c r="DT1218" i="1"/>
  <c r="DU1218" i="1"/>
  <c r="DV1218" i="1"/>
  <c r="DW1218" i="1"/>
  <c r="DX1218" i="1"/>
  <c r="DY1218" i="1"/>
  <c r="DZ1218" i="1"/>
  <c r="EA1218" i="1"/>
  <c r="EB1218" i="1"/>
  <c r="EC1218" i="1"/>
  <c r="ED1218" i="1"/>
  <c r="EE1218" i="1"/>
  <c r="EF1218" i="1"/>
  <c r="EG1218" i="1"/>
  <c r="EH1218" i="1"/>
  <c r="EI1218" i="1"/>
  <c r="EJ1218" i="1"/>
  <c r="EK1218" i="1"/>
  <c r="EL1218" i="1"/>
  <c r="EM1218" i="1"/>
  <c r="EN1218" i="1"/>
  <c r="EO1218" i="1"/>
  <c r="EP1218" i="1"/>
  <c r="EQ1218" i="1"/>
  <c r="ER1218" i="1"/>
  <c r="ES1218" i="1"/>
  <c r="ET1218" i="1"/>
  <c r="EU1218" i="1"/>
  <c r="EV1218" i="1"/>
  <c r="EW1218" i="1"/>
  <c r="EX1218" i="1"/>
  <c r="EY1218" i="1"/>
  <c r="EZ1218" i="1"/>
  <c r="FA1218" i="1"/>
  <c r="FB1218" i="1"/>
  <c r="FC1218" i="1"/>
  <c r="FD1218" i="1"/>
  <c r="FE1218" i="1"/>
  <c r="FF1218" i="1"/>
  <c r="FG1218" i="1"/>
  <c r="FH1218" i="1"/>
  <c r="FI1218" i="1"/>
  <c r="FJ1218" i="1"/>
  <c r="FK1218" i="1"/>
  <c r="FL1218" i="1"/>
  <c r="FM1218" i="1"/>
  <c r="FN1218" i="1"/>
  <c r="FO1218" i="1"/>
  <c r="FP1218" i="1"/>
  <c r="FQ1218" i="1"/>
  <c r="FR1218" i="1"/>
  <c r="FS1218" i="1"/>
  <c r="FT1218" i="1"/>
  <c r="FU1218" i="1"/>
  <c r="FV1218" i="1"/>
  <c r="FW1218" i="1"/>
  <c r="FX1218" i="1"/>
  <c r="FY1218" i="1"/>
  <c r="FZ1218" i="1"/>
  <c r="GA1218" i="1"/>
  <c r="GB1218" i="1"/>
  <c r="GC1218" i="1"/>
  <c r="GD1218" i="1"/>
  <c r="GE1218" i="1"/>
  <c r="GF1218" i="1"/>
  <c r="GG1218" i="1"/>
  <c r="GH1218" i="1"/>
  <c r="GI1218" i="1"/>
  <c r="GJ1218" i="1"/>
  <c r="GK1218" i="1"/>
  <c r="GL1218" i="1"/>
  <c r="GM1218" i="1"/>
  <c r="GN1218" i="1"/>
  <c r="GO1218" i="1"/>
  <c r="GP1218" i="1"/>
  <c r="GQ1218" i="1"/>
  <c r="GR1218" i="1"/>
  <c r="GS1218" i="1"/>
  <c r="GT1218" i="1"/>
  <c r="GU1218" i="1"/>
  <c r="GV1218" i="1"/>
  <c r="GW1218" i="1"/>
  <c r="GX1218" i="1"/>
  <c r="AC1220" i="1"/>
  <c r="CQ1220" i="1" s="1"/>
  <c r="AE1220" i="1"/>
  <c r="AF1220" i="1"/>
  <c r="AG1220" i="1"/>
  <c r="CU1220" i="1" s="1"/>
  <c r="AH1220" i="1"/>
  <c r="AI1220" i="1"/>
  <c r="AJ1220" i="1"/>
  <c r="CX1220" i="1" s="1"/>
  <c r="W1220" i="1" s="1"/>
  <c r="CV1220" i="1"/>
  <c r="U1220" i="1" s="1"/>
  <c r="CW1220" i="1"/>
  <c r="FR1220" i="1"/>
  <c r="GL1220" i="1"/>
  <c r="GN1220" i="1"/>
  <c r="GO1220" i="1"/>
  <c r="GV1220" i="1"/>
  <c r="HC1220" i="1" s="1"/>
  <c r="GX1220" i="1"/>
  <c r="AC1221" i="1"/>
  <c r="AD1221" i="1"/>
  <c r="AE1221" i="1"/>
  <c r="AF1221" i="1"/>
  <c r="AG1221" i="1"/>
  <c r="AH1221" i="1"/>
  <c r="CV1221" i="1" s="1"/>
  <c r="U1221" i="1" s="1"/>
  <c r="AI1221" i="1"/>
  <c r="CW1221" i="1" s="1"/>
  <c r="V1221" i="1" s="1"/>
  <c r="AJ1221" i="1"/>
  <c r="CT1221" i="1"/>
  <c r="S1221" i="1" s="1"/>
  <c r="CU1221" i="1"/>
  <c r="T1221" i="1" s="1"/>
  <c r="CX1221" i="1"/>
  <c r="FR1221" i="1"/>
  <c r="GL1221" i="1"/>
  <c r="GN1221" i="1"/>
  <c r="GO1221" i="1"/>
  <c r="GV1221" i="1"/>
  <c r="HC1221" i="1" s="1"/>
  <c r="GX1221" i="1" s="1"/>
  <c r="AC1222" i="1"/>
  <c r="CQ1222" i="1" s="1"/>
  <c r="AE1222" i="1"/>
  <c r="AF1222" i="1"/>
  <c r="AG1222" i="1"/>
  <c r="CU1222" i="1" s="1"/>
  <c r="AH1222" i="1"/>
  <c r="AI1222" i="1"/>
  <c r="CW1222" i="1" s="1"/>
  <c r="V1222" i="1" s="1"/>
  <c r="AJ1222" i="1"/>
  <c r="CX1222" i="1" s="1"/>
  <c r="W1222" i="1" s="1"/>
  <c r="CV1222" i="1"/>
  <c r="U1222" i="1" s="1"/>
  <c r="FR1222" i="1"/>
  <c r="BY1228" i="1" s="1"/>
  <c r="GL1222" i="1"/>
  <c r="GN1222" i="1"/>
  <c r="GO1222" i="1"/>
  <c r="GV1222" i="1"/>
  <c r="HC1222" i="1" s="1"/>
  <c r="GX1222" i="1" s="1"/>
  <c r="AC1223" i="1"/>
  <c r="AD1223" i="1"/>
  <c r="AE1223" i="1"/>
  <c r="AF1223" i="1"/>
  <c r="AG1223" i="1"/>
  <c r="CU1223" i="1" s="1"/>
  <c r="AH1223" i="1"/>
  <c r="CV1223" i="1" s="1"/>
  <c r="AI1223" i="1"/>
  <c r="CW1223" i="1" s="1"/>
  <c r="AJ1223" i="1"/>
  <c r="CQ1223" i="1"/>
  <c r="CR1223" i="1"/>
  <c r="CT1223" i="1"/>
  <c r="CX1223" i="1"/>
  <c r="FR1223" i="1"/>
  <c r="GL1223" i="1"/>
  <c r="GN1223" i="1"/>
  <c r="GO1223" i="1"/>
  <c r="GV1223" i="1"/>
  <c r="HC1223" i="1" s="1"/>
  <c r="AC1224" i="1"/>
  <c r="CQ1224" i="1" s="1"/>
  <c r="P1224" i="1" s="1"/>
  <c r="AD1224" i="1"/>
  <c r="AE1224" i="1"/>
  <c r="AF1224" i="1"/>
  <c r="AG1224" i="1"/>
  <c r="CU1224" i="1" s="1"/>
  <c r="T1224" i="1" s="1"/>
  <c r="AH1224" i="1"/>
  <c r="CV1224" i="1" s="1"/>
  <c r="U1224" i="1" s="1"/>
  <c r="AI1224" i="1"/>
  <c r="AJ1224" i="1"/>
  <c r="CX1224" i="1" s="1"/>
  <c r="W1224" i="1" s="1"/>
  <c r="CR1224" i="1"/>
  <c r="Q1224" i="1" s="1"/>
  <c r="CS1224" i="1"/>
  <c r="CT1224" i="1"/>
  <c r="S1224" i="1" s="1"/>
  <c r="CW1224" i="1"/>
  <c r="V1224" i="1" s="1"/>
  <c r="FR1224" i="1"/>
  <c r="GL1224" i="1"/>
  <c r="GN1224" i="1"/>
  <c r="GO1224" i="1"/>
  <c r="GV1224" i="1"/>
  <c r="GX1224" i="1"/>
  <c r="HC1224" i="1"/>
  <c r="AC1225" i="1"/>
  <c r="CQ1225" i="1" s="1"/>
  <c r="AE1225" i="1"/>
  <c r="AF1225" i="1"/>
  <c r="AG1225" i="1"/>
  <c r="AH1225" i="1"/>
  <c r="CV1225" i="1" s="1"/>
  <c r="AI1225" i="1"/>
  <c r="CW1225" i="1" s="1"/>
  <c r="AJ1225" i="1"/>
  <c r="CX1225" i="1" s="1"/>
  <c r="CS1225" i="1"/>
  <c r="CU1225" i="1"/>
  <c r="FR1225" i="1"/>
  <c r="GL1225" i="1"/>
  <c r="GN1225" i="1"/>
  <c r="GO1225" i="1"/>
  <c r="GV1225" i="1"/>
  <c r="HC1225" i="1" s="1"/>
  <c r="AC1226" i="1"/>
  <c r="AD1226" i="1"/>
  <c r="AE1226" i="1"/>
  <c r="AF1226" i="1"/>
  <c r="AG1226" i="1"/>
  <c r="CU1226" i="1" s="1"/>
  <c r="T1226" i="1" s="1"/>
  <c r="AH1226" i="1"/>
  <c r="AI1226" i="1"/>
  <c r="CW1226" i="1" s="1"/>
  <c r="AJ1226" i="1"/>
  <c r="CX1226" i="1" s="1"/>
  <c r="W1226" i="1" s="1"/>
  <c r="CR1226" i="1"/>
  <c r="Q1226" i="1" s="1"/>
  <c r="CV1226" i="1"/>
  <c r="U1226" i="1" s="1"/>
  <c r="FR1226" i="1"/>
  <c r="GL1226" i="1"/>
  <c r="GN1226" i="1"/>
  <c r="GO1226" i="1"/>
  <c r="GV1226" i="1"/>
  <c r="HC1226" i="1" s="1"/>
  <c r="GX1226" i="1" s="1"/>
  <c r="B1228" i="1"/>
  <c r="B1218" i="1" s="1"/>
  <c r="C1228" i="1"/>
  <c r="C1218" i="1" s="1"/>
  <c r="D1228" i="1"/>
  <c r="D1218" i="1" s="1"/>
  <c r="F1228" i="1"/>
  <c r="F1218" i="1" s="1"/>
  <c r="G1228" i="1"/>
  <c r="BB1228" i="1"/>
  <c r="BB1218" i="1" s="1"/>
  <c r="BX1228" i="1"/>
  <c r="BX1218" i="1" s="1"/>
  <c r="CK1228" i="1"/>
  <c r="CK1218" i="1" s="1"/>
  <c r="CL1228" i="1"/>
  <c r="BC1228" i="1" s="1"/>
  <c r="D1257" i="1"/>
  <c r="E1259" i="1"/>
  <c r="Z1259" i="1"/>
  <c r="AA1259" i="1"/>
  <c r="AM1259" i="1"/>
  <c r="AN1259" i="1"/>
  <c r="BD1259" i="1"/>
  <c r="BE1259" i="1"/>
  <c r="BF1259" i="1"/>
  <c r="BG1259" i="1"/>
  <c r="BH1259" i="1"/>
  <c r="BI1259" i="1"/>
  <c r="BJ1259" i="1"/>
  <c r="BK1259" i="1"/>
  <c r="BL1259" i="1"/>
  <c r="BM1259" i="1"/>
  <c r="BN1259" i="1"/>
  <c r="BO1259" i="1"/>
  <c r="BP1259" i="1"/>
  <c r="BQ1259" i="1"/>
  <c r="BR1259" i="1"/>
  <c r="BS1259" i="1"/>
  <c r="BT1259" i="1"/>
  <c r="BU1259" i="1"/>
  <c r="BV1259" i="1"/>
  <c r="BW1259" i="1"/>
  <c r="CM1259" i="1"/>
  <c r="CN1259" i="1"/>
  <c r="CO1259" i="1"/>
  <c r="CP1259" i="1"/>
  <c r="CQ1259" i="1"/>
  <c r="CR1259" i="1"/>
  <c r="CS1259" i="1"/>
  <c r="CT1259" i="1"/>
  <c r="CU1259" i="1"/>
  <c r="CV1259" i="1"/>
  <c r="CW1259" i="1"/>
  <c r="CX1259" i="1"/>
  <c r="CY1259" i="1"/>
  <c r="CZ1259" i="1"/>
  <c r="DA1259" i="1"/>
  <c r="DB1259" i="1"/>
  <c r="DC1259" i="1"/>
  <c r="DD1259" i="1"/>
  <c r="DE1259" i="1"/>
  <c r="DF1259" i="1"/>
  <c r="DG1259" i="1"/>
  <c r="DH1259" i="1"/>
  <c r="DI1259" i="1"/>
  <c r="DJ1259" i="1"/>
  <c r="DK1259" i="1"/>
  <c r="DL1259" i="1"/>
  <c r="DM1259" i="1"/>
  <c r="DN1259" i="1"/>
  <c r="DO1259" i="1"/>
  <c r="DP1259" i="1"/>
  <c r="DQ1259" i="1"/>
  <c r="DR1259" i="1"/>
  <c r="DS1259" i="1"/>
  <c r="DT1259" i="1"/>
  <c r="DU1259" i="1"/>
  <c r="DV1259" i="1"/>
  <c r="DW1259" i="1"/>
  <c r="DX1259" i="1"/>
  <c r="DY1259" i="1"/>
  <c r="DZ1259" i="1"/>
  <c r="EA1259" i="1"/>
  <c r="EB1259" i="1"/>
  <c r="EC1259" i="1"/>
  <c r="ED1259" i="1"/>
  <c r="EE1259" i="1"/>
  <c r="EF1259" i="1"/>
  <c r="EG1259" i="1"/>
  <c r="EH1259" i="1"/>
  <c r="EI1259" i="1"/>
  <c r="EJ1259" i="1"/>
  <c r="EK1259" i="1"/>
  <c r="EL1259" i="1"/>
  <c r="EM1259" i="1"/>
  <c r="EN1259" i="1"/>
  <c r="EO1259" i="1"/>
  <c r="EP1259" i="1"/>
  <c r="EQ1259" i="1"/>
  <c r="ER1259" i="1"/>
  <c r="ES1259" i="1"/>
  <c r="ET1259" i="1"/>
  <c r="EU1259" i="1"/>
  <c r="EV1259" i="1"/>
  <c r="EW1259" i="1"/>
  <c r="EX1259" i="1"/>
  <c r="EY1259" i="1"/>
  <c r="EZ1259" i="1"/>
  <c r="FA1259" i="1"/>
  <c r="FB1259" i="1"/>
  <c r="FC1259" i="1"/>
  <c r="FD1259" i="1"/>
  <c r="FE1259" i="1"/>
  <c r="FF1259" i="1"/>
  <c r="FG1259" i="1"/>
  <c r="FH1259" i="1"/>
  <c r="FI1259" i="1"/>
  <c r="FJ1259" i="1"/>
  <c r="FK1259" i="1"/>
  <c r="FL1259" i="1"/>
  <c r="FM1259" i="1"/>
  <c r="FN1259" i="1"/>
  <c r="FO1259" i="1"/>
  <c r="FP1259" i="1"/>
  <c r="FQ1259" i="1"/>
  <c r="FR1259" i="1"/>
  <c r="FS1259" i="1"/>
  <c r="FT1259" i="1"/>
  <c r="FU1259" i="1"/>
  <c r="FV1259" i="1"/>
  <c r="FW1259" i="1"/>
  <c r="FX1259" i="1"/>
  <c r="FY1259" i="1"/>
  <c r="FZ1259" i="1"/>
  <c r="GA1259" i="1"/>
  <c r="GB1259" i="1"/>
  <c r="GC1259" i="1"/>
  <c r="GD1259" i="1"/>
  <c r="GE1259" i="1"/>
  <c r="GF1259" i="1"/>
  <c r="GG1259" i="1"/>
  <c r="GH1259" i="1"/>
  <c r="GI1259" i="1"/>
  <c r="GJ1259" i="1"/>
  <c r="GK1259" i="1"/>
  <c r="GL1259" i="1"/>
  <c r="GM1259" i="1"/>
  <c r="GN1259" i="1"/>
  <c r="GO1259" i="1"/>
  <c r="GP1259" i="1"/>
  <c r="GQ1259" i="1"/>
  <c r="GR1259" i="1"/>
  <c r="GS1259" i="1"/>
  <c r="GT1259" i="1"/>
  <c r="GU1259" i="1"/>
  <c r="GV1259" i="1"/>
  <c r="GW1259" i="1"/>
  <c r="GX1259" i="1"/>
  <c r="AC1261" i="1"/>
  <c r="AE1261" i="1"/>
  <c r="AF1261" i="1"/>
  <c r="AG1261" i="1"/>
  <c r="AH1261" i="1"/>
  <c r="CV1261" i="1" s="1"/>
  <c r="AI1261" i="1"/>
  <c r="CW1261" i="1" s="1"/>
  <c r="V1261" i="1" s="1"/>
  <c r="AJ1261" i="1"/>
  <c r="CX1261" i="1" s="1"/>
  <c r="W1261" i="1" s="1"/>
  <c r="CQ1261" i="1"/>
  <c r="CT1261" i="1"/>
  <c r="S1261" i="1" s="1"/>
  <c r="CU1261" i="1"/>
  <c r="T1261" i="1" s="1"/>
  <c r="FR1261" i="1"/>
  <c r="GL1261" i="1"/>
  <c r="BZ1267" i="1" s="1"/>
  <c r="GN1261" i="1"/>
  <c r="GO1261" i="1"/>
  <c r="GV1261" i="1"/>
  <c r="HC1261" i="1"/>
  <c r="GX1261" i="1" s="1"/>
  <c r="AC1262" i="1"/>
  <c r="CQ1262" i="1" s="1"/>
  <c r="AE1262" i="1"/>
  <c r="AF1262" i="1"/>
  <c r="AG1262" i="1"/>
  <c r="CU1262" i="1" s="1"/>
  <c r="T1262" i="1" s="1"/>
  <c r="AH1262" i="1"/>
  <c r="CV1262" i="1" s="1"/>
  <c r="U1262" i="1" s="1"/>
  <c r="AI1262" i="1"/>
  <c r="AJ1262" i="1"/>
  <c r="CX1262" i="1" s="1"/>
  <c r="W1262" i="1" s="1"/>
  <c r="CR1262" i="1"/>
  <c r="Q1262" i="1" s="1"/>
  <c r="CS1262" i="1"/>
  <c r="CW1262" i="1"/>
  <c r="V1262" i="1" s="1"/>
  <c r="FR1262" i="1"/>
  <c r="GL1262" i="1"/>
  <c r="GN1262" i="1"/>
  <c r="GO1262" i="1"/>
  <c r="GV1262" i="1"/>
  <c r="HC1262" i="1" s="1"/>
  <c r="GX1262" i="1" s="1"/>
  <c r="C1263" i="1"/>
  <c r="AC1263" i="1"/>
  <c r="CQ1263" i="1" s="1"/>
  <c r="P1263" i="1" s="1"/>
  <c r="AD1263" i="1"/>
  <c r="AE1263" i="1"/>
  <c r="AF1263" i="1"/>
  <c r="AG1263" i="1"/>
  <c r="CU1263" i="1" s="1"/>
  <c r="T1263" i="1" s="1"/>
  <c r="AH1263" i="1"/>
  <c r="CV1263" i="1" s="1"/>
  <c r="U1263" i="1" s="1"/>
  <c r="AI1263" i="1"/>
  <c r="CW1263" i="1" s="1"/>
  <c r="V1263" i="1" s="1"/>
  <c r="AJ1263" i="1"/>
  <c r="CR1263" i="1"/>
  <c r="Q1263" i="1" s="1"/>
  <c r="CS1263" i="1"/>
  <c r="CT1263" i="1"/>
  <c r="S1263" i="1" s="1"/>
  <c r="CX1263" i="1"/>
  <c r="W1263" i="1" s="1"/>
  <c r="FR1263" i="1"/>
  <c r="GL1263" i="1"/>
  <c r="GN1263" i="1"/>
  <c r="GO1263" i="1"/>
  <c r="GV1263" i="1"/>
  <c r="HC1263" i="1" s="1"/>
  <c r="GX1263" i="1" s="1"/>
  <c r="AC1264" i="1"/>
  <c r="AE1264" i="1"/>
  <c r="AF1264" i="1"/>
  <c r="AG1264" i="1"/>
  <c r="AH1264" i="1"/>
  <c r="AI1264" i="1"/>
  <c r="CW1264" i="1" s="1"/>
  <c r="AJ1264" i="1"/>
  <c r="CX1264" i="1" s="1"/>
  <c r="CQ1264" i="1"/>
  <c r="CU1264" i="1"/>
  <c r="CV1264" i="1"/>
  <c r="FR1264" i="1"/>
  <c r="GL1264" i="1"/>
  <c r="GN1264" i="1"/>
  <c r="GO1264" i="1"/>
  <c r="GV1264" i="1"/>
  <c r="HC1264" i="1" s="1"/>
  <c r="I1265" i="1"/>
  <c r="AC1265" i="1"/>
  <c r="AD1265" i="1"/>
  <c r="AE1265" i="1"/>
  <c r="AF1265" i="1"/>
  <c r="AG1265" i="1"/>
  <c r="CU1265" i="1" s="1"/>
  <c r="T1265" i="1" s="1"/>
  <c r="AH1265" i="1"/>
  <c r="CV1265" i="1" s="1"/>
  <c r="U1265" i="1" s="1"/>
  <c r="AI1265" i="1"/>
  <c r="CW1265" i="1" s="1"/>
  <c r="V1265" i="1" s="1"/>
  <c r="AJ1265" i="1"/>
  <c r="CR1265" i="1"/>
  <c r="Q1265" i="1" s="1"/>
  <c r="CS1265" i="1"/>
  <c r="CT1265" i="1"/>
  <c r="S1265" i="1" s="1"/>
  <c r="CX1265" i="1"/>
  <c r="W1265" i="1" s="1"/>
  <c r="FR1265" i="1"/>
  <c r="GL1265" i="1"/>
  <c r="GN1265" i="1"/>
  <c r="GO1265" i="1"/>
  <c r="GV1265" i="1"/>
  <c r="HC1265" i="1" s="1"/>
  <c r="GX1265" i="1" s="1"/>
  <c r="B1267" i="1"/>
  <c r="B1259" i="1" s="1"/>
  <c r="C1267" i="1"/>
  <c r="C1259" i="1" s="1"/>
  <c r="D1267" i="1"/>
  <c r="D1259" i="1" s="1"/>
  <c r="F1267" i="1"/>
  <c r="F1259" i="1" s="1"/>
  <c r="G1267" i="1"/>
  <c r="AO1267" i="1"/>
  <c r="F1271" i="1" s="1"/>
  <c r="BX1267" i="1"/>
  <c r="BX1259" i="1" s="1"/>
  <c r="CK1267" i="1"/>
  <c r="BB1267" i="1" s="1"/>
  <c r="CL1267" i="1"/>
  <c r="CL1259" i="1" s="1"/>
  <c r="D1296" i="1"/>
  <c r="E1298" i="1"/>
  <c r="Z1298" i="1"/>
  <c r="AA1298" i="1"/>
  <c r="AM1298" i="1"/>
  <c r="AN1298" i="1"/>
  <c r="BD1298" i="1"/>
  <c r="BE1298" i="1"/>
  <c r="BF1298" i="1"/>
  <c r="BG1298" i="1"/>
  <c r="BH1298" i="1"/>
  <c r="BI1298" i="1"/>
  <c r="BJ1298" i="1"/>
  <c r="BK1298" i="1"/>
  <c r="BL1298" i="1"/>
  <c r="BM1298" i="1"/>
  <c r="BN1298" i="1"/>
  <c r="BO1298" i="1"/>
  <c r="BP1298" i="1"/>
  <c r="BQ1298" i="1"/>
  <c r="BR1298" i="1"/>
  <c r="BS1298" i="1"/>
  <c r="BT1298" i="1"/>
  <c r="BU1298" i="1"/>
  <c r="BV1298" i="1"/>
  <c r="BW1298" i="1"/>
  <c r="BX1298" i="1"/>
  <c r="CM1298" i="1"/>
  <c r="CN1298" i="1"/>
  <c r="CO1298" i="1"/>
  <c r="CP1298" i="1"/>
  <c r="CQ1298" i="1"/>
  <c r="CR1298" i="1"/>
  <c r="CS1298" i="1"/>
  <c r="CT1298" i="1"/>
  <c r="CU1298" i="1"/>
  <c r="CV1298" i="1"/>
  <c r="CW1298" i="1"/>
  <c r="CX1298" i="1"/>
  <c r="CY1298" i="1"/>
  <c r="CZ1298" i="1"/>
  <c r="DA1298" i="1"/>
  <c r="DB1298" i="1"/>
  <c r="DC1298" i="1"/>
  <c r="DD1298" i="1"/>
  <c r="DE1298" i="1"/>
  <c r="DF1298" i="1"/>
  <c r="DG1298" i="1"/>
  <c r="DH1298" i="1"/>
  <c r="DI1298" i="1"/>
  <c r="DJ1298" i="1"/>
  <c r="DK1298" i="1"/>
  <c r="DL1298" i="1"/>
  <c r="DM1298" i="1"/>
  <c r="DN1298" i="1"/>
  <c r="DO1298" i="1"/>
  <c r="DP1298" i="1"/>
  <c r="DQ1298" i="1"/>
  <c r="DR1298" i="1"/>
  <c r="DS1298" i="1"/>
  <c r="DT1298" i="1"/>
  <c r="DU1298" i="1"/>
  <c r="DV1298" i="1"/>
  <c r="DW1298" i="1"/>
  <c r="DX1298" i="1"/>
  <c r="DY1298" i="1"/>
  <c r="DZ1298" i="1"/>
  <c r="EA1298" i="1"/>
  <c r="EB1298" i="1"/>
  <c r="EC1298" i="1"/>
  <c r="ED1298" i="1"/>
  <c r="EE1298" i="1"/>
  <c r="EF1298" i="1"/>
  <c r="EG1298" i="1"/>
  <c r="EH1298" i="1"/>
  <c r="EI1298" i="1"/>
  <c r="EJ1298" i="1"/>
  <c r="EK1298" i="1"/>
  <c r="EL1298" i="1"/>
  <c r="EM1298" i="1"/>
  <c r="EN1298" i="1"/>
  <c r="EO1298" i="1"/>
  <c r="EP1298" i="1"/>
  <c r="EQ1298" i="1"/>
  <c r="ER1298" i="1"/>
  <c r="ES1298" i="1"/>
  <c r="ET1298" i="1"/>
  <c r="EU1298" i="1"/>
  <c r="EV1298" i="1"/>
  <c r="EW1298" i="1"/>
  <c r="EX1298" i="1"/>
  <c r="EY1298" i="1"/>
  <c r="EZ1298" i="1"/>
  <c r="FA1298" i="1"/>
  <c r="FB1298" i="1"/>
  <c r="FC1298" i="1"/>
  <c r="FD1298" i="1"/>
  <c r="FE1298" i="1"/>
  <c r="FF1298" i="1"/>
  <c r="FG1298" i="1"/>
  <c r="FH1298" i="1"/>
  <c r="FI1298" i="1"/>
  <c r="FJ1298" i="1"/>
  <c r="FK1298" i="1"/>
  <c r="FL1298" i="1"/>
  <c r="FM1298" i="1"/>
  <c r="FN1298" i="1"/>
  <c r="FO1298" i="1"/>
  <c r="FP1298" i="1"/>
  <c r="FQ1298" i="1"/>
  <c r="FR1298" i="1"/>
  <c r="FS1298" i="1"/>
  <c r="FT1298" i="1"/>
  <c r="FU1298" i="1"/>
  <c r="FV1298" i="1"/>
  <c r="FW1298" i="1"/>
  <c r="FX1298" i="1"/>
  <c r="FY1298" i="1"/>
  <c r="FZ1298" i="1"/>
  <c r="GA1298" i="1"/>
  <c r="GB1298" i="1"/>
  <c r="GC1298" i="1"/>
  <c r="GD1298" i="1"/>
  <c r="GE1298" i="1"/>
  <c r="GF1298" i="1"/>
  <c r="GG1298" i="1"/>
  <c r="GH1298" i="1"/>
  <c r="GI1298" i="1"/>
  <c r="GJ1298" i="1"/>
  <c r="GK1298" i="1"/>
  <c r="GL1298" i="1"/>
  <c r="GM1298" i="1"/>
  <c r="GN1298" i="1"/>
  <c r="GO1298" i="1"/>
  <c r="GP1298" i="1"/>
  <c r="GQ1298" i="1"/>
  <c r="GR1298" i="1"/>
  <c r="GS1298" i="1"/>
  <c r="GT1298" i="1"/>
  <c r="GU1298" i="1"/>
  <c r="GV1298" i="1"/>
  <c r="GW1298" i="1"/>
  <c r="GX1298" i="1"/>
  <c r="C1300" i="1"/>
  <c r="D1300" i="1"/>
  <c r="AC1300" i="1"/>
  <c r="AE1300" i="1"/>
  <c r="AF1300" i="1"/>
  <c r="AG1300" i="1"/>
  <c r="CU1300" i="1" s="1"/>
  <c r="T1300" i="1" s="1"/>
  <c r="AH1300" i="1"/>
  <c r="AI1300" i="1"/>
  <c r="CW1300" i="1" s="1"/>
  <c r="AJ1300" i="1"/>
  <c r="CX1300" i="1" s="1"/>
  <c r="W1300" i="1" s="1"/>
  <c r="CQ1300" i="1"/>
  <c r="P1300" i="1" s="1"/>
  <c r="CR1300" i="1"/>
  <c r="CV1300" i="1"/>
  <c r="U1300" i="1" s="1"/>
  <c r="FR1300" i="1"/>
  <c r="GL1300" i="1"/>
  <c r="GN1300" i="1"/>
  <c r="GO1300" i="1"/>
  <c r="GV1300" i="1"/>
  <c r="HC1300" i="1" s="1"/>
  <c r="GX1300" i="1" s="1"/>
  <c r="C1301" i="1"/>
  <c r="D1301" i="1"/>
  <c r="I1302" i="1"/>
  <c r="AC1301" i="1"/>
  <c r="AE1301" i="1"/>
  <c r="AF1301" i="1"/>
  <c r="AG1301" i="1"/>
  <c r="CU1301" i="1" s="1"/>
  <c r="T1301" i="1" s="1"/>
  <c r="AH1301" i="1"/>
  <c r="CV1301" i="1" s="1"/>
  <c r="U1301" i="1" s="1"/>
  <c r="AI1301" i="1"/>
  <c r="CW1301" i="1" s="1"/>
  <c r="AJ1301" i="1"/>
  <c r="CX1301" i="1" s="1"/>
  <c r="CQ1301" i="1"/>
  <c r="P1301" i="1" s="1"/>
  <c r="CR1301" i="1"/>
  <c r="FR1301" i="1"/>
  <c r="GL1301" i="1"/>
  <c r="GN1301" i="1"/>
  <c r="GO1301" i="1"/>
  <c r="GV1301" i="1"/>
  <c r="HC1301" i="1" s="1"/>
  <c r="GX1301" i="1" s="1"/>
  <c r="AC1302" i="1"/>
  <c r="AD1302" i="1"/>
  <c r="AE1302" i="1"/>
  <c r="AF1302" i="1"/>
  <c r="AG1302" i="1"/>
  <c r="CU1302" i="1" s="1"/>
  <c r="AH1302" i="1"/>
  <c r="CV1302" i="1" s="1"/>
  <c r="AI1302" i="1"/>
  <c r="CW1302" i="1" s="1"/>
  <c r="AJ1302" i="1"/>
  <c r="CR1302" i="1"/>
  <c r="CS1302" i="1"/>
  <c r="CT1302" i="1"/>
  <c r="S1302" i="1" s="1"/>
  <c r="CX1302" i="1"/>
  <c r="FR1302" i="1"/>
  <c r="GL1302" i="1"/>
  <c r="GN1302" i="1"/>
  <c r="GO1302" i="1"/>
  <c r="GV1302" i="1"/>
  <c r="HC1302" i="1" s="1"/>
  <c r="AC1303" i="1"/>
  <c r="AE1303" i="1"/>
  <c r="AF1303" i="1"/>
  <c r="AG1303" i="1"/>
  <c r="AH1303" i="1"/>
  <c r="CV1303" i="1" s="1"/>
  <c r="AI1303" i="1"/>
  <c r="CW1303" i="1" s="1"/>
  <c r="AJ1303" i="1"/>
  <c r="CX1303" i="1" s="1"/>
  <c r="CU1303" i="1"/>
  <c r="FR1303" i="1"/>
  <c r="GL1303" i="1"/>
  <c r="GN1303" i="1"/>
  <c r="CB1308" i="1" s="1"/>
  <c r="GO1303" i="1"/>
  <c r="GV1303" i="1"/>
  <c r="HC1303" i="1" s="1"/>
  <c r="C1304" i="1"/>
  <c r="D1304" i="1"/>
  <c r="AC1304" i="1"/>
  <c r="AE1304" i="1"/>
  <c r="AF1304" i="1"/>
  <c r="AG1304" i="1"/>
  <c r="CU1304" i="1" s="1"/>
  <c r="T1304" i="1" s="1"/>
  <c r="AH1304" i="1"/>
  <c r="AI1304" i="1"/>
  <c r="CW1304" i="1" s="1"/>
  <c r="V1304" i="1" s="1"/>
  <c r="AJ1304" i="1"/>
  <c r="CX1304" i="1" s="1"/>
  <c r="W1304" i="1" s="1"/>
  <c r="CQ1304" i="1"/>
  <c r="P1304" i="1" s="1"/>
  <c r="CV1304" i="1"/>
  <c r="U1304" i="1" s="1"/>
  <c r="FR1304" i="1"/>
  <c r="GL1304" i="1"/>
  <c r="GN1304" i="1"/>
  <c r="GO1304" i="1"/>
  <c r="GV1304" i="1"/>
  <c r="HC1304" i="1" s="1"/>
  <c r="GX1304" i="1" s="1"/>
  <c r="I1305" i="1"/>
  <c r="AC1305" i="1"/>
  <c r="AD1305" i="1"/>
  <c r="AE1305" i="1"/>
  <c r="AF1305" i="1"/>
  <c r="AG1305" i="1"/>
  <c r="CU1305" i="1" s="1"/>
  <c r="T1305" i="1" s="1"/>
  <c r="AH1305" i="1"/>
  <c r="CV1305" i="1" s="1"/>
  <c r="AI1305" i="1"/>
  <c r="AJ1305" i="1"/>
  <c r="CX1305" i="1" s="1"/>
  <c r="W1305" i="1" s="1"/>
  <c r="CR1305" i="1"/>
  <c r="Q1305" i="1" s="1"/>
  <c r="CS1305" i="1"/>
  <c r="CW1305" i="1"/>
  <c r="V1305" i="1" s="1"/>
  <c r="FR1305" i="1"/>
  <c r="GL1305" i="1"/>
  <c r="GN1305" i="1"/>
  <c r="GO1305" i="1"/>
  <c r="GV1305" i="1"/>
  <c r="HC1305" i="1"/>
  <c r="GX1305" i="1" s="1"/>
  <c r="I1306" i="1"/>
  <c r="AC1306" i="1"/>
  <c r="AE1306" i="1"/>
  <c r="AF1306" i="1"/>
  <c r="AG1306" i="1"/>
  <c r="CU1306" i="1" s="1"/>
  <c r="T1306" i="1" s="1"/>
  <c r="AH1306" i="1"/>
  <c r="AI1306" i="1"/>
  <c r="CW1306" i="1" s="1"/>
  <c r="AJ1306" i="1"/>
  <c r="CX1306" i="1" s="1"/>
  <c r="W1306" i="1" s="1"/>
  <c r="CQ1306" i="1"/>
  <c r="P1306" i="1" s="1"/>
  <c r="CR1306" i="1"/>
  <c r="CV1306" i="1"/>
  <c r="U1306" i="1" s="1"/>
  <c r="FR1306" i="1"/>
  <c r="BY1308" i="1" s="1"/>
  <c r="BY1298" i="1" s="1"/>
  <c r="GL1306" i="1"/>
  <c r="GN1306" i="1"/>
  <c r="GO1306" i="1"/>
  <c r="GV1306" i="1"/>
  <c r="HC1306" i="1" s="1"/>
  <c r="GX1306" i="1" s="1"/>
  <c r="B1308" i="1"/>
  <c r="B1298" i="1" s="1"/>
  <c r="C1308" i="1"/>
  <c r="C1298" i="1" s="1"/>
  <c r="D1308" i="1"/>
  <c r="D1298" i="1" s="1"/>
  <c r="F1308" i="1"/>
  <c r="F1298" i="1" s="1"/>
  <c r="G1308" i="1"/>
  <c r="BX1308" i="1"/>
  <c r="AO1308" i="1" s="1"/>
  <c r="CK1308" i="1"/>
  <c r="CK1298" i="1" s="1"/>
  <c r="CL1308" i="1"/>
  <c r="CL1298" i="1" s="1"/>
  <c r="B1337" i="1"/>
  <c r="B1214" i="1" s="1"/>
  <c r="C1337" i="1"/>
  <c r="C1214" i="1" s="1"/>
  <c r="D1337" i="1"/>
  <c r="D1214" i="1" s="1"/>
  <c r="F1337" i="1"/>
  <c r="G1337" i="1"/>
  <c r="B1366" i="1"/>
  <c r="B1072" i="1" s="1"/>
  <c r="C1366" i="1"/>
  <c r="C1072" i="1" s="1"/>
  <c r="D1366" i="1"/>
  <c r="D1072" i="1" s="1"/>
  <c r="F1366" i="1"/>
  <c r="F1072" i="1" s="1"/>
  <c r="G1366" i="1"/>
  <c r="D1401" i="1"/>
  <c r="E1403" i="1"/>
  <c r="Z1403" i="1"/>
  <c r="AA1403" i="1"/>
  <c r="AB1403" i="1"/>
  <c r="AC1403" i="1"/>
  <c r="AD1403" i="1"/>
  <c r="AE1403" i="1"/>
  <c r="AF1403" i="1"/>
  <c r="AG1403" i="1"/>
  <c r="AH1403" i="1"/>
  <c r="AI1403" i="1"/>
  <c r="AJ1403" i="1"/>
  <c r="AK1403" i="1"/>
  <c r="AL1403" i="1"/>
  <c r="AM1403" i="1"/>
  <c r="AN1403" i="1"/>
  <c r="BD1403" i="1"/>
  <c r="BE1403" i="1"/>
  <c r="BF1403" i="1"/>
  <c r="BG1403" i="1"/>
  <c r="BH1403" i="1"/>
  <c r="BI1403" i="1"/>
  <c r="BJ1403" i="1"/>
  <c r="BK1403" i="1"/>
  <c r="BL1403" i="1"/>
  <c r="BM1403" i="1"/>
  <c r="BN1403" i="1"/>
  <c r="BO1403" i="1"/>
  <c r="BP1403" i="1"/>
  <c r="BQ1403" i="1"/>
  <c r="BR1403" i="1"/>
  <c r="BS1403" i="1"/>
  <c r="BT1403" i="1"/>
  <c r="BU1403" i="1"/>
  <c r="BV1403" i="1"/>
  <c r="BW1403" i="1"/>
  <c r="BX1403" i="1"/>
  <c r="BY1403" i="1"/>
  <c r="BZ1403" i="1"/>
  <c r="CA1403" i="1"/>
  <c r="CB1403" i="1"/>
  <c r="CC1403" i="1"/>
  <c r="CD1403" i="1"/>
  <c r="CE1403" i="1"/>
  <c r="CF1403" i="1"/>
  <c r="CG1403" i="1"/>
  <c r="CH1403" i="1"/>
  <c r="CI1403" i="1"/>
  <c r="CJ1403" i="1"/>
  <c r="CK1403" i="1"/>
  <c r="CL1403" i="1"/>
  <c r="CM1403" i="1"/>
  <c r="CN1403" i="1"/>
  <c r="CO1403" i="1"/>
  <c r="CP1403" i="1"/>
  <c r="CQ1403" i="1"/>
  <c r="CR1403" i="1"/>
  <c r="CS1403" i="1"/>
  <c r="CT1403" i="1"/>
  <c r="CU1403" i="1"/>
  <c r="CV1403" i="1"/>
  <c r="CW1403" i="1"/>
  <c r="CX1403" i="1"/>
  <c r="CY1403" i="1"/>
  <c r="CZ1403" i="1"/>
  <c r="DA1403" i="1"/>
  <c r="DB1403" i="1"/>
  <c r="DC1403" i="1"/>
  <c r="DD1403" i="1"/>
  <c r="DE1403" i="1"/>
  <c r="DF1403" i="1"/>
  <c r="DG1403" i="1"/>
  <c r="DH1403" i="1"/>
  <c r="DI1403" i="1"/>
  <c r="DJ1403" i="1"/>
  <c r="DK1403" i="1"/>
  <c r="DL1403" i="1"/>
  <c r="DM1403" i="1"/>
  <c r="DN1403" i="1"/>
  <c r="DO1403" i="1"/>
  <c r="DP1403" i="1"/>
  <c r="DQ1403" i="1"/>
  <c r="DR1403" i="1"/>
  <c r="DS1403" i="1"/>
  <c r="DT1403" i="1"/>
  <c r="DU1403" i="1"/>
  <c r="DV1403" i="1"/>
  <c r="DW1403" i="1"/>
  <c r="DX1403" i="1"/>
  <c r="DY1403" i="1"/>
  <c r="DZ1403" i="1"/>
  <c r="EA1403" i="1"/>
  <c r="EB1403" i="1"/>
  <c r="EC1403" i="1"/>
  <c r="ED1403" i="1"/>
  <c r="EE1403" i="1"/>
  <c r="EF1403" i="1"/>
  <c r="EG1403" i="1"/>
  <c r="EH1403" i="1"/>
  <c r="EI1403" i="1"/>
  <c r="EJ1403" i="1"/>
  <c r="EK1403" i="1"/>
  <c r="EL1403" i="1"/>
  <c r="EM1403" i="1"/>
  <c r="EN1403" i="1"/>
  <c r="EO1403" i="1"/>
  <c r="EP1403" i="1"/>
  <c r="EQ1403" i="1"/>
  <c r="ER1403" i="1"/>
  <c r="ES1403" i="1"/>
  <c r="ET1403" i="1"/>
  <c r="EU1403" i="1"/>
  <c r="EV1403" i="1"/>
  <c r="EW1403" i="1"/>
  <c r="EX1403" i="1"/>
  <c r="EY1403" i="1"/>
  <c r="EZ1403" i="1"/>
  <c r="FA1403" i="1"/>
  <c r="FB1403" i="1"/>
  <c r="FC1403" i="1"/>
  <c r="FD1403" i="1"/>
  <c r="FE1403" i="1"/>
  <c r="FF1403" i="1"/>
  <c r="FG1403" i="1"/>
  <c r="FH1403" i="1"/>
  <c r="FI1403" i="1"/>
  <c r="FJ1403" i="1"/>
  <c r="FK1403" i="1"/>
  <c r="FL1403" i="1"/>
  <c r="FM1403" i="1"/>
  <c r="FN1403" i="1"/>
  <c r="FO1403" i="1"/>
  <c r="FP1403" i="1"/>
  <c r="FQ1403" i="1"/>
  <c r="FR1403" i="1"/>
  <c r="FS1403" i="1"/>
  <c r="FT1403" i="1"/>
  <c r="FU1403" i="1"/>
  <c r="FV1403" i="1"/>
  <c r="FW1403" i="1"/>
  <c r="FX1403" i="1"/>
  <c r="FY1403" i="1"/>
  <c r="FZ1403" i="1"/>
  <c r="GA1403" i="1"/>
  <c r="GB1403" i="1"/>
  <c r="GC1403" i="1"/>
  <c r="GD1403" i="1"/>
  <c r="GE1403" i="1"/>
  <c r="GF1403" i="1"/>
  <c r="GG1403" i="1"/>
  <c r="GH1403" i="1"/>
  <c r="GI1403" i="1"/>
  <c r="GJ1403" i="1"/>
  <c r="GK1403" i="1"/>
  <c r="GL1403" i="1"/>
  <c r="GM1403" i="1"/>
  <c r="GN1403" i="1"/>
  <c r="GO1403" i="1"/>
  <c r="GP1403" i="1"/>
  <c r="GQ1403" i="1"/>
  <c r="GR1403" i="1"/>
  <c r="GS1403" i="1"/>
  <c r="GT1403" i="1"/>
  <c r="GU1403" i="1"/>
  <c r="GV1403" i="1"/>
  <c r="GW1403" i="1"/>
  <c r="GX1403" i="1"/>
  <c r="D1405" i="1"/>
  <c r="E1407" i="1"/>
  <c r="Z1407" i="1"/>
  <c r="AA1407" i="1"/>
  <c r="AB1407" i="1"/>
  <c r="AC1407" i="1"/>
  <c r="AD1407" i="1"/>
  <c r="AE1407" i="1"/>
  <c r="AF1407" i="1"/>
  <c r="AG1407" i="1"/>
  <c r="AH1407" i="1"/>
  <c r="AI1407" i="1"/>
  <c r="AJ1407" i="1"/>
  <c r="AK1407" i="1"/>
  <c r="AL1407" i="1"/>
  <c r="AM1407" i="1"/>
  <c r="AN1407" i="1"/>
  <c r="BD1407" i="1"/>
  <c r="BE1407" i="1"/>
  <c r="BF1407" i="1"/>
  <c r="BG1407" i="1"/>
  <c r="BH1407" i="1"/>
  <c r="BI1407" i="1"/>
  <c r="BJ1407" i="1"/>
  <c r="BK1407" i="1"/>
  <c r="BL1407" i="1"/>
  <c r="BM1407" i="1"/>
  <c r="BN1407" i="1"/>
  <c r="BO1407" i="1"/>
  <c r="BP1407" i="1"/>
  <c r="BQ1407" i="1"/>
  <c r="BR1407" i="1"/>
  <c r="BS1407" i="1"/>
  <c r="BT1407" i="1"/>
  <c r="BU1407" i="1"/>
  <c r="BV1407" i="1"/>
  <c r="BW1407" i="1"/>
  <c r="BX1407" i="1"/>
  <c r="BY1407" i="1"/>
  <c r="BZ1407" i="1"/>
  <c r="CA1407" i="1"/>
  <c r="CB1407" i="1"/>
  <c r="CC1407" i="1"/>
  <c r="CD1407" i="1"/>
  <c r="CE1407" i="1"/>
  <c r="CF1407" i="1"/>
  <c r="CG1407" i="1"/>
  <c r="CH1407" i="1"/>
  <c r="CI1407" i="1"/>
  <c r="CJ1407" i="1"/>
  <c r="CK1407" i="1"/>
  <c r="CL1407" i="1"/>
  <c r="CM1407" i="1"/>
  <c r="CN1407" i="1"/>
  <c r="CO1407" i="1"/>
  <c r="CP1407" i="1"/>
  <c r="CQ1407" i="1"/>
  <c r="CR1407" i="1"/>
  <c r="CS1407" i="1"/>
  <c r="CT1407" i="1"/>
  <c r="CU1407" i="1"/>
  <c r="CV1407" i="1"/>
  <c r="CW1407" i="1"/>
  <c r="CX1407" i="1"/>
  <c r="CY1407" i="1"/>
  <c r="CZ1407" i="1"/>
  <c r="DA1407" i="1"/>
  <c r="DB1407" i="1"/>
  <c r="DC1407" i="1"/>
  <c r="DD1407" i="1"/>
  <c r="DE1407" i="1"/>
  <c r="DF1407" i="1"/>
  <c r="DG1407" i="1"/>
  <c r="DH1407" i="1"/>
  <c r="DI1407" i="1"/>
  <c r="DJ1407" i="1"/>
  <c r="DK1407" i="1"/>
  <c r="DL1407" i="1"/>
  <c r="DM1407" i="1"/>
  <c r="DN1407" i="1"/>
  <c r="DO1407" i="1"/>
  <c r="DP1407" i="1"/>
  <c r="DQ1407" i="1"/>
  <c r="DR1407" i="1"/>
  <c r="DS1407" i="1"/>
  <c r="DT1407" i="1"/>
  <c r="DU1407" i="1"/>
  <c r="DV1407" i="1"/>
  <c r="DW1407" i="1"/>
  <c r="DX1407" i="1"/>
  <c r="DY1407" i="1"/>
  <c r="DZ1407" i="1"/>
  <c r="EA1407" i="1"/>
  <c r="EB1407" i="1"/>
  <c r="EC1407" i="1"/>
  <c r="ED1407" i="1"/>
  <c r="EE1407" i="1"/>
  <c r="EF1407" i="1"/>
  <c r="EG1407" i="1"/>
  <c r="EH1407" i="1"/>
  <c r="EI1407" i="1"/>
  <c r="EJ1407" i="1"/>
  <c r="EK1407" i="1"/>
  <c r="EL1407" i="1"/>
  <c r="EM1407" i="1"/>
  <c r="EN1407" i="1"/>
  <c r="EO1407" i="1"/>
  <c r="EP1407" i="1"/>
  <c r="EQ1407" i="1"/>
  <c r="ER1407" i="1"/>
  <c r="ES1407" i="1"/>
  <c r="ET1407" i="1"/>
  <c r="EU1407" i="1"/>
  <c r="EV1407" i="1"/>
  <c r="EW1407" i="1"/>
  <c r="EX1407" i="1"/>
  <c r="EY1407" i="1"/>
  <c r="EZ1407" i="1"/>
  <c r="FA1407" i="1"/>
  <c r="FB1407" i="1"/>
  <c r="FC1407" i="1"/>
  <c r="FD1407" i="1"/>
  <c r="FE1407" i="1"/>
  <c r="FF1407" i="1"/>
  <c r="FG1407" i="1"/>
  <c r="FH1407" i="1"/>
  <c r="FI1407" i="1"/>
  <c r="FJ1407" i="1"/>
  <c r="FK1407" i="1"/>
  <c r="FL1407" i="1"/>
  <c r="FM1407" i="1"/>
  <c r="FN1407" i="1"/>
  <c r="FO1407" i="1"/>
  <c r="FP1407" i="1"/>
  <c r="FQ1407" i="1"/>
  <c r="FR1407" i="1"/>
  <c r="FS1407" i="1"/>
  <c r="FT1407" i="1"/>
  <c r="FU1407" i="1"/>
  <c r="FV1407" i="1"/>
  <c r="FW1407" i="1"/>
  <c r="FX1407" i="1"/>
  <c r="FY1407" i="1"/>
  <c r="FZ1407" i="1"/>
  <c r="GA1407" i="1"/>
  <c r="GB1407" i="1"/>
  <c r="GC1407" i="1"/>
  <c r="GD1407" i="1"/>
  <c r="GE1407" i="1"/>
  <c r="GF1407" i="1"/>
  <c r="GG1407" i="1"/>
  <c r="GH1407" i="1"/>
  <c r="GI1407" i="1"/>
  <c r="GJ1407" i="1"/>
  <c r="GK1407" i="1"/>
  <c r="GL1407" i="1"/>
  <c r="GM1407" i="1"/>
  <c r="GN1407" i="1"/>
  <c r="GO1407" i="1"/>
  <c r="GP1407" i="1"/>
  <c r="GQ1407" i="1"/>
  <c r="GR1407" i="1"/>
  <c r="GS1407" i="1"/>
  <c r="GT1407" i="1"/>
  <c r="GU1407" i="1"/>
  <c r="GV1407" i="1"/>
  <c r="GW1407" i="1"/>
  <c r="GX1407" i="1"/>
  <c r="D1409" i="1"/>
  <c r="E1411" i="1"/>
  <c r="Z1411" i="1"/>
  <c r="AA1411" i="1"/>
  <c r="AM1411" i="1"/>
  <c r="AN1411" i="1"/>
  <c r="BD1411" i="1"/>
  <c r="BE1411" i="1"/>
  <c r="BF1411" i="1"/>
  <c r="BG1411" i="1"/>
  <c r="BH1411" i="1"/>
  <c r="BI1411" i="1"/>
  <c r="BJ1411" i="1"/>
  <c r="BK1411" i="1"/>
  <c r="BL1411" i="1"/>
  <c r="BM1411" i="1"/>
  <c r="BN1411" i="1"/>
  <c r="BO1411" i="1"/>
  <c r="BP1411" i="1"/>
  <c r="BQ1411" i="1"/>
  <c r="BR1411" i="1"/>
  <c r="BS1411" i="1"/>
  <c r="BT1411" i="1"/>
  <c r="BU1411" i="1"/>
  <c r="BV1411" i="1"/>
  <c r="BW1411" i="1"/>
  <c r="BX1411" i="1"/>
  <c r="CM1411" i="1"/>
  <c r="CN1411" i="1"/>
  <c r="CO1411" i="1"/>
  <c r="CP1411" i="1"/>
  <c r="CQ1411" i="1"/>
  <c r="CR1411" i="1"/>
  <c r="CS1411" i="1"/>
  <c r="CT1411" i="1"/>
  <c r="CU1411" i="1"/>
  <c r="CV1411" i="1"/>
  <c r="CW1411" i="1"/>
  <c r="CX1411" i="1"/>
  <c r="CY1411" i="1"/>
  <c r="CZ1411" i="1"/>
  <c r="DA1411" i="1"/>
  <c r="DB1411" i="1"/>
  <c r="DC1411" i="1"/>
  <c r="DD1411" i="1"/>
  <c r="DE1411" i="1"/>
  <c r="DF1411" i="1"/>
  <c r="DG1411" i="1"/>
  <c r="DH1411" i="1"/>
  <c r="DI1411" i="1"/>
  <c r="DJ1411" i="1"/>
  <c r="DK1411" i="1"/>
  <c r="DL1411" i="1"/>
  <c r="DM1411" i="1"/>
  <c r="DN1411" i="1"/>
  <c r="DO1411" i="1"/>
  <c r="DP1411" i="1"/>
  <c r="DQ1411" i="1"/>
  <c r="DR1411" i="1"/>
  <c r="DS1411" i="1"/>
  <c r="DT1411" i="1"/>
  <c r="DU1411" i="1"/>
  <c r="DV1411" i="1"/>
  <c r="DW1411" i="1"/>
  <c r="DX1411" i="1"/>
  <c r="DY1411" i="1"/>
  <c r="DZ1411" i="1"/>
  <c r="EA1411" i="1"/>
  <c r="EB1411" i="1"/>
  <c r="EC1411" i="1"/>
  <c r="ED1411" i="1"/>
  <c r="EE1411" i="1"/>
  <c r="EF1411" i="1"/>
  <c r="EG1411" i="1"/>
  <c r="EH1411" i="1"/>
  <c r="EI1411" i="1"/>
  <c r="EJ1411" i="1"/>
  <c r="EK1411" i="1"/>
  <c r="EL1411" i="1"/>
  <c r="EM1411" i="1"/>
  <c r="EN1411" i="1"/>
  <c r="EO1411" i="1"/>
  <c r="EP1411" i="1"/>
  <c r="EQ1411" i="1"/>
  <c r="ER1411" i="1"/>
  <c r="ES1411" i="1"/>
  <c r="ET1411" i="1"/>
  <c r="EU1411" i="1"/>
  <c r="EV1411" i="1"/>
  <c r="EW1411" i="1"/>
  <c r="EX1411" i="1"/>
  <c r="EY1411" i="1"/>
  <c r="EZ1411" i="1"/>
  <c r="FA1411" i="1"/>
  <c r="FB1411" i="1"/>
  <c r="FC1411" i="1"/>
  <c r="FD1411" i="1"/>
  <c r="FE1411" i="1"/>
  <c r="FF1411" i="1"/>
  <c r="FG1411" i="1"/>
  <c r="FH1411" i="1"/>
  <c r="FI1411" i="1"/>
  <c r="FJ1411" i="1"/>
  <c r="FK1411" i="1"/>
  <c r="FL1411" i="1"/>
  <c r="FM1411" i="1"/>
  <c r="FN1411" i="1"/>
  <c r="FO1411" i="1"/>
  <c r="FP1411" i="1"/>
  <c r="FQ1411" i="1"/>
  <c r="FR1411" i="1"/>
  <c r="FS1411" i="1"/>
  <c r="FT1411" i="1"/>
  <c r="FU1411" i="1"/>
  <c r="FV1411" i="1"/>
  <c r="FW1411" i="1"/>
  <c r="FX1411" i="1"/>
  <c r="FY1411" i="1"/>
  <c r="FZ1411" i="1"/>
  <c r="GA1411" i="1"/>
  <c r="GB1411" i="1"/>
  <c r="GC1411" i="1"/>
  <c r="GD1411" i="1"/>
  <c r="GE1411" i="1"/>
  <c r="GF1411" i="1"/>
  <c r="GG1411" i="1"/>
  <c r="GH1411" i="1"/>
  <c r="GI1411" i="1"/>
  <c r="GJ1411" i="1"/>
  <c r="GK1411" i="1"/>
  <c r="GL1411" i="1"/>
  <c r="GM1411" i="1"/>
  <c r="GN1411" i="1"/>
  <c r="GO1411" i="1"/>
  <c r="GP1411" i="1"/>
  <c r="GQ1411" i="1"/>
  <c r="GR1411" i="1"/>
  <c r="GS1411" i="1"/>
  <c r="GT1411" i="1"/>
  <c r="GU1411" i="1"/>
  <c r="GV1411" i="1"/>
  <c r="GW1411" i="1"/>
  <c r="GX1411" i="1"/>
  <c r="C1413" i="1"/>
  <c r="D1413" i="1"/>
  <c r="AC1413" i="1"/>
  <c r="AE1413" i="1"/>
  <c r="AF1413" i="1"/>
  <c r="AG1413" i="1"/>
  <c r="CU1413" i="1" s="1"/>
  <c r="AH1413" i="1"/>
  <c r="AI1413" i="1"/>
  <c r="CW1413" i="1" s="1"/>
  <c r="AJ1413" i="1"/>
  <c r="CR1413" i="1"/>
  <c r="CV1413" i="1"/>
  <c r="CX1413" i="1"/>
  <c r="FR1413" i="1"/>
  <c r="GL1413" i="1"/>
  <c r="GN1413" i="1"/>
  <c r="GO1413" i="1"/>
  <c r="GV1413" i="1"/>
  <c r="HC1413" i="1" s="1"/>
  <c r="C1414" i="1"/>
  <c r="D1414" i="1"/>
  <c r="AC1414" i="1"/>
  <c r="AE1414" i="1"/>
  <c r="AF1414" i="1"/>
  <c r="AG1414" i="1"/>
  <c r="CU1414" i="1" s="1"/>
  <c r="AH1414" i="1"/>
  <c r="AI1414" i="1"/>
  <c r="CW1414" i="1" s="1"/>
  <c r="V1414" i="1" s="1"/>
  <c r="AJ1414" i="1"/>
  <c r="CX1414" i="1" s="1"/>
  <c r="W1414" i="1" s="1"/>
  <c r="CV1414" i="1"/>
  <c r="U1414" i="1" s="1"/>
  <c r="FR1414" i="1"/>
  <c r="GL1414" i="1"/>
  <c r="GN1414" i="1"/>
  <c r="GO1414" i="1"/>
  <c r="GV1414" i="1"/>
  <c r="HC1414" i="1" s="1"/>
  <c r="GX1414" i="1" s="1"/>
  <c r="C1415" i="1"/>
  <c r="D1415" i="1"/>
  <c r="AC1415" i="1"/>
  <c r="CQ1415" i="1" s="1"/>
  <c r="P1415" i="1" s="1"/>
  <c r="AE1415" i="1"/>
  <c r="AF1415" i="1"/>
  <c r="AG1415" i="1"/>
  <c r="CU1415" i="1" s="1"/>
  <c r="T1415" i="1" s="1"/>
  <c r="AH1415" i="1"/>
  <c r="CV1415" i="1" s="1"/>
  <c r="U1415" i="1" s="1"/>
  <c r="AI1415" i="1"/>
  <c r="CW1415" i="1" s="1"/>
  <c r="V1415" i="1" s="1"/>
  <c r="AJ1415" i="1"/>
  <c r="CX1415" i="1" s="1"/>
  <c r="W1415" i="1" s="1"/>
  <c r="FR1415" i="1"/>
  <c r="GL1415" i="1"/>
  <c r="GN1415" i="1"/>
  <c r="GO1415" i="1"/>
  <c r="GV1415" i="1"/>
  <c r="HC1415" i="1" s="1"/>
  <c r="GX1415" i="1" s="1"/>
  <c r="C1416" i="1"/>
  <c r="D1416" i="1"/>
  <c r="AC1416" i="1"/>
  <c r="CQ1416" i="1" s="1"/>
  <c r="P1416" i="1" s="1"/>
  <c r="AD1416" i="1"/>
  <c r="AE1416" i="1"/>
  <c r="AF1416" i="1"/>
  <c r="AG1416" i="1"/>
  <c r="CU1416" i="1" s="1"/>
  <c r="T1416" i="1" s="1"/>
  <c r="AH1416" i="1"/>
  <c r="CV1416" i="1" s="1"/>
  <c r="U1416" i="1" s="1"/>
  <c r="AI1416" i="1"/>
  <c r="CW1416" i="1" s="1"/>
  <c r="V1416" i="1" s="1"/>
  <c r="AJ1416" i="1"/>
  <c r="CX1416" i="1" s="1"/>
  <c r="CR1416" i="1"/>
  <c r="Q1416" i="1" s="1"/>
  <c r="CS1416" i="1"/>
  <c r="FR1416" i="1"/>
  <c r="GL1416" i="1"/>
  <c r="GN1416" i="1"/>
  <c r="GO1416" i="1"/>
  <c r="GV1416" i="1"/>
  <c r="HC1416" i="1" s="1"/>
  <c r="GX1416" i="1" s="1"/>
  <c r="C1417" i="1"/>
  <c r="D1417" i="1"/>
  <c r="AC1417" i="1"/>
  <c r="CQ1417" i="1" s="1"/>
  <c r="AE1417" i="1"/>
  <c r="AF1417" i="1"/>
  <c r="AG1417" i="1"/>
  <c r="CU1417" i="1" s="1"/>
  <c r="AH1417" i="1"/>
  <c r="CV1417" i="1" s="1"/>
  <c r="AI1417" i="1"/>
  <c r="AJ1417" i="1"/>
  <c r="CX1417" i="1" s="1"/>
  <c r="CR1417" i="1"/>
  <c r="CS1417" i="1"/>
  <c r="CW1417" i="1"/>
  <c r="V1417" i="1" s="1"/>
  <c r="FR1417" i="1"/>
  <c r="GL1417" i="1"/>
  <c r="GN1417" i="1"/>
  <c r="GO1417" i="1"/>
  <c r="GV1417" i="1"/>
  <c r="HC1417" i="1" s="1"/>
  <c r="GX1417" i="1" s="1"/>
  <c r="C1418" i="1"/>
  <c r="D1418" i="1"/>
  <c r="AC1418" i="1"/>
  <c r="AD1418" i="1"/>
  <c r="AE1418" i="1"/>
  <c r="AF1418" i="1"/>
  <c r="AG1418" i="1"/>
  <c r="CU1418" i="1" s="1"/>
  <c r="AH1418" i="1"/>
  <c r="CV1418" i="1" s="1"/>
  <c r="U1418" i="1" s="1"/>
  <c r="AI1418" i="1"/>
  <c r="CW1418" i="1" s="1"/>
  <c r="V1418" i="1" s="1"/>
  <c r="AJ1418" i="1"/>
  <c r="CX1418" i="1" s="1"/>
  <c r="W1418" i="1" s="1"/>
  <c r="CS1418" i="1"/>
  <c r="CT1418" i="1"/>
  <c r="S1418" i="1" s="1"/>
  <c r="FR1418" i="1"/>
  <c r="GL1418" i="1"/>
  <c r="GN1418" i="1"/>
  <c r="GO1418" i="1"/>
  <c r="GV1418" i="1"/>
  <c r="HC1418" i="1" s="1"/>
  <c r="GX1418" i="1" s="1"/>
  <c r="AC1419" i="1"/>
  <c r="AE1419" i="1"/>
  <c r="AF1419" i="1"/>
  <c r="AG1419" i="1"/>
  <c r="CU1419" i="1" s="1"/>
  <c r="AH1419" i="1"/>
  <c r="AI1419" i="1"/>
  <c r="CW1419" i="1" s="1"/>
  <c r="V1419" i="1" s="1"/>
  <c r="AJ1419" i="1"/>
  <c r="CX1419" i="1" s="1"/>
  <c r="W1419" i="1" s="1"/>
  <c r="CV1419" i="1"/>
  <c r="U1419" i="1" s="1"/>
  <c r="FR1419" i="1"/>
  <c r="GL1419" i="1"/>
  <c r="GN1419" i="1"/>
  <c r="GO1419" i="1"/>
  <c r="GV1419" i="1"/>
  <c r="HC1419" i="1"/>
  <c r="GX1419" i="1" s="1"/>
  <c r="B1421" i="1"/>
  <c r="B1411" i="1" s="1"/>
  <c r="C1421" i="1"/>
  <c r="C1411" i="1" s="1"/>
  <c r="D1421" i="1"/>
  <c r="D1411" i="1" s="1"/>
  <c r="F1421" i="1"/>
  <c r="F1411" i="1" s="1"/>
  <c r="G1421" i="1"/>
  <c r="BX1421" i="1"/>
  <c r="CK1421" i="1"/>
  <c r="CK1411" i="1" s="1"/>
  <c r="CL1421" i="1"/>
  <c r="CL1411" i="1" s="1"/>
  <c r="D1450" i="1"/>
  <c r="E1452" i="1"/>
  <c r="Z1452" i="1"/>
  <c r="AA1452" i="1"/>
  <c r="AM1452" i="1"/>
  <c r="AN1452" i="1"/>
  <c r="BD1452" i="1"/>
  <c r="BE1452" i="1"/>
  <c r="BF1452" i="1"/>
  <c r="BG1452" i="1"/>
  <c r="BH1452" i="1"/>
  <c r="BI1452" i="1"/>
  <c r="BJ1452" i="1"/>
  <c r="BK1452" i="1"/>
  <c r="BL1452" i="1"/>
  <c r="BM1452" i="1"/>
  <c r="BN1452" i="1"/>
  <c r="BO1452" i="1"/>
  <c r="BP1452" i="1"/>
  <c r="BQ1452" i="1"/>
  <c r="BR1452" i="1"/>
  <c r="BS1452" i="1"/>
  <c r="BT1452" i="1"/>
  <c r="BU1452" i="1"/>
  <c r="BV1452" i="1"/>
  <c r="BW1452" i="1"/>
  <c r="CM1452" i="1"/>
  <c r="CN1452" i="1"/>
  <c r="CO1452" i="1"/>
  <c r="CP1452" i="1"/>
  <c r="CQ1452" i="1"/>
  <c r="CR1452" i="1"/>
  <c r="CS1452" i="1"/>
  <c r="CT1452" i="1"/>
  <c r="CU1452" i="1"/>
  <c r="CV1452" i="1"/>
  <c r="CW1452" i="1"/>
  <c r="CX1452" i="1"/>
  <c r="CY1452" i="1"/>
  <c r="CZ1452" i="1"/>
  <c r="DA1452" i="1"/>
  <c r="DB1452" i="1"/>
  <c r="DC1452" i="1"/>
  <c r="DD1452" i="1"/>
  <c r="DE1452" i="1"/>
  <c r="DF1452" i="1"/>
  <c r="DG1452" i="1"/>
  <c r="DH1452" i="1"/>
  <c r="DI1452" i="1"/>
  <c r="DJ1452" i="1"/>
  <c r="DK1452" i="1"/>
  <c r="DL1452" i="1"/>
  <c r="DM1452" i="1"/>
  <c r="DN1452" i="1"/>
  <c r="DO1452" i="1"/>
  <c r="DP1452" i="1"/>
  <c r="DQ1452" i="1"/>
  <c r="DR1452" i="1"/>
  <c r="DS1452" i="1"/>
  <c r="DT1452" i="1"/>
  <c r="DU1452" i="1"/>
  <c r="DV1452" i="1"/>
  <c r="DW1452" i="1"/>
  <c r="DX1452" i="1"/>
  <c r="DY1452" i="1"/>
  <c r="DZ1452" i="1"/>
  <c r="EA1452" i="1"/>
  <c r="EB1452" i="1"/>
  <c r="EC1452" i="1"/>
  <c r="ED1452" i="1"/>
  <c r="EE1452" i="1"/>
  <c r="EF1452" i="1"/>
  <c r="EG1452" i="1"/>
  <c r="EH1452" i="1"/>
  <c r="EI1452" i="1"/>
  <c r="EJ1452" i="1"/>
  <c r="EK1452" i="1"/>
  <c r="EL1452" i="1"/>
  <c r="EM1452" i="1"/>
  <c r="EN1452" i="1"/>
  <c r="EO1452" i="1"/>
  <c r="EP1452" i="1"/>
  <c r="EQ1452" i="1"/>
  <c r="ER1452" i="1"/>
  <c r="ES1452" i="1"/>
  <c r="ET1452" i="1"/>
  <c r="EU1452" i="1"/>
  <c r="EV1452" i="1"/>
  <c r="EW1452" i="1"/>
  <c r="EX1452" i="1"/>
  <c r="EY1452" i="1"/>
  <c r="EZ1452" i="1"/>
  <c r="FA1452" i="1"/>
  <c r="FB1452" i="1"/>
  <c r="FC1452" i="1"/>
  <c r="FD1452" i="1"/>
  <c r="FE1452" i="1"/>
  <c r="FF1452" i="1"/>
  <c r="FG1452" i="1"/>
  <c r="FH1452" i="1"/>
  <c r="FI1452" i="1"/>
  <c r="FJ1452" i="1"/>
  <c r="FK1452" i="1"/>
  <c r="FL1452" i="1"/>
  <c r="FM1452" i="1"/>
  <c r="FN1452" i="1"/>
  <c r="FO1452" i="1"/>
  <c r="FP1452" i="1"/>
  <c r="FQ1452" i="1"/>
  <c r="FR1452" i="1"/>
  <c r="FS1452" i="1"/>
  <c r="FT1452" i="1"/>
  <c r="FU1452" i="1"/>
  <c r="FV1452" i="1"/>
  <c r="FW1452" i="1"/>
  <c r="FX1452" i="1"/>
  <c r="FY1452" i="1"/>
  <c r="FZ1452" i="1"/>
  <c r="GA1452" i="1"/>
  <c r="GB1452" i="1"/>
  <c r="GC1452" i="1"/>
  <c r="GD1452" i="1"/>
  <c r="GE1452" i="1"/>
  <c r="GF1452" i="1"/>
  <c r="GG1452" i="1"/>
  <c r="GH1452" i="1"/>
  <c r="GI1452" i="1"/>
  <c r="GJ1452" i="1"/>
  <c r="GK1452" i="1"/>
  <c r="GL1452" i="1"/>
  <c r="GM1452" i="1"/>
  <c r="GN1452" i="1"/>
  <c r="GO1452" i="1"/>
  <c r="GP1452" i="1"/>
  <c r="GQ1452" i="1"/>
  <c r="GR1452" i="1"/>
  <c r="GS1452" i="1"/>
  <c r="GT1452" i="1"/>
  <c r="GU1452" i="1"/>
  <c r="GV1452" i="1"/>
  <c r="GW1452" i="1"/>
  <c r="GX1452" i="1"/>
  <c r="C1454" i="1"/>
  <c r="D1454" i="1"/>
  <c r="AC1454" i="1"/>
  <c r="AB1454" i="1" s="1"/>
  <c r="AD1454" i="1"/>
  <c r="AE1454" i="1"/>
  <c r="AF1454" i="1"/>
  <c r="AG1454" i="1"/>
  <c r="AH1454" i="1"/>
  <c r="CV1454" i="1" s="1"/>
  <c r="U1454" i="1" s="1"/>
  <c r="AI1454" i="1"/>
  <c r="AJ1454" i="1"/>
  <c r="CQ1454" i="1"/>
  <c r="P1454" i="1" s="1"/>
  <c r="CR1454" i="1"/>
  <c r="Q1454" i="1" s="1"/>
  <c r="CS1454" i="1"/>
  <c r="CT1454" i="1"/>
  <c r="S1454" i="1" s="1"/>
  <c r="CY1454" i="1" s="1"/>
  <c r="X1454" i="1" s="1"/>
  <c r="CU1454" i="1"/>
  <c r="T1454" i="1" s="1"/>
  <c r="CW1454" i="1"/>
  <c r="V1454" i="1" s="1"/>
  <c r="CX1454" i="1"/>
  <c r="W1454" i="1" s="1"/>
  <c r="FR1454" i="1"/>
  <c r="GL1454" i="1"/>
  <c r="GN1454" i="1"/>
  <c r="GO1454" i="1"/>
  <c r="GV1454" i="1"/>
  <c r="HC1454" i="1" s="1"/>
  <c r="GX1454" i="1" s="1"/>
  <c r="C1455" i="1"/>
  <c r="D1455" i="1"/>
  <c r="AC1455" i="1"/>
  <c r="AB1455" i="1" s="1"/>
  <c r="AD1455" i="1"/>
  <c r="AE1455" i="1"/>
  <c r="AF1455" i="1"/>
  <c r="AG1455" i="1"/>
  <c r="AH1455" i="1"/>
  <c r="CV1455" i="1" s="1"/>
  <c r="U1455" i="1" s="1"/>
  <c r="AI1455" i="1"/>
  <c r="AJ1455" i="1"/>
  <c r="CQ1455" i="1"/>
  <c r="P1455" i="1" s="1"/>
  <c r="CR1455" i="1"/>
  <c r="Q1455" i="1" s="1"/>
  <c r="CS1455" i="1"/>
  <c r="CT1455" i="1"/>
  <c r="S1455" i="1" s="1"/>
  <c r="CU1455" i="1"/>
  <c r="T1455" i="1" s="1"/>
  <c r="CW1455" i="1"/>
  <c r="V1455" i="1" s="1"/>
  <c r="CX1455" i="1"/>
  <c r="W1455" i="1" s="1"/>
  <c r="CY1455" i="1"/>
  <c r="X1455" i="1" s="1"/>
  <c r="FR1455" i="1"/>
  <c r="GL1455" i="1"/>
  <c r="GN1455" i="1"/>
  <c r="GO1455" i="1"/>
  <c r="GV1455" i="1"/>
  <c r="HC1455" i="1" s="1"/>
  <c r="GX1455" i="1" s="1"/>
  <c r="B1457" i="1"/>
  <c r="B1452" i="1" s="1"/>
  <c r="C1457" i="1"/>
  <c r="C1452" i="1" s="1"/>
  <c r="D1457" i="1"/>
  <c r="D1452" i="1" s="1"/>
  <c r="F1457" i="1"/>
  <c r="F1452" i="1" s="1"/>
  <c r="G1457" i="1"/>
  <c r="AJ1457" i="1"/>
  <c r="BX1457" i="1"/>
  <c r="BX1452" i="1" s="1"/>
  <c r="CB1457" i="1"/>
  <c r="CB1452" i="1" s="1"/>
  <c r="CK1457" i="1"/>
  <c r="CK1452" i="1" s="1"/>
  <c r="CL1457" i="1"/>
  <c r="D1486" i="1"/>
  <c r="E1488" i="1"/>
  <c r="Z1488" i="1"/>
  <c r="AA1488" i="1"/>
  <c r="AM1488" i="1"/>
  <c r="AN1488" i="1"/>
  <c r="BD1488" i="1"/>
  <c r="BE1488" i="1"/>
  <c r="BF1488" i="1"/>
  <c r="BG1488" i="1"/>
  <c r="BH1488" i="1"/>
  <c r="BI1488" i="1"/>
  <c r="BJ1488" i="1"/>
  <c r="BK1488" i="1"/>
  <c r="BL1488" i="1"/>
  <c r="BM1488" i="1"/>
  <c r="BN1488" i="1"/>
  <c r="BO1488" i="1"/>
  <c r="BP1488" i="1"/>
  <c r="BQ1488" i="1"/>
  <c r="BR1488" i="1"/>
  <c r="BS1488" i="1"/>
  <c r="BT1488" i="1"/>
  <c r="BU1488" i="1"/>
  <c r="BV1488" i="1"/>
  <c r="BW1488" i="1"/>
  <c r="CM1488" i="1"/>
  <c r="CN1488" i="1"/>
  <c r="CO1488" i="1"/>
  <c r="CP1488" i="1"/>
  <c r="CQ1488" i="1"/>
  <c r="CR1488" i="1"/>
  <c r="CS1488" i="1"/>
  <c r="CT1488" i="1"/>
  <c r="CU1488" i="1"/>
  <c r="CV1488" i="1"/>
  <c r="CW1488" i="1"/>
  <c r="CX1488" i="1"/>
  <c r="CY1488" i="1"/>
  <c r="CZ1488" i="1"/>
  <c r="DA1488" i="1"/>
  <c r="DB1488" i="1"/>
  <c r="DC1488" i="1"/>
  <c r="DD1488" i="1"/>
  <c r="DE1488" i="1"/>
  <c r="DF1488" i="1"/>
  <c r="DG1488" i="1"/>
  <c r="DH1488" i="1"/>
  <c r="DI1488" i="1"/>
  <c r="DJ1488" i="1"/>
  <c r="DK1488" i="1"/>
  <c r="DL1488" i="1"/>
  <c r="DM1488" i="1"/>
  <c r="DN1488" i="1"/>
  <c r="DO1488" i="1"/>
  <c r="DP1488" i="1"/>
  <c r="DQ1488" i="1"/>
  <c r="DR1488" i="1"/>
  <c r="DS1488" i="1"/>
  <c r="DT1488" i="1"/>
  <c r="DU1488" i="1"/>
  <c r="DV1488" i="1"/>
  <c r="DW1488" i="1"/>
  <c r="DX1488" i="1"/>
  <c r="DY1488" i="1"/>
  <c r="DZ1488" i="1"/>
  <c r="EA1488" i="1"/>
  <c r="EB1488" i="1"/>
  <c r="EC1488" i="1"/>
  <c r="ED1488" i="1"/>
  <c r="EE1488" i="1"/>
  <c r="EF1488" i="1"/>
  <c r="EG1488" i="1"/>
  <c r="EH1488" i="1"/>
  <c r="EI1488" i="1"/>
  <c r="EJ1488" i="1"/>
  <c r="EK1488" i="1"/>
  <c r="EL1488" i="1"/>
  <c r="EM1488" i="1"/>
  <c r="EN1488" i="1"/>
  <c r="EO1488" i="1"/>
  <c r="EP1488" i="1"/>
  <c r="EQ1488" i="1"/>
  <c r="ER1488" i="1"/>
  <c r="ES1488" i="1"/>
  <c r="ET1488" i="1"/>
  <c r="EU1488" i="1"/>
  <c r="EV1488" i="1"/>
  <c r="EW1488" i="1"/>
  <c r="EX1488" i="1"/>
  <c r="EY1488" i="1"/>
  <c r="EZ1488" i="1"/>
  <c r="FA1488" i="1"/>
  <c r="FB1488" i="1"/>
  <c r="FC1488" i="1"/>
  <c r="FD1488" i="1"/>
  <c r="FE1488" i="1"/>
  <c r="FF1488" i="1"/>
  <c r="FG1488" i="1"/>
  <c r="FH1488" i="1"/>
  <c r="FI1488" i="1"/>
  <c r="FJ1488" i="1"/>
  <c r="FK1488" i="1"/>
  <c r="FL1488" i="1"/>
  <c r="FM1488" i="1"/>
  <c r="FN1488" i="1"/>
  <c r="FO1488" i="1"/>
  <c r="FP1488" i="1"/>
  <c r="FQ1488" i="1"/>
  <c r="FR1488" i="1"/>
  <c r="FS1488" i="1"/>
  <c r="FT1488" i="1"/>
  <c r="FU1488" i="1"/>
  <c r="FV1488" i="1"/>
  <c r="FW1488" i="1"/>
  <c r="FX1488" i="1"/>
  <c r="FY1488" i="1"/>
  <c r="FZ1488" i="1"/>
  <c r="GA1488" i="1"/>
  <c r="GB1488" i="1"/>
  <c r="GC1488" i="1"/>
  <c r="GD1488" i="1"/>
  <c r="GE1488" i="1"/>
  <c r="GF1488" i="1"/>
  <c r="GG1488" i="1"/>
  <c r="GH1488" i="1"/>
  <c r="GI1488" i="1"/>
  <c r="GJ1488" i="1"/>
  <c r="GK1488" i="1"/>
  <c r="GL1488" i="1"/>
  <c r="GM1488" i="1"/>
  <c r="GN1488" i="1"/>
  <c r="GO1488" i="1"/>
  <c r="GP1488" i="1"/>
  <c r="GQ1488" i="1"/>
  <c r="GR1488" i="1"/>
  <c r="GS1488" i="1"/>
  <c r="GT1488" i="1"/>
  <c r="GU1488" i="1"/>
  <c r="GV1488" i="1"/>
  <c r="GW1488" i="1"/>
  <c r="GX1488" i="1"/>
  <c r="C1490" i="1"/>
  <c r="D1490" i="1"/>
  <c r="AC1490" i="1"/>
  <c r="CQ1490" i="1" s="1"/>
  <c r="P1490" i="1" s="1"/>
  <c r="AE1490" i="1"/>
  <c r="CS1490" i="1" s="1"/>
  <c r="AF1490" i="1"/>
  <c r="AG1490" i="1"/>
  <c r="AH1490" i="1"/>
  <c r="CV1490" i="1" s="1"/>
  <c r="U1490" i="1" s="1"/>
  <c r="AI1490" i="1"/>
  <c r="CW1490" i="1" s="1"/>
  <c r="V1490" i="1" s="1"/>
  <c r="AJ1490" i="1"/>
  <c r="CX1490" i="1" s="1"/>
  <c r="W1490" i="1" s="1"/>
  <c r="CU1490" i="1"/>
  <c r="T1490" i="1" s="1"/>
  <c r="FR1490" i="1"/>
  <c r="GL1490" i="1"/>
  <c r="GN1490" i="1"/>
  <c r="GO1490" i="1"/>
  <c r="GV1490" i="1"/>
  <c r="HC1490" i="1" s="1"/>
  <c r="GX1490" i="1" s="1"/>
  <c r="C1491" i="1"/>
  <c r="D1491" i="1"/>
  <c r="AC1491" i="1"/>
  <c r="AE1491" i="1"/>
  <c r="AF1491" i="1"/>
  <c r="AG1491" i="1"/>
  <c r="AH1491" i="1"/>
  <c r="AI1491" i="1"/>
  <c r="AJ1491" i="1"/>
  <c r="CX1491" i="1" s="1"/>
  <c r="W1491" i="1" s="1"/>
  <c r="CQ1491" i="1"/>
  <c r="CR1491" i="1"/>
  <c r="CS1491" i="1"/>
  <c r="CU1491" i="1"/>
  <c r="T1491" i="1" s="1"/>
  <c r="CV1491" i="1"/>
  <c r="CW1491" i="1"/>
  <c r="FR1491" i="1"/>
  <c r="GL1491" i="1"/>
  <c r="GN1491" i="1"/>
  <c r="GO1491" i="1"/>
  <c r="GV1491" i="1"/>
  <c r="HC1491" i="1" s="1"/>
  <c r="C1492" i="1"/>
  <c r="D1492" i="1"/>
  <c r="AC1492" i="1"/>
  <c r="CQ1492" i="1" s="1"/>
  <c r="AE1492" i="1"/>
  <c r="AF1492" i="1"/>
  <c r="AG1492" i="1"/>
  <c r="AH1492" i="1"/>
  <c r="CV1492" i="1" s="1"/>
  <c r="AI1492" i="1"/>
  <c r="CW1492" i="1" s="1"/>
  <c r="V1492" i="1" s="1"/>
  <c r="AJ1492" i="1"/>
  <c r="CX1492" i="1" s="1"/>
  <c r="CS1492" i="1"/>
  <c r="CU1492" i="1"/>
  <c r="FR1492" i="1"/>
  <c r="GL1492" i="1"/>
  <c r="GN1492" i="1"/>
  <c r="GO1492" i="1"/>
  <c r="GV1492" i="1"/>
  <c r="HC1492" i="1" s="1"/>
  <c r="GX1492" i="1" s="1"/>
  <c r="AC1493" i="1"/>
  <c r="AE1493" i="1"/>
  <c r="AF1493" i="1"/>
  <c r="AG1493" i="1"/>
  <c r="AH1493" i="1"/>
  <c r="CV1493" i="1" s="1"/>
  <c r="AI1493" i="1"/>
  <c r="AJ1493" i="1"/>
  <c r="CX1493" i="1" s="1"/>
  <c r="CQ1493" i="1"/>
  <c r="CR1493" i="1"/>
  <c r="CS1493" i="1"/>
  <c r="CT1493" i="1"/>
  <c r="CU1493" i="1"/>
  <c r="CW1493" i="1"/>
  <c r="FR1493" i="1"/>
  <c r="GL1493" i="1"/>
  <c r="GN1493" i="1"/>
  <c r="GO1493" i="1"/>
  <c r="GV1493" i="1"/>
  <c r="HC1493" i="1" s="1"/>
  <c r="AC1494" i="1"/>
  <c r="AE1494" i="1"/>
  <c r="AF1494" i="1"/>
  <c r="AG1494" i="1"/>
  <c r="AH1494" i="1"/>
  <c r="AI1494" i="1"/>
  <c r="CW1494" i="1" s="1"/>
  <c r="AJ1494" i="1"/>
  <c r="CX1494" i="1" s="1"/>
  <c r="CQ1494" i="1"/>
  <c r="CU1494" i="1"/>
  <c r="CV1494" i="1"/>
  <c r="FR1494" i="1"/>
  <c r="GL1494" i="1"/>
  <c r="GN1494" i="1"/>
  <c r="GO1494" i="1"/>
  <c r="GV1494" i="1"/>
  <c r="HC1494" i="1" s="1"/>
  <c r="B1496" i="1"/>
  <c r="B1488" i="1" s="1"/>
  <c r="C1496" i="1"/>
  <c r="C1488" i="1" s="1"/>
  <c r="D1496" i="1"/>
  <c r="D1488" i="1" s="1"/>
  <c r="F1496" i="1"/>
  <c r="F1488" i="1" s="1"/>
  <c r="G1496" i="1"/>
  <c r="BX1496" i="1"/>
  <c r="CC1496" i="1"/>
  <c r="CK1496" i="1"/>
  <c r="BB1496" i="1" s="1"/>
  <c r="CL1496" i="1"/>
  <c r="CL1488" i="1" s="1"/>
  <c r="D1525" i="1"/>
  <c r="E1527" i="1"/>
  <c r="Z1527" i="1"/>
  <c r="AA1527" i="1"/>
  <c r="AM1527" i="1"/>
  <c r="AN1527" i="1"/>
  <c r="BD1527" i="1"/>
  <c r="BE1527" i="1"/>
  <c r="BF1527" i="1"/>
  <c r="BG1527" i="1"/>
  <c r="BH1527" i="1"/>
  <c r="BI1527" i="1"/>
  <c r="BJ1527" i="1"/>
  <c r="BK1527" i="1"/>
  <c r="BL1527" i="1"/>
  <c r="BM1527" i="1"/>
  <c r="BN1527" i="1"/>
  <c r="BO1527" i="1"/>
  <c r="BP1527" i="1"/>
  <c r="BQ1527" i="1"/>
  <c r="BR1527" i="1"/>
  <c r="BS1527" i="1"/>
  <c r="BT1527" i="1"/>
  <c r="BU1527" i="1"/>
  <c r="BV1527" i="1"/>
  <c r="BW1527" i="1"/>
  <c r="CM1527" i="1"/>
  <c r="CN1527" i="1"/>
  <c r="CO1527" i="1"/>
  <c r="CP1527" i="1"/>
  <c r="CQ1527" i="1"/>
  <c r="CR1527" i="1"/>
  <c r="CS1527" i="1"/>
  <c r="CT1527" i="1"/>
  <c r="CU1527" i="1"/>
  <c r="CV1527" i="1"/>
  <c r="CW1527" i="1"/>
  <c r="CX1527" i="1"/>
  <c r="CY1527" i="1"/>
  <c r="CZ1527" i="1"/>
  <c r="DA1527" i="1"/>
  <c r="DB1527" i="1"/>
  <c r="DC1527" i="1"/>
  <c r="DD1527" i="1"/>
  <c r="DE1527" i="1"/>
  <c r="DF1527" i="1"/>
  <c r="DG1527" i="1"/>
  <c r="DH1527" i="1"/>
  <c r="DI1527" i="1"/>
  <c r="DJ1527" i="1"/>
  <c r="DK1527" i="1"/>
  <c r="DL1527" i="1"/>
  <c r="DM1527" i="1"/>
  <c r="DN1527" i="1"/>
  <c r="DO1527" i="1"/>
  <c r="DP1527" i="1"/>
  <c r="DQ1527" i="1"/>
  <c r="DR1527" i="1"/>
  <c r="DS1527" i="1"/>
  <c r="DT1527" i="1"/>
  <c r="DU1527" i="1"/>
  <c r="DV1527" i="1"/>
  <c r="DW1527" i="1"/>
  <c r="DX1527" i="1"/>
  <c r="DY1527" i="1"/>
  <c r="DZ1527" i="1"/>
  <c r="EA1527" i="1"/>
  <c r="EB1527" i="1"/>
  <c r="EC1527" i="1"/>
  <c r="ED1527" i="1"/>
  <c r="EE1527" i="1"/>
  <c r="EF1527" i="1"/>
  <c r="EG1527" i="1"/>
  <c r="EH1527" i="1"/>
  <c r="EI1527" i="1"/>
  <c r="EJ1527" i="1"/>
  <c r="EK1527" i="1"/>
  <c r="EL1527" i="1"/>
  <c r="EM1527" i="1"/>
  <c r="EN1527" i="1"/>
  <c r="EO1527" i="1"/>
  <c r="EP1527" i="1"/>
  <c r="EQ1527" i="1"/>
  <c r="ER1527" i="1"/>
  <c r="ES1527" i="1"/>
  <c r="ET1527" i="1"/>
  <c r="EU1527" i="1"/>
  <c r="EV1527" i="1"/>
  <c r="EW1527" i="1"/>
  <c r="EX1527" i="1"/>
  <c r="EY1527" i="1"/>
  <c r="EZ1527" i="1"/>
  <c r="FA1527" i="1"/>
  <c r="FB1527" i="1"/>
  <c r="FC1527" i="1"/>
  <c r="FD1527" i="1"/>
  <c r="FE1527" i="1"/>
  <c r="FF1527" i="1"/>
  <c r="FG1527" i="1"/>
  <c r="FH1527" i="1"/>
  <c r="FI1527" i="1"/>
  <c r="FJ1527" i="1"/>
  <c r="FK1527" i="1"/>
  <c r="FL1527" i="1"/>
  <c r="FM1527" i="1"/>
  <c r="FN1527" i="1"/>
  <c r="FO1527" i="1"/>
  <c r="FP1527" i="1"/>
  <c r="FQ1527" i="1"/>
  <c r="FR1527" i="1"/>
  <c r="FS1527" i="1"/>
  <c r="FT1527" i="1"/>
  <c r="FU1527" i="1"/>
  <c r="FV1527" i="1"/>
  <c r="FW1527" i="1"/>
  <c r="FX1527" i="1"/>
  <c r="FY1527" i="1"/>
  <c r="FZ1527" i="1"/>
  <c r="GA1527" i="1"/>
  <c r="GB1527" i="1"/>
  <c r="GC1527" i="1"/>
  <c r="GD1527" i="1"/>
  <c r="GE1527" i="1"/>
  <c r="GF1527" i="1"/>
  <c r="GG1527" i="1"/>
  <c r="GH1527" i="1"/>
  <c r="GI1527" i="1"/>
  <c r="GJ1527" i="1"/>
  <c r="GK1527" i="1"/>
  <c r="GL1527" i="1"/>
  <c r="GM1527" i="1"/>
  <c r="GN1527" i="1"/>
  <c r="GO1527" i="1"/>
  <c r="GP1527" i="1"/>
  <c r="GQ1527" i="1"/>
  <c r="GR1527" i="1"/>
  <c r="GS1527" i="1"/>
  <c r="GT1527" i="1"/>
  <c r="GU1527" i="1"/>
  <c r="GV1527" i="1"/>
  <c r="GW1527" i="1"/>
  <c r="GX1527" i="1"/>
  <c r="C1529" i="1"/>
  <c r="D1529" i="1"/>
  <c r="AC1529" i="1"/>
  <c r="AD1529" i="1"/>
  <c r="AE1529" i="1"/>
  <c r="AF1529" i="1"/>
  <c r="AG1529" i="1"/>
  <c r="AH1529" i="1"/>
  <c r="CV1529" i="1" s="1"/>
  <c r="U1529" i="1" s="1"/>
  <c r="AI1529" i="1"/>
  <c r="AJ1529" i="1"/>
  <c r="CX1529" i="1" s="1"/>
  <c r="W1529" i="1" s="1"/>
  <c r="CQ1529" i="1"/>
  <c r="P1529" i="1" s="1"/>
  <c r="CR1529" i="1"/>
  <c r="Q1529" i="1" s="1"/>
  <c r="CS1529" i="1"/>
  <c r="CU1529" i="1"/>
  <c r="T1529" i="1" s="1"/>
  <c r="CW1529" i="1"/>
  <c r="V1529" i="1" s="1"/>
  <c r="FR1529" i="1"/>
  <c r="GL1529" i="1"/>
  <c r="GN1529" i="1"/>
  <c r="GO1529" i="1"/>
  <c r="GV1529" i="1"/>
  <c r="HC1529" i="1" s="1"/>
  <c r="GX1529" i="1" s="1"/>
  <c r="I1530" i="1"/>
  <c r="V1530" i="1"/>
  <c r="AC1530" i="1"/>
  <c r="AD1530" i="1"/>
  <c r="AE1530" i="1"/>
  <c r="AF1530" i="1"/>
  <c r="AG1530" i="1"/>
  <c r="AH1530" i="1"/>
  <c r="CV1530" i="1" s="1"/>
  <c r="AI1530" i="1"/>
  <c r="AJ1530" i="1"/>
  <c r="CX1530" i="1" s="1"/>
  <c r="W1530" i="1" s="1"/>
  <c r="CQ1530" i="1"/>
  <c r="P1530" i="1" s="1"/>
  <c r="CR1530" i="1"/>
  <c r="CS1530" i="1"/>
  <c r="CU1530" i="1"/>
  <c r="T1530" i="1" s="1"/>
  <c r="CW1530" i="1"/>
  <c r="FR1530" i="1"/>
  <c r="GL1530" i="1"/>
  <c r="GN1530" i="1"/>
  <c r="CB1536" i="1" s="1"/>
  <c r="GO1530" i="1"/>
  <c r="GV1530" i="1"/>
  <c r="HC1530" i="1"/>
  <c r="GX1530" i="1" s="1"/>
  <c r="C1531" i="1"/>
  <c r="D1531" i="1"/>
  <c r="AC1531" i="1"/>
  <c r="AD1531" i="1"/>
  <c r="AE1531" i="1"/>
  <c r="AF1531" i="1"/>
  <c r="AG1531" i="1"/>
  <c r="CU1531" i="1" s="1"/>
  <c r="AH1531" i="1"/>
  <c r="CV1531" i="1" s="1"/>
  <c r="AI1531" i="1"/>
  <c r="AJ1531" i="1"/>
  <c r="CX1531" i="1" s="1"/>
  <c r="CQ1531" i="1"/>
  <c r="P1531" i="1" s="1"/>
  <c r="CR1531" i="1"/>
  <c r="CS1531" i="1"/>
  <c r="CW1531" i="1"/>
  <c r="V1531" i="1" s="1"/>
  <c r="FR1531" i="1"/>
  <c r="GL1531" i="1"/>
  <c r="GN1531" i="1"/>
  <c r="GO1531" i="1"/>
  <c r="GV1531" i="1"/>
  <c r="HC1531" i="1" s="1"/>
  <c r="GX1531" i="1" s="1"/>
  <c r="AC1532" i="1"/>
  <c r="AE1532" i="1"/>
  <c r="AF1532" i="1"/>
  <c r="AG1532" i="1"/>
  <c r="AH1532" i="1"/>
  <c r="CV1532" i="1" s="1"/>
  <c r="AI1532" i="1"/>
  <c r="CW1532" i="1" s="1"/>
  <c r="AJ1532" i="1"/>
  <c r="CX1532" i="1" s="1"/>
  <c r="CQ1532" i="1"/>
  <c r="CS1532" i="1"/>
  <c r="CU1532" i="1"/>
  <c r="FR1532" i="1"/>
  <c r="GL1532" i="1"/>
  <c r="GN1532" i="1"/>
  <c r="GO1532" i="1"/>
  <c r="GV1532" i="1"/>
  <c r="HC1532" i="1" s="1"/>
  <c r="AC1533" i="1"/>
  <c r="AD1533" i="1"/>
  <c r="AE1533" i="1"/>
  <c r="AF1533" i="1"/>
  <c r="AG1533" i="1"/>
  <c r="CU1533" i="1" s="1"/>
  <c r="AH1533" i="1"/>
  <c r="CV1533" i="1" s="1"/>
  <c r="AI1533" i="1"/>
  <c r="AJ1533" i="1"/>
  <c r="CX1533" i="1" s="1"/>
  <c r="CQ1533" i="1"/>
  <c r="CR1533" i="1"/>
  <c r="CS1533" i="1"/>
  <c r="CW1533" i="1"/>
  <c r="FR1533" i="1"/>
  <c r="GL1533" i="1"/>
  <c r="GN1533" i="1"/>
  <c r="GO1533" i="1"/>
  <c r="GV1533" i="1"/>
  <c r="HC1533" i="1" s="1"/>
  <c r="C1534" i="1"/>
  <c r="D1534" i="1"/>
  <c r="AC1534" i="1"/>
  <c r="AE1534" i="1"/>
  <c r="CS1534" i="1" s="1"/>
  <c r="AF1534" i="1"/>
  <c r="AG1534" i="1"/>
  <c r="AH1534" i="1"/>
  <c r="CV1534" i="1" s="1"/>
  <c r="AI1534" i="1"/>
  <c r="CW1534" i="1" s="1"/>
  <c r="V1534" i="1" s="1"/>
  <c r="AJ1534" i="1"/>
  <c r="CX1534" i="1" s="1"/>
  <c r="CQ1534" i="1"/>
  <c r="CU1534" i="1"/>
  <c r="FR1534" i="1"/>
  <c r="GL1534" i="1"/>
  <c r="GN1534" i="1"/>
  <c r="GO1534" i="1"/>
  <c r="GV1534" i="1"/>
  <c r="HC1534" i="1" s="1"/>
  <c r="B1536" i="1"/>
  <c r="B1527" i="1" s="1"/>
  <c r="C1536" i="1"/>
  <c r="C1527" i="1" s="1"/>
  <c r="D1536" i="1"/>
  <c r="D1527" i="1" s="1"/>
  <c r="F1536" i="1"/>
  <c r="F1527" i="1" s="1"/>
  <c r="G1536" i="1"/>
  <c r="BX1536" i="1"/>
  <c r="CK1536" i="1"/>
  <c r="CK1527" i="1" s="1"/>
  <c r="CL1536" i="1"/>
  <c r="CL1527" i="1" s="1"/>
  <c r="B1565" i="1"/>
  <c r="B1407" i="1" s="1"/>
  <c r="C1565" i="1"/>
  <c r="C1407" i="1" s="1"/>
  <c r="D1565" i="1"/>
  <c r="D1407" i="1" s="1"/>
  <c r="F1565" i="1"/>
  <c r="F1407" i="1" s="1"/>
  <c r="G1565" i="1"/>
  <c r="B1594" i="1"/>
  <c r="B1403" i="1" s="1"/>
  <c r="C1594" i="1"/>
  <c r="C1403" i="1" s="1"/>
  <c r="D1594" i="1"/>
  <c r="D1403" i="1" s="1"/>
  <c r="F1594" i="1"/>
  <c r="F1403" i="1" s="1"/>
  <c r="G1594" i="1"/>
  <c r="D1629" i="1"/>
  <c r="E1631" i="1"/>
  <c r="Z1631" i="1"/>
  <c r="AA1631" i="1"/>
  <c r="AB1631" i="1"/>
  <c r="AC1631" i="1"/>
  <c r="AD1631" i="1"/>
  <c r="AE1631" i="1"/>
  <c r="AF1631" i="1"/>
  <c r="AG1631" i="1"/>
  <c r="AH1631" i="1"/>
  <c r="AI1631" i="1"/>
  <c r="AJ1631" i="1"/>
  <c r="AK1631" i="1"/>
  <c r="AL1631" i="1"/>
  <c r="AM1631" i="1"/>
  <c r="AN1631" i="1"/>
  <c r="BD1631" i="1"/>
  <c r="BE1631" i="1"/>
  <c r="BF1631" i="1"/>
  <c r="BG1631" i="1"/>
  <c r="BH1631" i="1"/>
  <c r="BI1631" i="1"/>
  <c r="BJ1631" i="1"/>
  <c r="BK1631" i="1"/>
  <c r="BL1631" i="1"/>
  <c r="BM1631" i="1"/>
  <c r="BN1631" i="1"/>
  <c r="BO1631" i="1"/>
  <c r="BP1631" i="1"/>
  <c r="BQ1631" i="1"/>
  <c r="BR1631" i="1"/>
  <c r="BS1631" i="1"/>
  <c r="BT1631" i="1"/>
  <c r="BU1631" i="1"/>
  <c r="BV1631" i="1"/>
  <c r="BW1631" i="1"/>
  <c r="BX1631" i="1"/>
  <c r="BY1631" i="1"/>
  <c r="BZ1631" i="1"/>
  <c r="CA1631" i="1"/>
  <c r="CB1631" i="1"/>
  <c r="CC1631" i="1"/>
  <c r="CD1631" i="1"/>
  <c r="CE1631" i="1"/>
  <c r="CF1631" i="1"/>
  <c r="CG1631" i="1"/>
  <c r="CH1631" i="1"/>
  <c r="CI1631" i="1"/>
  <c r="CJ1631" i="1"/>
  <c r="CK1631" i="1"/>
  <c r="CL1631" i="1"/>
  <c r="CM1631" i="1"/>
  <c r="CN1631" i="1"/>
  <c r="CO1631" i="1"/>
  <c r="CP1631" i="1"/>
  <c r="CQ1631" i="1"/>
  <c r="CR1631" i="1"/>
  <c r="CS1631" i="1"/>
  <c r="CT1631" i="1"/>
  <c r="CU1631" i="1"/>
  <c r="CV1631" i="1"/>
  <c r="CW1631" i="1"/>
  <c r="CX1631" i="1"/>
  <c r="CY1631" i="1"/>
  <c r="CZ1631" i="1"/>
  <c r="DA1631" i="1"/>
  <c r="DB1631" i="1"/>
  <c r="DC1631" i="1"/>
  <c r="DD1631" i="1"/>
  <c r="DE1631" i="1"/>
  <c r="DF1631" i="1"/>
  <c r="DG1631" i="1"/>
  <c r="DH1631" i="1"/>
  <c r="DI1631" i="1"/>
  <c r="DJ1631" i="1"/>
  <c r="DK1631" i="1"/>
  <c r="DL1631" i="1"/>
  <c r="DM1631" i="1"/>
  <c r="DN1631" i="1"/>
  <c r="DO1631" i="1"/>
  <c r="DP1631" i="1"/>
  <c r="DQ1631" i="1"/>
  <c r="DR1631" i="1"/>
  <c r="DS1631" i="1"/>
  <c r="DT1631" i="1"/>
  <c r="DU1631" i="1"/>
  <c r="DV1631" i="1"/>
  <c r="DW1631" i="1"/>
  <c r="DX1631" i="1"/>
  <c r="DY1631" i="1"/>
  <c r="DZ1631" i="1"/>
  <c r="EA1631" i="1"/>
  <c r="EB1631" i="1"/>
  <c r="EC1631" i="1"/>
  <c r="ED1631" i="1"/>
  <c r="EE1631" i="1"/>
  <c r="EF1631" i="1"/>
  <c r="EG1631" i="1"/>
  <c r="EH1631" i="1"/>
  <c r="EI1631" i="1"/>
  <c r="EJ1631" i="1"/>
  <c r="EK1631" i="1"/>
  <c r="EL1631" i="1"/>
  <c r="EM1631" i="1"/>
  <c r="EN1631" i="1"/>
  <c r="EO1631" i="1"/>
  <c r="EP1631" i="1"/>
  <c r="EQ1631" i="1"/>
  <c r="ER1631" i="1"/>
  <c r="ES1631" i="1"/>
  <c r="ET1631" i="1"/>
  <c r="EU1631" i="1"/>
  <c r="EV1631" i="1"/>
  <c r="EW1631" i="1"/>
  <c r="EX1631" i="1"/>
  <c r="EY1631" i="1"/>
  <c r="EZ1631" i="1"/>
  <c r="FA1631" i="1"/>
  <c r="FB1631" i="1"/>
  <c r="FC1631" i="1"/>
  <c r="FD1631" i="1"/>
  <c r="FE1631" i="1"/>
  <c r="FF1631" i="1"/>
  <c r="FG1631" i="1"/>
  <c r="FH1631" i="1"/>
  <c r="FI1631" i="1"/>
  <c r="FJ1631" i="1"/>
  <c r="FK1631" i="1"/>
  <c r="FL1631" i="1"/>
  <c r="FM1631" i="1"/>
  <c r="FN1631" i="1"/>
  <c r="FO1631" i="1"/>
  <c r="FP1631" i="1"/>
  <c r="FQ1631" i="1"/>
  <c r="FR1631" i="1"/>
  <c r="FS1631" i="1"/>
  <c r="FT1631" i="1"/>
  <c r="FU1631" i="1"/>
  <c r="FV1631" i="1"/>
  <c r="FW1631" i="1"/>
  <c r="FX1631" i="1"/>
  <c r="FY1631" i="1"/>
  <c r="FZ1631" i="1"/>
  <c r="GA1631" i="1"/>
  <c r="GB1631" i="1"/>
  <c r="GC1631" i="1"/>
  <c r="GD1631" i="1"/>
  <c r="GE1631" i="1"/>
  <c r="GF1631" i="1"/>
  <c r="GG1631" i="1"/>
  <c r="GH1631" i="1"/>
  <c r="GI1631" i="1"/>
  <c r="GJ1631" i="1"/>
  <c r="GK1631" i="1"/>
  <c r="GL1631" i="1"/>
  <c r="GM1631" i="1"/>
  <c r="GN1631" i="1"/>
  <c r="GO1631" i="1"/>
  <c r="GP1631" i="1"/>
  <c r="GQ1631" i="1"/>
  <c r="GR1631" i="1"/>
  <c r="GS1631" i="1"/>
  <c r="GT1631" i="1"/>
  <c r="GU1631" i="1"/>
  <c r="GV1631" i="1"/>
  <c r="GW1631" i="1"/>
  <c r="GX1631" i="1"/>
  <c r="D1633" i="1"/>
  <c r="E1635" i="1"/>
  <c r="Z1635" i="1"/>
  <c r="AA1635" i="1"/>
  <c r="AB1635" i="1"/>
  <c r="AC1635" i="1"/>
  <c r="AD1635" i="1"/>
  <c r="AE1635" i="1"/>
  <c r="AF1635" i="1"/>
  <c r="AG1635" i="1"/>
  <c r="AH1635" i="1"/>
  <c r="AI1635" i="1"/>
  <c r="AJ1635" i="1"/>
  <c r="AK1635" i="1"/>
  <c r="AL1635" i="1"/>
  <c r="AM1635" i="1"/>
  <c r="AN1635" i="1"/>
  <c r="BD1635" i="1"/>
  <c r="BE1635" i="1"/>
  <c r="BF1635" i="1"/>
  <c r="BG1635" i="1"/>
  <c r="BH1635" i="1"/>
  <c r="BI1635" i="1"/>
  <c r="BJ1635" i="1"/>
  <c r="BK1635" i="1"/>
  <c r="BL1635" i="1"/>
  <c r="BM1635" i="1"/>
  <c r="BN1635" i="1"/>
  <c r="BO1635" i="1"/>
  <c r="BP1635" i="1"/>
  <c r="BQ1635" i="1"/>
  <c r="BR1635" i="1"/>
  <c r="BS1635" i="1"/>
  <c r="BT1635" i="1"/>
  <c r="BU1635" i="1"/>
  <c r="BV1635" i="1"/>
  <c r="BW1635" i="1"/>
  <c r="BX1635" i="1"/>
  <c r="BY1635" i="1"/>
  <c r="BZ1635" i="1"/>
  <c r="CA1635" i="1"/>
  <c r="CB1635" i="1"/>
  <c r="CC1635" i="1"/>
  <c r="CD1635" i="1"/>
  <c r="CE1635" i="1"/>
  <c r="CF1635" i="1"/>
  <c r="CG1635" i="1"/>
  <c r="CH1635" i="1"/>
  <c r="CI1635" i="1"/>
  <c r="CJ1635" i="1"/>
  <c r="CK1635" i="1"/>
  <c r="CL1635" i="1"/>
  <c r="CM1635" i="1"/>
  <c r="CN1635" i="1"/>
  <c r="CO1635" i="1"/>
  <c r="CP1635" i="1"/>
  <c r="CQ1635" i="1"/>
  <c r="CR1635" i="1"/>
  <c r="CS1635" i="1"/>
  <c r="CT1635" i="1"/>
  <c r="CU1635" i="1"/>
  <c r="CV1635" i="1"/>
  <c r="CW1635" i="1"/>
  <c r="CX1635" i="1"/>
  <c r="CY1635" i="1"/>
  <c r="CZ1635" i="1"/>
  <c r="DA1635" i="1"/>
  <c r="DB1635" i="1"/>
  <c r="DC1635" i="1"/>
  <c r="DD1635" i="1"/>
  <c r="DE1635" i="1"/>
  <c r="DF1635" i="1"/>
  <c r="DG1635" i="1"/>
  <c r="DH1635" i="1"/>
  <c r="DI1635" i="1"/>
  <c r="DJ1635" i="1"/>
  <c r="DK1635" i="1"/>
  <c r="DL1635" i="1"/>
  <c r="DM1635" i="1"/>
  <c r="DN1635" i="1"/>
  <c r="DO1635" i="1"/>
  <c r="DP1635" i="1"/>
  <c r="DQ1635" i="1"/>
  <c r="DR1635" i="1"/>
  <c r="DS1635" i="1"/>
  <c r="DT1635" i="1"/>
  <c r="DU1635" i="1"/>
  <c r="DV1635" i="1"/>
  <c r="DW1635" i="1"/>
  <c r="DX1635" i="1"/>
  <c r="DY1635" i="1"/>
  <c r="DZ1635" i="1"/>
  <c r="EA1635" i="1"/>
  <c r="EB1635" i="1"/>
  <c r="EC1635" i="1"/>
  <c r="ED1635" i="1"/>
  <c r="EE1635" i="1"/>
  <c r="EF1635" i="1"/>
  <c r="EG1635" i="1"/>
  <c r="EH1635" i="1"/>
  <c r="EI1635" i="1"/>
  <c r="EJ1635" i="1"/>
  <c r="EK1635" i="1"/>
  <c r="EL1635" i="1"/>
  <c r="EM1635" i="1"/>
  <c r="EN1635" i="1"/>
  <c r="EO1635" i="1"/>
  <c r="EP1635" i="1"/>
  <c r="EQ1635" i="1"/>
  <c r="ER1635" i="1"/>
  <c r="ES1635" i="1"/>
  <c r="ET1635" i="1"/>
  <c r="EU1635" i="1"/>
  <c r="EV1635" i="1"/>
  <c r="EW1635" i="1"/>
  <c r="EX1635" i="1"/>
  <c r="EY1635" i="1"/>
  <c r="EZ1635" i="1"/>
  <c r="FA1635" i="1"/>
  <c r="FB1635" i="1"/>
  <c r="FC1635" i="1"/>
  <c r="FD1635" i="1"/>
  <c r="FE1635" i="1"/>
  <c r="FF1635" i="1"/>
  <c r="FG1635" i="1"/>
  <c r="FH1635" i="1"/>
  <c r="FI1635" i="1"/>
  <c r="FJ1635" i="1"/>
  <c r="FK1635" i="1"/>
  <c r="FL1635" i="1"/>
  <c r="FM1635" i="1"/>
  <c r="FN1635" i="1"/>
  <c r="FO1635" i="1"/>
  <c r="FP1635" i="1"/>
  <c r="FQ1635" i="1"/>
  <c r="FR1635" i="1"/>
  <c r="FS1635" i="1"/>
  <c r="FT1635" i="1"/>
  <c r="FU1635" i="1"/>
  <c r="FV1635" i="1"/>
  <c r="FW1635" i="1"/>
  <c r="FX1635" i="1"/>
  <c r="FY1635" i="1"/>
  <c r="FZ1635" i="1"/>
  <c r="GA1635" i="1"/>
  <c r="GB1635" i="1"/>
  <c r="GC1635" i="1"/>
  <c r="GD1635" i="1"/>
  <c r="GE1635" i="1"/>
  <c r="GF1635" i="1"/>
  <c r="GG1635" i="1"/>
  <c r="GH1635" i="1"/>
  <c r="GI1635" i="1"/>
  <c r="GJ1635" i="1"/>
  <c r="GK1635" i="1"/>
  <c r="GL1635" i="1"/>
  <c r="GM1635" i="1"/>
  <c r="GN1635" i="1"/>
  <c r="GO1635" i="1"/>
  <c r="GP1635" i="1"/>
  <c r="GQ1635" i="1"/>
  <c r="GR1635" i="1"/>
  <c r="GS1635" i="1"/>
  <c r="GT1635" i="1"/>
  <c r="GU1635" i="1"/>
  <c r="GV1635" i="1"/>
  <c r="GW1635" i="1"/>
  <c r="GX1635" i="1"/>
  <c r="D1637" i="1"/>
  <c r="E1639" i="1"/>
  <c r="Z1639" i="1"/>
  <c r="AA1639" i="1"/>
  <c r="AM1639" i="1"/>
  <c r="AN1639" i="1"/>
  <c r="BD1639" i="1"/>
  <c r="BE1639" i="1"/>
  <c r="BF1639" i="1"/>
  <c r="BG1639" i="1"/>
  <c r="BH1639" i="1"/>
  <c r="BI1639" i="1"/>
  <c r="BJ1639" i="1"/>
  <c r="BK1639" i="1"/>
  <c r="BL1639" i="1"/>
  <c r="BM1639" i="1"/>
  <c r="BN1639" i="1"/>
  <c r="BO1639" i="1"/>
  <c r="BP1639" i="1"/>
  <c r="BQ1639" i="1"/>
  <c r="BR1639" i="1"/>
  <c r="BS1639" i="1"/>
  <c r="BT1639" i="1"/>
  <c r="BU1639" i="1"/>
  <c r="BV1639" i="1"/>
  <c r="BW1639" i="1"/>
  <c r="CM1639" i="1"/>
  <c r="CN1639" i="1"/>
  <c r="CO1639" i="1"/>
  <c r="CP1639" i="1"/>
  <c r="CQ1639" i="1"/>
  <c r="CR1639" i="1"/>
  <c r="CS1639" i="1"/>
  <c r="CT1639" i="1"/>
  <c r="CU1639" i="1"/>
  <c r="CV1639" i="1"/>
  <c r="CW1639" i="1"/>
  <c r="CX1639" i="1"/>
  <c r="CY1639" i="1"/>
  <c r="CZ1639" i="1"/>
  <c r="DA1639" i="1"/>
  <c r="DB1639" i="1"/>
  <c r="DC1639" i="1"/>
  <c r="DD1639" i="1"/>
  <c r="DE1639" i="1"/>
  <c r="DF1639" i="1"/>
  <c r="DG1639" i="1"/>
  <c r="DH1639" i="1"/>
  <c r="DI1639" i="1"/>
  <c r="DJ1639" i="1"/>
  <c r="DK1639" i="1"/>
  <c r="DL1639" i="1"/>
  <c r="DM1639" i="1"/>
  <c r="DN1639" i="1"/>
  <c r="DO1639" i="1"/>
  <c r="DP1639" i="1"/>
  <c r="DQ1639" i="1"/>
  <c r="DR1639" i="1"/>
  <c r="DS1639" i="1"/>
  <c r="DT1639" i="1"/>
  <c r="DU1639" i="1"/>
  <c r="DV1639" i="1"/>
  <c r="DW1639" i="1"/>
  <c r="DX1639" i="1"/>
  <c r="DY1639" i="1"/>
  <c r="DZ1639" i="1"/>
  <c r="EA1639" i="1"/>
  <c r="EB1639" i="1"/>
  <c r="EC1639" i="1"/>
  <c r="ED1639" i="1"/>
  <c r="EE1639" i="1"/>
  <c r="EF1639" i="1"/>
  <c r="EG1639" i="1"/>
  <c r="EH1639" i="1"/>
  <c r="EI1639" i="1"/>
  <c r="EJ1639" i="1"/>
  <c r="EK1639" i="1"/>
  <c r="EL1639" i="1"/>
  <c r="EM1639" i="1"/>
  <c r="EN1639" i="1"/>
  <c r="EO1639" i="1"/>
  <c r="EP1639" i="1"/>
  <c r="EQ1639" i="1"/>
  <c r="ER1639" i="1"/>
  <c r="ES1639" i="1"/>
  <c r="ET1639" i="1"/>
  <c r="EU1639" i="1"/>
  <c r="EV1639" i="1"/>
  <c r="EW1639" i="1"/>
  <c r="EX1639" i="1"/>
  <c r="EY1639" i="1"/>
  <c r="EZ1639" i="1"/>
  <c r="FA1639" i="1"/>
  <c r="FB1639" i="1"/>
  <c r="FC1639" i="1"/>
  <c r="FD1639" i="1"/>
  <c r="FE1639" i="1"/>
  <c r="FF1639" i="1"/>
  <c r="FG1639" i="1"/>
  <c r="FH1639" i="1"/>
  <c r="FI1639" i="1"/>
  <c r="FJ1639" i="1"/>
  <c r="FK1639" i="1"/>
  <c r="FL1639" i="1"/>
  <c r="FM1639" i="1"/>
  <c r="FN1639" i="1"/>
  <c r="FO1639" i="1"/>
  <c r="FP1639" i="1"/>
  <c r="FQ1639" i="1"/>
  <c r="FR1639" i="1"/>
  <c r="FS1639" i="1"/>
  <c r="FT1639" i="1"/>
  <c r="FU1639" i="1"/>
  <c r="FV1639" i="1"/>
  <c r="FW1639" i="1"/>
  <c r="FX1639" i="1"/>
  <c r="FY1639" i="1"/>
  <c r="FZ1639" i="1"/>
  <c r="GA1639" i="1"/>
  <c r="GB1639" i="1"/>
  <c r="GC1639" i="1"/>
  <c r="GD1639" i="1"/>
  <c r="GE1639" i="1"/>
  <c r="GF1639" i="1"/>
  <c r="GG1639" i="1"/>
  <c r="GH1639" i="1"/>
  <c r="GI1639" i="1"/>
  <c r="GJ1639" i="1"/>
  <c r="GK1639" i="1"/>
  <c r="GL1639" i="1"/>
  <c r="GM1639" i="1"/>
  <c r="GN1639" i="1"/>
  <c r="GO1639" i="1"/>
  <c r="GP1639" i="1"/>
  <c r="GQ1639" i="1"/>
  <c r="GR1639" i="1"/>
  <c r="GS1639" i="1"/>
  <c r="GT1639" i="1"/>
  <c r="GU1639" i="1"/>
  <c r="GV1639" i="1"/>
  <c r="GW1639" i="1"/>
  <c r="GX1639" i="1"/>
  <c r="C1641" i="1"/>
  <c r="D1641" i="1"/>
  <c r="AC1641" i="1"/>
  <c r="CQ1641" i="1" s="1"/>
  <c r="AE1641" i="1"/>
  <c r="AF1641" i="1"/>
  <c r="AG1641" i="1"/>
  <c r="CU1641" i="1" s="1"/>
  <c r="AH1641" i="1"/>
  <c r="CV1641" i="1" s="1"/>
  <c r="AI1641" i="1"/>
  <c r="AJ1641" i="1"/>
  <c r="CX1641" i="1" s="1"/>
  <c r="CR1641" i="1"/>
  <c r="CS1641" i="1"/>
  <c r="CW1641" i="1"/>
  <c r="FR1641" i="1"/>
  <c r="GL1641" i="1"/>
  <c r="BZ1649" i="1" s="1"/>
  <c r="AQ1649" i="1" s="1"/>
  <c r="GN1641" i="1"/>
  <c r="GO1641" i="1"/>
  <c r="GV1641" i="1"/>
  <c r="HC1641" i="1" s="1"/>
  <c r="C1642" i="1"/>
  <c r="D1642" i="1"/>
  <c r="AC1642" i="1"/>
  <c r="CQ1642" i="1" s="1"/>
  <c r="P1642" i="1" s="1"/>
  <c r="AD1642" i="1"/>
  <c r="AE1642" i="1"/>
  <c r="AF1642" i="1"/>
  <c r="AG1642" i="1"/>
  <c r="CU1642" i="1" s="1"/>
  <c r="T1642" i="1" s="1"/>
  <c r="AH1642" i="1"/>
  <c r="CV1642" i="1" s="1"/>
  <c r="U1642" i="1" s="1"/>
  <c r="AI1642" i="1"/>
  <c r="CW1642" i="1" s="1"/>
  <c r="V1642" i="1" s="1"/>
  <c r="AJ1642" i="1"/>
  <c r="CS1642" i="1"/>
  <c r="CT1642" i="1"/>
  <c r="S1642" i="1" s="1"/>
  <c r="CX1642" i="1"/>
  <c r="W1642" i="1" s="1"/>
  <c r="FR1642" i="1"/>
  <c r="GL1642" i="1"/>
  <c r="GN1642" i="1"/>
  <c r="GO1642" i="1"/>
  <c r="GV1642" i="1"/>
  <c r="HC1642" i="1" s="1"/>
  <c r="GX1642" i="1" s="1"/>
  <c r="C1643" i="1"/>
  <c r="D1643" i="1"/>
  <c r="AC1643" i="1"/>
  <c r="CQ1643" i="1" s="1"/>
  <c r="AE1643" i="1"/>
  <c r="AF1643" i="1"/>
  <c r="AG1643" i="1"/>
  <c r="CU1643" i="1" s="1"/>
  <c r="AH1643" i="1"/>
  <c r="CV1643" i="1" s="1"/>
  <c r="AI1643" i="1"/>
  <c r="AJ1643" i="1"/>
  <c r="CX1643" i="1" s="1"/>
  <c r="W1643" i="1" s="1"/>
  <c r="CR1643" i="1"/>
  <c r="CW1643" i="1"/>
  <c r="V1643" i="1" s="1"/>
  <c r="FR1643" i="1"/>
  <c r="GL1643" i="1"/>
  <c r="GN1643" i="1"/>
  <c r="GO1643" i="1"/>
  <c r="GV1643" i="1"/>
  <c r="HC1643" i="1" s="1"/>
  <c r="C1644" i="1"/>
  <c r="D1644" i="1"/>
  <c r="AC1644" i="1"/>
  <c r="AE1644" i="1"/>
  <c r="AF1644" i="1"/>
  <c r="AG1644" i="1"/>
  <c r="AH1644" i="1"/>
  <c r="CV1644" i="1" s="1"/>
  <c r="AI1644" i="1"/>
  <c r="CW1644" i="1" s="1"/>
  <c r="V1644" i="1" s="1"/>
  <c r="AJ1644" i="1"/>
  <c r="CQ1644" i="1"/>
  <c r="CT1644" i="1"/>
  <c r="S1644" i="1" s="1"/>
  <c r="CU1644" i="1"/>
  <c r="CX1644" i="1"/>
  <c r="W1644" i="1" s="1"/>
  <c r="FR1644" i="1"/>
  <c r="GL1644" i="1"/>
  <c r="GN1644" i="1"/>
  <c r="GO1644" i="1"/>
  <c r="GV1644" i="1"/>
  <c r="HC1644" i="1" s="1"/>
  <c r="GX1644" i="1" s="1"/>
  <c r="C1645" i="1"/>
  <c r="D1645" i="1"/>
  <c r="AC1645" i="1"/>
  <c r="AD1645" i="1"/>
  <c r="AB1645" i="1" s="1"/>
  <c r="AE1645" i="1"/>
  <c r="AF1645" i="1"/>
  <c r="AG1645" i="1"/>
  <c r="AH1645" i="1"/>
  <c r="CV1645" i="1" s="1"/>
  <c r="U1645" i="1" s="1"/>
  <c r="AI1645" i="1"/>
  <c r="CW1645" i="1" s="1"/>
  <c r="V1645" i="1" s="1"/>
  <c r="AJ1645" i="1"/>
  <c r="CX1645" i="1" s="1"/>
  <c r="W1645" i="1" s="1"/>
  <c r="CQ1645" i="1"/>
  <c r="P1645" i="1" s="1"/>
  <c r="CR1645" i="1"/>
  <c r="Q1645" i="1" s="1"/>
  <c r="CS1645" i="1"/>
  <c r="CU1645" i="1"/>
  <c r="T1645" i="1" s="1"/>
  <c r="FR1645" i="1"/>
  <c r="GL1645" i="1"/>
  <c r="GN1645" i="1"/>
  <c r="GO1645" i="1"/>
  <c r="GV1645" i="1"/>
  <c r="HC1645" i="1" s="1"/>
  <c r="GX1645" i="1" s="1"/>
  <c r="C1646" i="1"/>
  <c r="D1646" i="1"/>
  <c r="AC1646" i="1"/>
  <c r="CQ1646" i="1" s="1"/>
  <c r="P1646" i="1" s="1"/>
  <c r="AE1646" i="1"/>
  <c r="AF1646" i="1"/>
  <c r="AG1646" i="1"/>
  <c r="AH1646" i="1"/>
  <c r="CV1646" i="1" s="1"/>
  <c r="U1646" i="1" s="1"/>
  <c r="AI1646" i="1"/>
  <c r="CW1646" i="1" s="1"/>
  <c r="V1646" i="1" s="1"/>
  <c r="AJ1646" i="1"/>
  <c r="CR1646" i="1"/>
  <c r="Q1646" i="1" s="1"/>
  <c r="CT1646" i="1"/>
  <c r="S1646" i="1" s="1"/>
  <c r="CU1646" i="1"/>
  <c r="T1646" i="1" s="1"/>
  <c r="CX1646" i="1"/>
  <c r="W1646" i="1" s="1"/>
  <c r="FR1646" i="1"/>
  <c r="GL1646" i="1"/>
  <c r="GN1646" i="1"/>
  <c r="GO1646" i="1"/>
  <c r="GV1646" i="1"/>
  <c r="HC1646" i="1" s="1"/>
  <c r="GX1646" i="1" s="1"/>
  <c r="AC1647" i="1"/>
  <c r="AE1647" i="1"/>
  <c r="AF1647" i="1"/>
  <c r="AG1647" i="1"/>
  <c r="AH1647" i="1"/>
  <c r="CV1647" i="1" s="1"/>
  <c r="AI1647" i="1"/>
  <c r="AJ1647" i="1"/>
  <c r="CX1647" i="1" s="1"/>
  <c r="W1647" i="1" s="1"/>
  <c r="CR1647" i="1"/>
  <c r="CS1647" i="1"/>
  <c r="CU1647" i="1"/>
  <c r="T1647" i="1" s="1"/>
  <c r="CW1647" i="1"/>
  <c r="V1647" i="1" s="1"/>
  <c r="FR1647" i="1"/>
  <c r="GL1647" i="1"/>
  <c r="GN1647" i="1"/>
  <c r="GO1647" i="1"/>
  <c r="GV1647" i="1"/>
  <c r="HC1647" i="1" s="1"/>
  <c r="B1649" i="1"/>
  <c r="B1639" i="1" s="1"/>
  <c r="C1649" i="1"/>
  <c r="C1639" i="1" s="1"/>
  <c r="D1649" i="1"/>
  <c r="D1639" i="1" s="1"/>
  <c r="F1649" i="1"/>
  <c r="F1639" i="1" s="1"/>
  <c r="G1649" i="1"/>
  <c r="BX1649" i="1"/>
  <c r="BX1639" i="1" s="1"/>
  <c r="CK1649" i="1"/>
  <c r="CK1639" i="1" s="1"/>
  <c r="CL1649" i="1"/>
  <c r="BC1649" i="1" s="1"/>
  <c r="D1678" i="1"/>
  <c r="E1680" i="1"/>
  <c r="F1680" i="1"/>
  <c r="Z1680" i="1"/>
  <c r="AA1680" i="1"/>
  <c r="AM1680" i="1"/>
  <c r="AN1680" i="1"/>
  <c r="BD1680" i="1"/>
  <c r="BE1680" i="1"/>
  <c r="BF1680" i="1"/>
  <c r="BG1680" i="1"/>
  <c r="BH1680" i="1"/>
  <c r="BI1680" i="1"/>
  <c r="BJ1680" i="1"/>
  <c r="BK1680" i="1"/>
  <c r="BL1680" i="1"/>
  <c r="BM1680" i="1"/>
  <c r="BN1680" i="1"/>
  <c r="BO1680" i="1"/>
  <c r="BP1680" i="1"/>
  <c r="BQ1680" i="1"/>
  <c r="BR1680" i="1"/>
  <c r="BS1680" i="1"/>
  <c r="BT1680" i="1"/>
  <c r="BU1680" i="1"/>
  <c r="BV1680" i="1"/>
  <c r="BW1680" i="1"/>
  <c r="CM1680" i="1"/>
  <c r="CN1680" i="1"/>
  <c r="CO1680" i="1"/>
  <c r="CP1680" i="1"/>
  <c r="CQ1680" i="1"/>
  <c r="CR1680" i="1"/>
  <c r="CS1680" i="1"/>
  <c r="CT1680" i="1"/>
  <c r="CU1680" i="1"/>
  <c r="CV1680" i="1"/>
  <c r="CW1680" i="1"/>
  <c r="CX1680" i="1"/>
  <c r="CY1680" i="1"/>
  <c r="CZ1680" i="1"/>
  <c r="DA1680" i="1"/>
  <c r="DB1680" i="1"/>
  <c r="DC1680" i="1"/>
  <c r="DD1680" i="1"/>
  <c r="DE1680" i="1"/>
  <c r="DF1680" i="1"/>
  <c r="DG1680" i="1"/>
  <c r="DH1680" i="1"/>
  <c r="DI1680" i="1"/>
  <c r="DJ1680" i="1"/>
  <c r="DK1680" i="1"/>
  <c r="DL1680" i="1"/>
  <c r="DM1680" i="1"/>
  <c r="DN1680" i="1"/>
  <c r="DO1680" i="1"/>
  <c r="DP1680" i="1"/>
  <c r="DQ1680" i="1"/>
  <c r="DR1680" i="1"/>
  <c r="DS1680" i="1"/>
  <c r="DT1680" i="1"/>
  <c r="DU1680" i="1"/>
  <c r="DV1680" i="1"/>
  <c r="DW1680" i="1"/>
  <c r="DX1680" i="1"/>
  <c r="DY1680" i="1"/>
  <c r="DZ1680" i="1"/>
  <c r="EA1680" i="1"/>
  <c r="EB1680" i="1"/>
  <c r="EC1680" i="1"/>
  <c r="ED1680" i="1"/>
  <c r="EE1680" i="1"/>
  <c r="EF1680" i="1"/>
  <c r="EG1680" i="1"/>
  <c r="EH1680" i="1"/>
  <c r="EI1680" i="1"/>
  <c r="EJ1680" i="1"/>
  <c r="EK1680" i="1"/>
  <c r="EL1680" i="1"/>
  <c r="EM1680" i="1"/>
  <c r="EN1680" i="1"/>
  <c r="EO1680" i="1"/>
  <c r="EP1680" i="1"/>
  <c r="EQ1680" i="1"/>
  <c r="ER1680" i="1"/>
  <c r="ES1680" i="1"/>
  <c r="ET1680" i="1"/>
  <c r="EU1680" i="1"/>
  <c r="EV1680" i="1"/>
  <c r="EW1680" i="1"/>
  <c r="EX1680" i="1"/>
  <c r="EY1680" i="1"/>
  <c r="EZ1680" i="1"/>
  <c r="FA1680" i="1"/>
  <c r="FB1680" i="1"/>
  <c r="FC1680" i="1"/>
  <c r="FD1680" i="1"/>
  <c r="FE1680" i="1"/>
  <c r="FF1680" i="1"/>
  <c r="FG1680" i="1"/>
  <c r="FH1680" i="1"/>
  <c r="FI1680" i="1"/>
  <c r="FJ1680" i="1"/>
  <c r="FK1680" i="1"/>
  <c r="FL1680" i="1"/>
  <c r="FM1680" i="1"/>
  <c r="FN1680" i="1"/>
  <c r="FO1680" i="1"/>
  <c r="FP1680" i="1"/>
  <c r="FQ1680" i="1"/>
  <c r="FR1680" i="1"/>
  <c r="FS1680" i="1"/>
  <c r="FT1680" i="1"/>
  <c r="FU1680" i="1"/>
  <c r="FV1680" i="1"/>
  <c r="FW1680" i="1"/>
  <c r="FX1680" i="1"/>
  <c r="FY1680" i="1"/>
  <c r="FZ1680" i="1"/>
  <c r="GA1680" i="1"/>
  <c r="GB1680" i="1"/>
  <c r="GC1680" i="1"/>
  <c r="GD1680" i="1"/>
  <c r="GE1680" i="1"/>
  <c r="GF1680" i="1"/>
  <c r="GG1680" i="1"/>
  <c r="GH1680" i="1"/>
  <c r="GI1680" i="1"/>
  <c r="GJ1680" i="1"/>
  <c r="GK1680" i="1"/>
  <c r="GL1680" i="1"/>
  <c r="GM1680" i="1"/>
  <c r="GN1680" i="1"/>
  <c r="GO1680" i="1"/>
  <c r="GP1680" i="1"/>
  <c r="GQ1680" i="1"/>
  <c r="GR1680" i="1"/>
  <c r="GS1680" i="1"/>
  <c r="GT1680" i="1"/>
  <c r="GU1680" i="1"/>
  <c r="GV1680" i="1"/>
  <c r="GW1680" i="1"/>
  <c r="GX1680" i="1"/>
  <c r="C1682" i="1"/>
  <c r="D1682" i="1"/>
  <c r="AC1682" i="1"/>
  <c r="AE1682" i="1"/>
  <c r="AF1682" i="1"/>
  <c r="AG1682" i="1"/>
  <c r="AH1682" i="1"/>
  <c r="AI1682" i="1"/>
  <c r="CW1682" i="1" s="1"/>
  <c r="AJ1682" i="1"/>
  <c r="CX1682" i="1" s="1"/>
  <c r="W1682" i="1" s="1"/>
  <c r="CQ1682" i="1"/>
  <c r="CS1682" i="1"/>
  <c r="CU1682" i="1"/>
  <c r="CV1682" i="1"/>
  <c r="FR1682" i="1"/>
  <c r="GL1682" i="1"/>
  <c r="GN1682" i="1"/>
  <c r="GO1682" i="1"/>
  <c r="GV1682" i="1"/>
  <c r="HC1682" i="1" s="1"/>
  <c r="GX1682" i="1" s="1"/>
  <c r="C1683" i="1"/>
  <c r="D1683" i="1"/>
  <c r="AC1683" i="1"/>
  <c r="AD1683" i="1"/>
  <c r="AE1683" i="1"/>
  <c r="AF1683" i="1"/>
  <c r="AG1683" i="1"/>
  <c r="CU1683" i="1" s="1"/>
  <c r="T1683" i="1" s="1"/>
  <c r="AH1683" i="1"/>
  <c r="CV1683" i="1" s="1"/>
  <c r="U1683" i="1" s="1"/>
  <c r="AI1683" i="1"/>
  <c r="AJ1683" i="1"/>
  <c r="CX1683" i="1" s="1"/>
  <c r="W1683" i="1" s="1"/>
  <c r="CQ1683" i="1"/>
  <c r="P1683" i="1" s="1"/>
  <c r="CR1683" i="1"/>
  <c r="Q1683" i="1" s="1"/>
  <c r="CS1683" i="1"/>
  <c r="CW1683" i="1"/>
  <c r="V1683" i="1" s="1"/>
  <c r="FR1683" i="1"/>
  <c r="GL1683" i="1"/>
  <c r="GN1683" i="1"/>
  <c r="CB1685" i="1" s="1"/>
  <c r="AS1685" i="1" s="1"/>
  <c r="GO1683" i="1"/>
  <c r="CC1685" i="1" s="1"/>
  <c r="AT1685" i="1" s="1"/>
  <c r="GV1683" i="1"/>
  <c r="HC1683" i="1" s="1"/>
  <c r="GX1683" i="1" s="1"/>
  <c r="B1685" i="1"/>
  <c r="B1680" i="1" s="1"/>
  <c r="C1685" i="1"/>
  <c r="C1680" i="1" s="1"/>
  <c r="D1685" i="1"/>
  <c r="D1680" i="1" s="1"/>
  <c r="F1685" i="1"/>
  <c r="G1685" i="1"/>
  <c r="BX1685" i="1"/>
  <c r="AO1685" i="1" s="1"/>
  <c r="CK1685" i="1"/>
  <c r="CL1685" i="1"/>
  <c r="CL1680" i="1" s="1"/>
  <c r="D1714" i="1"/>
  <c r="E1716" i="1"/>
  <c r="Z1716" i="1"/>
  <c r="AA1716" i="1"/>
  <c r="AM1716" i="1"/>
  <c r="AN1716" i="1"/>
  <c r="BD1716" i="1"/>
  <c r="BE1716" i="1"/>
  <c r="BF1716" i="1"/>
  <c r="BG1716" i="1"/>
  <c r="BH1716" i="1"/>
  <c r="BI1716" i="1"/>
  <c r="BJ1716" i="1"/>
  <c r="BK1716" i="1"/>
  <c r="BL1716" i="1"/>
  <c r="BM1716" i="1"/>
  <c r="BN1716" i="1"/>
  <c r="BO1716" i="1"/>
  <c r="BP1716" i="1"/>
  <c r="BQ1716" i="1"/>
  <c r="BR1716" i="1"/>
  <c r="BS1716" i="1"/>
  <c r="BT1716" i="1"/>
  <c r="BU1716" i="1"/>
  <c r="BV1716" i="1"/>
  <c r="BW1716" i="1"/>
  <c r="CM1716" i="1"/>
  <c r="CN1716" i="1"/>
  <c r="CO1716" i="1"/>
  <c r="CP1716" i="1"/>
  <c r="CQ1716" i="1"/>
  <c r="CR1716" i="1"/>
  <c r="CS1716" i="1"/>
  <c r="CT1716" i="1"/>
  <c r="CU1716" i="1"/>
  <c r="CV1716" i="1"/>
  <c r="CW1716" i="1"/>
  <c r="CX1716" i="1"/>
  <c r="CY1716" i="1"/>
  <c r="CZ1716" i="1"/>
  <c r="DA1716" i="1"/>
  <c r="DB1716" i="1"/>
  <c r="DC1716" i="1"/>
  <c r="DD1716" i="1"/>
  <c r="DE1716" i="1"/>
  <c r="DF1716" i="1"/>
  <c r="DG1716" i="1"/>
  <c r="DH1716" i="1"/>
  <c r="DI1716" i="1"/>
  <c r="DJ1716" i="1"/>
  <c r="DK1716" i="1"/>
  <c r="DL1716" i="1"/>
  <c r="DM1716" i="1"/>
  <c r="DN1716" i="1"/>
  <c r="DO1716" i="1"/>
  <c r="DP1716" i="1"/>
  <c r="DQ1716" i="1"/>
  <c r="DR1716" i="1"/>
  <c r="DS1716" i="1"/>
  <c r="DT1716" i="1"/>
  <c r="DU1716" i="1"/>
  <c r="DV1716" i="1"/>
  <c r="DW1716" i="1"/>
  <c r="DX1716" i="1"/>
  <c r="DY1716" i="1"/>
  <c r="DZ1716" i="1"/>
  <c r="EA1716" i="1"/>
  <c r="EB1716" i="1"/>
  <c r="EC1716" i="1"/>
  <c r="ED1716" i="1"/>
  <c r="EE1716" i="1"/>
  <c r="EF1716" i="1"/>
  <c r="EG1716" i="1"/>
  <c r="EH1716" i="1"/>
  <c r="EI1716" i="1"/>
  <c r="EJ1716" i="1"/>
  <c r="EK1716" i="1"/>
  <c r="EL1716" i="1"/>
  <c r="EM1716" i="1"/>
  <c r="EN1716" i="1"/>
  <c r="EO1716" i="1"/>
  <c r="EP1716" i="1"/>
  <c r="EQ1716" i="1"/>
  <c r="ER1716" i="1"/>
  <c r="ES1716" i="1"/>
  <c r="ET1716" i="1"/>
  <c r="EU1716" i="1"/>
  <c r="EV1716" i="1"/>
  <c r="EW1716" i="1"/>
  <c r="EX1716" i="1"/>
  <c r="EY1716" i="1"/>
  <c r="EZ1716" i="1"/>
  <c r="FA1716" i="1"/>
  <c r="FB1716" i="1"/>
  <c r="FC1716" i="1"/>
  <c r="FD1716" i="1"/>
  <c r="FE1716" i="1"/>
  <c r="FF1716" i="1"/>
  <c r="FG1716" i="1"/>
  <c r="FH1716" i="1"/>
  <c r="FI1716" i="1"/>
  <c r="FJ1716" i="1"/>
  <c r="FK1716" i="1"/>
  <c r="FL1716" i="1"/>
  <c r="FM1716" i="1"/>
  <c r="FN1716" i="1"/>
  <c r="FO1716" i="1"/>
  <c r="FP1716" i="1"/>
  <c r="FQ1716" i="1"/>
  <c r="FR1716" i="1"/>
  <c r="FS1716" i="1"/>
  <c r="FT1716" i="1"/>
  <c r="FU1716" i="1"/>
  <c r="FV1716" i="1"/>
  <c r="FW1716" i="1"/>
  <c r="FX1716" i="1"/>
  <c r="FY1716" i="1"/>
  <c r="FZ1716" i="1"/>
  <c r="GA1716" i="1"/>
  <c r="GB1716" i="1"/>
  <c r="GC1716" i="1"/>
  <c r="GD1716" i="1"/>
  <c r="GE1716" i="1"/>
  <c r="GF1716" i="1"/>
  <c r="GG1716" i="1"/>
  <c r="GH1716" i="1"/>
  <c r="GI1716" i="1"/>
  <c r="GJ1716" i="1"/>
  <c r="GK1716" i="1"/>
  <c r="GL1716" i="1"/>
  <c r="GM1716" i="1"/>
  <c r="GN1716" i="1"/>
  <c r="GO1716" i="1"/>
  <c r="GP1716" i="1"/>
  <c r="GQ1716" i="1"/>
  <c r="GR1716" i="1"/>
  <c r="GS1716" i="1"/>
  <c r="GT1716" i="1"/>
  <c r="GU1716" i="1"/>
  <c r="GV1716" i="1"/>
  <c r="GW1716" i="1"/>
  <c r="GX1716" i="1"/>
  <c r="C1718" i="1"/>
  <c r="D1718" i="1"/>
  <c r="AC1718" i="1"/>
  <c r="AD1718" i="1"/>
  <c r="AE1718" i="1"/>
  <c r="AF1718" i="1"/>
  <c r="AG1718" i="1"/>
  <c r="AH1718" i="1"/>
  <c r="CV1718" i="1" s="1"/>
  <c r="U1718" i="1" s="1"/>
  <c r="AI1718" i="1"/>
  <c r="AJ1718" i="1"/>
  <c r="CQ1718" i="1"/>
  <c r="P1718" i="1" s="1"/>
  <c r="CR1718" i="1"/>
  <c r="Q1718" i="1" s="1"/>
  <c r="CS1718" i="1"/>
  <c r="CT1718" i="1"/>
  <c r="S1718" i="1" s="1"/>
  <c r="CU1718" i="1"/>
  <c r="T1718" i="1" s="1"/>
  <c r="CW1718" i="1"/>
  <c r="V1718" i="1" s="1"/>
  <c r="CX1718" i="1"/>
  <c r="W1718" i="1" s="1"/>
  <c r="FR1718" i="1"/>
  <c r="GL1718" i="1"/>
  <c r="GN1718" i="1"/>
  <c r="GO1718" i="1"/>
  <c r="GV1718" i="1"/>
  <c r="HC1718" i="1" s="1"/>
  <c r="GX1718" i="1" s="1"/>
  <c r="C1719" i="1"/>
  <c r="D1719" i="1"/>
  <c r="AC1719" i="1"/>
  <c r="AE1719" i="1"/>
  <c r="AF1719" i="1"/>
  <c r="AG1719" i="1"/>
  <c r="CU1719" i="1" s="1"/>
  <c r="T1719" i="1" s="1"/>
  <c r="AH1719" i="1"/>
  <c r="CV1719" i="1" s="1"/>
  <c r="U1719" i="1" s="1"/>
  <c r="AI1719" i="1"/>
  <c r="CW1719" i="1" s="1"/>
  <c r="V1719" i="1" s="1"/>
  <c r="AJ1719" i="1"/>
  <c r="CX1719" i="1" s="1"/>
  <c r="W1719" i="1" s="1"/>
  <c r="CQ1719" i="1"/>
  <c r="P1719" i="1" s="1"/>
  <c r="CS1719" i="1"/>
  <c r="FR1719" i="1"/>
  <c r="GL1719" i="1"/>
  <c r="GN1719" i="1"/>
  <c r="GO1719" i="1"/>
  <c r="GV1719" i="1"/>
  <c r="HC1719" i="1" s="1"/>
  <c r="GX1719" i="1" s="1"/>
  <c r="C1720" i="1"/>
  <c r="D1720" i="1"/>
  <c r="AC1720" i="1"/>
  <c r="AD1720" i="1"/>
  <c r="AE1720" i="1"/>
  <c r="AF1720" i="1"/>
  <c r="AG1720" i="1"/>
  <c r="AH1720" i="1"/>
  <c r="CV1720" i="1" s="1"/>
  <c r="U1720" i="1" s="1"/>
  <c r="AI1720" i="1"/>
  <c r="AJ1720" i="1"/>
  <c r="CX1720" i="1" s="1"/>
  <c r="W1720" i="1" s="1"/>
  <c r="CQ1720" i="1"/>
  <c r="P1720" i="1" s="1"/>
  <c r="CR1720" i="1"/>
  <c r="Q1720" i="1" s="1"/>
  <c r="CS1720" i="1"/>
  <c r="CT1720" i="1"/>
  <c r="S1720" i="1" s="1"/>
  <c r="CU1720" i="1"/>
  <c r="T1720" i="1" s="1"/>
  <c r="CW1720" i="1"/>
  <c r="V1720" i="1" s="1"/>
  <c r="FR1720" i="1"/>
  <c r="GL1720" i="1"/>
  <c r="GN1720" i="1"/>
  <c r="GO1720" i="1"/>
  <c r="GV1720" i="1"/>
  <c r="GX1720" i="1"/>
  <c r="HC1720" i="1"/>
  <c r="I1721" i="1"/>
  <c r="AC1721" i="1"/>
  <c r="AD1721" i="1"/>
  <c r="AE1721" i="1"/>
  <c r="AF1721" i="1"/>
  <c r="AG1721" i="1"/>
  <c r="CU1721" i="1" s="1"/>
  <c r="AH1721" i="1"/>
  <c r="CV1721" i="1" s="1"/>
  <c r="AI1721" i="1"/>
  <c r="AJ1721" i="1"/>
  <c r="CX1721" i="1" s="1"/>
  <c r="W1721" i="1" s="1"/>
  <c r="CQ1721" i="1"/>
  <c r="CR1721" i="1"/>
  <c r="CS1721" i="1"/>
  <c r="CW1721" i="1"/>
  <c r="V1721" i="1" s="1"/>
  <c r="FR1721" i="1"/>
  <c r="GL1721" i="1"/>
  <c r="GN1721" i="1"/>
  <c r="GO1721" i="1"/>
  <c r="GV1721" i="1"/>
  <c r="HC1721" i="1" s="1"/>
  <c r="I1722" i="1"/>
  <c r="AC1722" i="1"/>
  <c r="AE1722" i="1"/>
  <c r="AF1722" i="1"/>
  <c r="CT1722" i="1" s="1"/>
  <c r="AG1722" i="1"/>
  <c r="CU1722" i="1" s="1"/>
  <c r="T1722" i="1" s="1"/>
  <c r="AH1722" i="1"/>
  <c r="CV1722" i="1" s="1"/>
  <c r="AI1722" i="1"/>
  <c r="CW1722" i="1" s="1"/>
  <c r="AJ1722" i="1"/>
  <c r="CX1722" i="1" s="1"/>
  <c r="CQ1722" i="1"/>
  <c r="P1722" i="1" s="1"/>
  <c r="CS1722" i="1"/>
  <c r="FR1722" i="1"/>
  <c r="GL1722" i="1"/>
  <c r="GN1722" i="1"/>
  <c r="GO1722" i="1"/>
  <c r="GV1722" i="1"/>
  <c r="HC1722" i="1" s="1"/>
  <c r="GX1722" i="1" s="1"/>
  <c r="B1724" i="1"/>
  <c r="B1716" i="1" s="1"/>
  <c r="C1724" i="1"/>
  <c r="C1716" i="1" s="1"/>
  <c r="D1724" i="1"/>
  <c r="D1716" i="1" s="1"/>
  <c r="F1724" i="1"/>
  <c r="F1716" i="1" s="1"/>
  <c r="G1724" i="1"/>
  <c r="BB1724" i="1"/>
  <c r="BX1724" i="1"/>
  <c r="BX1716" i="1" s="1"/>
  <c r="CC1724" i="1"/>
  <c r="CC1716" i="1" s="1"/>
  <c r="CK1724" i="1"/>
  <c r="CK1716" i="1" s="1"/>
  <c r="CL1724" i="1"/>
  <c r="BC1724" i="1" s="1"/>
  <c r="D1753" i="1"/>
  <c r="E1755" i="1"/>
  <c r="Z1755" i="1"/>
  <c r="AA1755" i="1"/>
  <c r="AM1755" i="1"/>
  <c r="AN1755" i="1"/>
  <c r="BD1755" i="1"/>
  <c r="BE1755" i="1"/>
  <c r="BF1755" i="1"/>
  <c r="BG1755" i="1"/>
  <c r="BH1755" i="1"/>
  <c r="BI1755" i="1"/>
  <c r="BJ1755" i="1"/>
  <c r="BK1755" i="1"/>
  <c r="BL1755" i="1"/>
  <c r="BM1755" i="1"/>
  <c r="BN1755" i="1"/>
  <c r="BO1755" i="1"/>
  <c r="BP1755" i="1"/>
  <c r="BQ1755" i="1"/>
  <c r="BR1755" i="1"/>
  <c r="BS1755" i="1"/>
  <c r="BT1755" i="1"/>
  <c r="BU1755" i="1"/>
  <c r="BV1755" i="1"/>
  <c r="BW1755" i="1"/>
  <c r="CM1755" i="1"/>
  <c r="CN1755" i="1"/>
  <c r="CO1755" i="1"/>
  <c r="CP1755" i="1"/>
  <c r="CQ1755" i="1"/>
  <c r="CR1755" i="1"/>
  <c r="CS1755" i="1"/>
  <c r="CT1755" i="1"/>
  <c r="CU1755" i="1"/>
  <c r="CV1755" i="1"/>
  <c r="CW1755" i="1"/>
  <c r="CX1755" i="1"/>
  <c r="CY1755" i="1"/>
  <c r="CZ1755" i="1"/>
  <c r="DA1755" i="1"/>
  <c r="DB1755" i="1"/>
  <c r="DC1755" i="1"/>
  <c r="DD1755" i="1"/>
  <c r="DE1755" i="1"/>
  <c r="DF1755" i="1"/>
  <c r="DG1755" i="1"/>
  <c r="DH1755" i="1"/>
  <c r="DI1755" i="1"/>
  <c r="DJ1755" i="1"/>
  <c r="DK1755" i="1"/>
  <c r="DL1755" i="1"/>
  <c r="DM1755" i="1"/>
  <c r="DN1755" i="1"/>
  <c r="DO1755" i="1"/>
  <c r="DP1755" i="1"/>
  <c r="DQ1755" i="1"/>
  <c r="DR1755" i="1"/>
  <c r="DS1755" i="1"/>
  <c r="DT1755" i="1"/>
  <c r="DU1755" i="1"/>
  <c r="DV1755" i="1"/>
  <c r="DW1755" i="1"/>
  <c r="DX1755" i="1"/>
  <c r="DY1755" i="1"/>
  <c r="DZ1755" i="1"/>
  <c r="EA1755" i="1"/>
  <c r="EB1755" i="1"/>
  <c r="EC1755" i="1"/>
  <c r="ED1755" i="1"/>
  <c r="EE1755" i="1"/>
  <c r="EF1755" i="1"/>
  <c r="EG1755" i="1"/>
  <c r="EH1755" i="1"/>
  <c r="EI1755" i="1"/>
  <c r="EJ1755" i="1"/>
  <c r="EK1755" i="1"/>
  <c r="EL1755" i="1"/>
  <c r="EM1755" i="1"/>
  <c r="EN1755" i="1"/>
  <c r="EO1755" i="1"/>
  <c r="EP1755" i="1"/>
  <c r="EQ1755" i="1"/>
  <c r="ER1755" i="1"/>
  <c r="ES1755" i="1"/>
  <c r="ET1755" i="1"/>
  <c r="EU1755" i="1"/>
  <c r="EV1755" i="1"/>
  <c r="EW1755" i="1"/>
  <c r="EX1755" i="1"/>
  <c r="EY1755" i="1"/>
  <c r="EZ1755" i="1"/>
  <c r="FA1755" i="1"/>
  <c r="FB1755" i="1"/>
  <c r="FC1755" i="1"/>
  <c r="FD1755" i="1"/>
  <c r="FE1755" i="1"/>
  <c r="FF1755" i="1"/>
  <c r="FG1755" i="1"/>
  <c r="FH1755" i="1"/>
  <c r="FI1755" i="1"/>
  <c r="FJ1755" i="1"/>
  <c r="FK1755" i="1"/>
  <c r="FL1755" i="1"/>
  <c r="FM1755" i="1"/>
  <c r="FN1755" i="1"/>
  <c r="FO1755" i="1"/>
  <c r="FP1755" i="1"/>
  <c r="FQ1755" i="1"/>
  <c r="FR1755" i="1"/>
  <c r="FS1755" i="1"/>
  <c r="FT1755" i="1"/>
  <c r="FU1755" i="1"/>
  <c r="FV1755" i="1"/>
  <c r="FW1755" i="1"/>
  <c r="FX1755" i="1"/>
  <c r="FY1755" i="1"/>
  <c r="FZ1755" i="1"/>
  <c r="GA1755" i="1"/>
  <c r="GB1755" i="1"/>
  <c r="GC1755" i="1"/>
  <c r="GD1755" i="1"/>
  <c r="GE1755" i="1"/>
  <c r="GF1755" i="1"/>
  <c r="GG1755" i="1"/>
  <c r="GH1755" i="1"/>
  <c r="GI1755" i="1"/>
  <c r="GJ1755" i="1"/>
  <c r="GK1755" i="1"/>
  <c r="GL1755" i="1"/>
  <c r="GM1755" i="1"/>
  <c r="GN1755" i="1"/>
  <c r="GO1755" i="1"/>
  <c r="GP1755" i="1"/>
  <c r="GQ1755" i="1"/>
  <c r="GR1755" i="1"/>
  <c r="GS1755" i="1"/>
  <c r="GT1755" i="1"/>
  <c r="GU1755" i="1"/>
  <c r="GV1755" i="1"/>
  <c r="GW1755" i="1"/>
  <c r="GX1755" i="1"/>
  <c r="C1757" i="1"/>
  <c r="D1757" i="1"/>
  <c r="AC1757" i="1"/>
  <c r="CQ1757" i="1" s="1"/>
  <c r="P1757" i="1" s="1"/>
  <c r="AE1757" i="1"/>
  <c r="CR1757" i="1" s="1"/>
  <c r="Q1757" i="1" s="1"/>
  <c r="AF1757" i="1"/>
  <c r="AG1757" i="1"/>
  <c r="AH1757" i="1"/>
  <c r="CV1757" i="1" s="1"/>
  <c r="U1757" i="1" s="1"/>
  <c r="AI1757" i="1"/>
  <c r="CW1757" i="1" s="1"/>
  <c r="V1757" i="1" s="1"/>
  <c r="AJ1757" i="1"/>
  <c r="CX1757" i="1" s="1"/>
  <c r="W1757" i="1" s="1"/>
  <c r="CU1757" i="1"/>
  <c r="T1757" i="1" s="1"/>
  <c r="FR1757" i="1"/>
  <c r="GL1757" i="1"/>
  <c r="GN1757" i="1"/>
  <c r="GO1757" i="1"/>
  <c r="GV1757" i="1"/>
  <c r="HC1757" i="1" s="1"/>
  <c r="GX1757" i="1" s="1"/>
  <c r="AC1758" i="1"/>
  <c r="AE1758" i="1"/>
  <c r="AF1758" i="1"/>
  <c r="AG1758" i="1"/>
  <c r="AH1758" i="1"/>
  <c r="CV1758" i="1" s="1"/>
  <c r="AI1758" i="1"/>
  <c r="CW1758" i="1" s="1"/>
  <c r="AJ1758" i="1"/>
  <c r="CQ1758" i="1"/>
  <c r="CT1758" i="1"/>
  <c r="CU1758" i="1"/>
  <c r="CX1758" i="1"/>
  <c r="FR1758" i="1"/>
  <c r="GL1758" i="1"/>
  <c r="GN1758" i="1"/>
  <c r="GO1758" i="1"/>
  <c r="GV1758" i="1"/>
  <c r="HC1758" i="1" s="1"/>
  <c r="C1759" i="1"/>
  <c r="D1759" i="1"/>
  <c r="AC1759" i="1"/>
  <c r="AE1759" i="1"/>
  <c r="AF1759" i="1"/>
  <c r="AG1759" i="1"/>
  <c r="AH1759" i="1"/>
  <c r="CV1759" i="1" s="1"/>
  <c r="AI1759" i="1"/>
  <c r="CW1759" i="1" s="1"/>
  <c r="V1759" i="1" s="1"/>
  <c r="AJ1759" i="1"/>
  <c r="CX1759" i="1" s="1"/>
  <c r="CQ1759" i="1"/>
  <c r="CU1759" i="1"/>
  <c r="T1759" i="1" s="1"/>
  <c r="FR1759" i="1"/>
  <c r="GL1759" i="1"/>
  <c r="GN1759" i="1"/>
  <c r="GO1759" i="1"/>
  <c r="GV1759" i="1"/>
  <c r="HC1759" i="1"/>
  <c r="GX1759" i="1" s="1"/>
  <c r="AC1760" i="1"/>
  <c r="AE1760" i="1"/>
  <c r="AF1760" i="1"/>
  <c r="AG1760" i="1"/>
  <c r="AH1760" i="1"/>
  <c r="CV1760" i="1" s="1"/>
  <c r="AI1760" i="1"/>
  <c r="CW1760" i="1" s="1"/>
  <c r="AJ1760" i="1"/>
  <c r="CX1760" i="1" s="1"/>
  <c r="CQ1760" i="1"/>
  <c r="CS1760" i="1"/>
  <c r="CU1760" i="1"/>
  <c r="FR1760" i="1"/>
  <c r="GL1760" i="1"/>
  <c r="GN1760" i="1"/>
  <c r="GO1760" i="1"/>
  <c r="GV1760" i="1"/>
  <c r="HC1760" i="1" s="1"/>
  <c r="AC1761" i="1"/>
  <c r="AE1761" i="1"/>
  <c r="CS1761" i="1" s="1"/>
  <c r="AF1761" i="1"/>
  <c r="AG1761" i="1"/>
  <c r="AH1761" i="1"/>
  <c r="CV1761" i="1" s="1"/>
  <c r="AI1761" i="1"/>
  <c r="CW1761" i="1" s="1"/>
  <c r="AJ1761" i="1"/>
  <c r="CX1761" i="1" s="1"/>
  <c r="CQ1761" i="1"/>
  <c r="CU1761" i="1"/>
  <c r="FR1761" i="1"/>
  <c r="GL1761" i="1"/>
  <c r="GN1761" i="1"/>
  <c r="GO1761" i="1"/>
  <c r="GV1761" i="1"/>
  <c r="HC1761" i="1"/>
  <c r="B1763" i="1"/>
  <c r="B1755" i="1" s="1"/>
  <c r="C1763" i="1"/>
  <c r="C1755" i="1" s="1"/>
  <c r="D1763" i="1"/>
  <c r="D1755" i="1" s="1"/>
  <c r="F1763" i="1"/>
  <c r="F1755" i="1" s="1"/>
  <c r="G1763" i="1"/>
  <c r="BB1763" i="1"/>
  <c r="BX1763" i="1"/>
  <c r="BX1755" i="1" s="1"/>
  <c r="CK1763" i="1"/>
  <c r="CK1755" i="1" s="1"/>
  <c r="CL1763" i="1"/>
  <c r="CL1755" i="1" s="1"/>
  <c r="B1792" i="1"/>
  <c r="B1635" i="1" s="1"/>
  <c r="C1792" i="1"/>
  <c r="C1635" i="1" s="1"/>
  <c r="D1792" i="1"/>
  <c r="D1635" i="1" s="1"/>
  <c r="F1792" i="1"/>
  <c r="F1635" i="1" s="1"/>
  <c r="G1792" i="1"/>
  <c r="B1821" i="1"/>
  <c r="B1631" i="1" s="1"/>
  <c r="C1821" i="1"/>
  <c r="C1631" i="1" s="1"/>
  <c r="D1821" i="1"/>
  <c r="D1631" i="1" s="1"/>
  <c r="F1821" i="1"/>
  <c r="F1631" i="1" s="1"/>
  <c r="G1821" i="1"/>
  <c r="D1856" i="1"/>
  <c r="E1858" i="1"/>
  <c r="Z1858" i="1"/>
  <c r="AA1858" i="1"/>
  <c r="AB1858" i="1"/>
  <c r="AC1858" i="1"/>
  <c r="AD1858" i="1"/>
  <c r="AE1858" i="1"/>
  <c r="AF1858" i="1"/>
  <c r="AG1858" i="1"/>
  <c r="AH1858" i="1"/>
  <c r="AI1858" i="1"/>
  <c r="AJ1858" i="1"/>
  <c r="AK1858" i="1"/>
  <c r="AL1858" i="1"/>
  <c r="AM1858" i="1"/>
  <c r="AN1858" i="1"/>
  <c r="BD1858" i="1"/>
  <c r="BE1858" i="1"/>
  <c r="BF1858" i="1"/>
  <c r="BG1858" i="1"/>
  <c r="BH1858" i="1"/>
  <c r="BI1858" i="1"/>
  <c r="BJ1858" i="1"/>
  <c r="BK1858" i="1"/>
  <c r="BL1858" i="1"/>
  <c r="BM1858" i="1"/>
  <c r="BN1858" i="1"/>
  <c r="BO1858" i="1"/>
  <c r="BP1858" i="1"/>
  <c r="BQ1858" i="1"/>
  <c r="BR1858" i="1"/>
  <c r="BS1858" i="1"/>
  <c r="BT1858" i="1"/>
  <c r="BU1858" i="1"/>
  <c r="BV1858" i="1"/>
  <c r="BW1858" i="1"/>
  <c r="BX1858" i="1"/>
  <c r="BY1858" i="1"/>
  <c r="BZ1858" i="1"/>
  <c r="CA1858" i="1"/>
  <c r="CB1858" i="1"/>
  <c r="CC1858" i="1"/>
  <c r="CD1858" i="1"/>
  <c r="CE1858" i="1"/>
  <c r="CF1858" i="1"/>
  <c r="CG1858" i="1"/>
  <c r="CH1858" i="1"/>
  <c r="CI1858" i="1"/>
  <c r="CJ1858" i="1"/>
  <c r="CK1858" i="1"/>
  <c r="CL1858" i="1"/>
  <c r="CM1858" i="1"/>
  <c r="CN1858" i="1"/>
  <c r="CO1858" i="1"/>
  <c r="CP1858" i="1"/>
  <c r="CQ1858" i="1"/>
  <c r="CR1858" i="1"/>
  <c r="CS1858" i="1"/>
  <c r="CT1858" i="1"/>
  <c r="CU1858" i="1"/>
  <c r="CV1858" i="1"/>
  <c r="CW1858" i="1"/>
  <c r="CX1858" i="1"/>
  <c r="CY1858" i="1"/>
  <c r="CZ1858" i="1"/>
  <c r="DA1858" i="1"/>
  <c r="DB1858" i="1"/>
  <c r="DC1858" i="1"/>
  <c r="DD1858" i="1"/>
  <c r="DE1858" i="1"/>
  <c r="DF1858" i="1"/>
  <c r="DG1858" i="1"/>
  <c r="DH1858" i="1"/>
  <c r="DI1858" i="1"/>
  <c r="DJ1858" i="1"/>
  <c r="DK1858" i="1"/>
  <c r="DL1858" i="1"/>
  <c r="DM1858" i="1"/>
  <c r="DN1858" i="1"/>
  <c r="DO1858" i="1"/>
  <c r="DP1858" i="1"/>
  <c r="DQ1858" i="1"/>
  <c r="DR1858" i="1"/>
  <c r="DS1858" i="1"/>
  <c r="DT1858" i="1"/>
  <c r="DU1858" i="1"/>
  <c r="DV1858" i="1"/>
  <c r="DW1858" i="1"/>
  <c r="DX1858" i="1"/>
  <c r="DY1858" i="1"/>
  <c r="DZ1858" i="1"/>
  <c r="EA1858" i="1"/>
  <c r="EB1858" i="1"/>
  <c r="EC1858" i="1"/>
  <c r="ED1858" i="1"/>
  <c r="EE1858" i="1"/>
  <c r="EF1858" i="1"/>
  <c r="EG1858" i="1"/>
  <c r="EH1858" i="1"/>
  <c r="EI1858" i="1"/>
  <c r="EJ1858" i="1"/>
  <c r="EK1858" i="1"/>
  <c r="EL1858" i="1"/>
  <c r="EM1858" i="1"/>
  <c r="EN1858" i="1"/>
  <c r="EO1858" i="1"/>
  <c r="EP1858" i="1"/>
  <c r="EQ1858" i="1"/>
  <c r="ER1858" i="1"/>
  <c r="ES1858" i="1"/>
  <c r="ET1858" i="1"/>
  <c r="EU1858" i="1"/>
  <c r="EV1858" i="1"/>
  <c r="EW1858" i="1"/>
  <c r="EX1858" i="1"/>
  <c r="EY1858" i="1"/>
  <c r="EZ1858" i="1"/>
  <c r="FA1858" i="1"/>
  <c r="FB1858" i="1"/>
  <c r="FC1858" i="1"/>
  <c r="FD1858" i="1"/>
  <c r="FE1858" i="1"/>
  <c r="FF1858" i="1"/>
  <c r="FG1858" i="1"/>
  <c r="FH1858" i="1"/>
  <c r="FI1858" i="1"/>
  <c r="FJ1858" i="1"/>
  <c r="FK1858" i="1"/>
  <c r="FL1858" i="1"/>
  <c r="FM1858" i="1"/>
  <c r="FN1858" i="1"/>
  <c r="FO1858" i="1"/>
  <c r="FP1858" i="1"/>
  <c r="FQ1858" i="1"/>
  <c r="FR1858" i="1"/>
  <c r="FS1858" i="1"/>
  <c r="FT1858" i="1"/>
  <c r="FU1858" i="1"/>
  <c r="FV1858" i="1"/>
  <c r="FW1858" i="1"/>
  <c r="FX1858" i="1"/>
  <c r="FY1858" i="1"/>
  <c r="FZ1858" i="1"/>
  <c r="GA1858" i="1"/>
  <c r="GB1858" i="1"/>
  <c r="GC1858" i="1"/>
  <c r="GD1858" i="1"/>
  <c r="GE1858" i="1"/>
  <c r="GF1858" i="1"/>
  <c r="GG1858" i="1"/>
  <c r="GH1858" i="1"/>
  <c r="GI1858" i="1"/>
  <c r="GJ1858" i="1"/>
  <c r="GK1858" i="1"/>
  <c r="GL1858" i="1"/>
  <c r="GM1858" i="1"/>
  <c r="GN1858" i="1"/>
  <c r="GO1858" i="1"/>
  <c r="GP1858" i="1"/>
  <c r="GQ1858" i="1"/>
  <c r="GR1858" i="1"/>
  <c r="GS1858" i="1"/>
  <c r="GT1858" i="1"/>
  <c r="GU1858" i="1"/>
  <c r="GV1858" i="1"/>
  <c r="GW1858" i="1"/>
  <c r="GX1858" i="1"/>
  <c r="D1860" i="1"/>
  <c r="E1862" i="1"/>
  <c r="Z1862" i="1"/>
  <c r="AA1862" i="1"/>
  <c r="AB1862" i="1"/>
  <c r="AC1862" i="1"/>
  <c r="AD1862" i="1"/>
  <c r="AE1862" i="1"/>
  <c r="AF1862" i="1"/>
  <c r="AG1862" i="1"/>
  <c r="AH1862" i="1"/>
  <c r="AI1862" i="1"/>
  <c r="AJ1862" i="1"/>
  <c r="AK1862" i="1"/>
  <c r="AL1862" i="1"/>
  <c r="AM1862" i="1"/>
  <c r="AN1862" i="1"/>
  <c r="BD1862" i="1"/>
  <c r="BE1862" i="1"/>
  <c r="BF1862" i="1"/>
  <c r="BG1862" i="1"/>
  <c r="BH1862" i="1"/>
  <c r="BI1862" i="1"/>
  <c r="BJ1862" i="1"/>
  <c r="BK1862" i="1"/>
  <c r="BL1862" i="1"/>
  <c r="BM1862" i="1"/>
  <c r="BN1862" i="1"/>
  <c r="BO1862" i="1"/>
  <c r="BP1862" i="1"/>
  <c r="BQ1862" i="1"/>
  <c r="BR1862" i="1"/>
  <c r="BS1862" i="1"/>
  <c r="BT1862" i="1"/>
  <c r="BU1862" i="1"/>
  <c r="BV1862" i="1"/>
  <c r="BW1862" i="1"/>
  <c r="BX1862" i="1"/>
  <c r="BY1862" i="1"/>
  <c r="BZ1862" i="1"/>
  <c r="CA1862" i="1"/>
  <c r="CB1862" i="1"/>
  <c r="CC1862" i="1"/>
  <c r="CD1862" i="1"/>
  <c r="CE1862" i="1"/>
  <c r="CF1862" i="1"/>
  <c r="CG1862" i="1"/>
  <c r="CH1862" i="1"/>
  <c r="CI1862" i="1"/>
  <c r="CJ1862" i="1"/>
  <c r="CK1862" i="1"/>
  <c r="CL1862" i="1"/>
  <c r="CM1862" i="1"/>
  <c r="CN1862" i="1"/>
  <c r="CO1862" i="1"/>
  <c r="CP1862" i="1"/>
  <c r="CQ1862" i="1"/>
  <c r="CR1862" i="1"/>
  <c r="CS1862" i="1"/>
  <c r="CT1862" i="1"/>
  <c r="CU1862" i="1"/>
  <c r="CV1862" i="1"/>
  <c r="CW1862" i="1"/>
  <c r="CX1862" i="1"/>
  <c r="CY1862" i="1"/>
  <c r="CZ1862" i="1"/>
  <c r="DA1862" i="1"/>
  <c r="DB1862" i="1"/>
  <c r="DC1862" i="1"/>
  <c r="DD1862" i="1"/>
  <c r="DE1862" i="1"/>
  <c r="DF1862" i="1"/>
  <c r="DG1862" i="1"/>
  <c r="DH1862" i="1"/>
  <c r="DI1862" i="1"/>
  <c r="DJ1862" i="1"/>
  <c r="DK1862" i="1"/>
  <c r="DL1862" i="1"/>
  <c r="DM1862" i="1"/>
  <c r="DN1862" i="1"/>
  <c r="DO1862" i="1"/>
  <c r="DP1862" i="1"/>
  <c r="DQ1862" i="1"/>
  <c r="DR1862" i="1"/>
  <c r="DS1862" i="1"/>
  <c r="DT1862" i="1"/>
  <c r="DU1862" i="1"/>
  <c r="DV1862" i="1"/>
  <c r="DW1862" i="1"/>
  <c r="DX1862" i="1"/>
  <c r="DY1862" i="1"/>
  <c r="DZ1862" i="1"/>
  <c r="EA1862" i="1"/>
  <c r="EB1862" i="1"/>
  <c r="EC1862" i="1"/>
  <c r="ED1862" i="1"/>
  <c r="EE1862" i="1"/>
  <c r="EF1862" i="1"/>
  <c r="EG1862" i="1"/>
  <c r="EH1862" i="1"/>
  <c r="EI1862" i="1"/>
  <c r="EJ1862" i="1"/>
  <c r="EK1862" i="1"/>
  <c r="EL1862" i="1"/>
  <c r="EM1862" i="1"/>
  <c r="EN1862" i="1"/>
  <c r="EO1862" i="1"/>
  <c r="EP1862" i="1"/>
  <c r="EQ1862" i="1"/>
  <c r="ER1862" i="1"/>
  <c r="ES1862" i="1"/>
  <c r="ET1862" i="1"/>
  <c r="EU1862" i="1"/>
  <c r="EV1862" i="1"/>
  <c r="EW1862" i="1"/>
  <c r="EX1862" i="1"/>
  <c r="EY1862" i="1"/>
  <c r="EZ1862" i="1"/>
  <c r="FA1862" i="1"/>
  <c r="FB1862" i="1"/>
  <c r="FC1862" i="1"/>
  <c r="FD1862" i="1"/>
  <c r="FE1862" i="1"/>
  <c r="FF1862" i="1"/>
  <c r="FG1862" i="1"/>
  <c r="FH1862" i="1"/>
  <c r="FI1862" i="1"/>
  <c r="FJ1862" i="1"/>
  <c r="FK1862" i="1"/>
  <c r="FL1862" i="1"/>
  <c r="FM1862" i="1"/>
  <c r="FN1862" i="1"/>
  <c r="FO1862" i="1"/>
  <c r="FP1862" i="1"/>
  <c r="FQ1862" i="1"/>
  <c r="FR1862" i="1"/>
  <c r="FS1862" i="1"/>
  <c r="FT1862" i="1"/>
  <c r="FU1862" i="1"/>
  <c r="FV1862" i="1"/>
  <c r="FW1862" i="1"/>
  <c r="FX1862" i="1"/>
  <c r="FY1862" i="1"/>
  <c r="FZ1862" i="1"/>
  <c r="GA1862" i="1"/>
  <c r="GB1862" i="1"/>
  <c r="GC1862" i="1"/>
  <c r="GD1862" i="1"/>
  <c r="GE1862" i="1"/>
  <c r="GF1862" i="1"/>
  <c r="GG1862" i="1"/>
  <c r="GH1862" i="1"/>
  <c r="GI1862" i="1"/>
  <c r="GJ1862" i="1"/>
  <c r="GK1862" i="1"/>
  <c r="GL1862" i="1"/>
  <c r="GM1862" i="1"/>
  <c r="GN1862" i="1"/>
  <c r="GO1862" i="1"/>
  <c r="GP1862" i="1"/>
  <c r="GQ1862" i="1"/>
  <c r="GR1862" i="1"/>
  <c r="GS1862" i="1"/>
  <c r="GT1862" i="1"/>
  <c r="GU1862" i="1"/>
  <c r="GV1862" i="1"/>
  <c r="GW1862" i="1"/>
  <c r="GX1862" i="1"/>
  <c r="D1864" i="1"/>
  <c r="E1866" i="1"/>
  <c r="Z1866" i="1"/>
  <c r="AA1866" i="1"/>
  <c r="AM1866" i="1"/>
  <c r="AN1866" i="1"/>
  <c r="BD1866" i="1"/>
  <c r="BE1866" i="1"/>
  <c r="BF1866" i="1"/>
  <c r="BG1866" i="1"/>
  <c r="BH1866" i="1"/>
  <c r="BI1866" i="1"/>
  <c r="BJ1866" i="1"/>
  <c r="BK1866" i="1"/>
  <c r="BL1866" i="1"/>
  <c r="BM1866" i="1"/>
  <c r="BN1866" i="1"/>
  <c r="BO1866" i="1"/>
  <c r="BP1866" i="1"/>
  <c r="BQ1866" i="1"/>
  <c r="BR1866" i="1"/>
  <c r="BS1866" i="1"/>
  <c r="BT1866" i="1"/>
  <c r="BU1866" i="1"/>
  <c r="BV1866" i="1"/>
  <c r="BW1866" i="1"/>
  <c r="CM1866" i="1"/>
  <c r="CN1866" i="1"/>
  <c r="CO1866" i="1"/>
  <c r="CP1866" i="1"/>
  <c r="CQ1866" i="1"/>
  <c r="CR1866" i="1"/>
  <c r="CS1866" i="1"/>
  <c r="CT1866" i="1"/>
  <c r="CU1866" i="1"/>
  <c r="CV1866" i="1"/>
  <c r="CW1866" i="1"/>
  <c r="CX1866" i="1"/>
  <c r="CY1866" i="1"/>
  <c r="CZ1866" i="1"/>
  <c r="DA1866" i="1"/>
  <c r="DB1866" i="1"/>
  <c r="DC1866" i="1"/>
  <c r="DD1866" i="1"/>
  <c r="DE1866" i="1"/>
  <c r="DF1866" i="1"/>
  <c r="DG1866" i="1"/>
  <c r="DH1866" i="1"/>
  <c r="DI1866" i="1"/>
  <c r="DJ1866" i="1"/>
  <c r="DK1866" i="1"/>
  <c r="DL1866" i="1"/>
  <c r="DM1866" i="1"/>
  <c r="DN1866" i="1"/>
  <c r="DO1866" i="1"/>
  <c r="DP1866" i="1"/>
  <c r="DQ1866" i="1"/>
  <c r="DR1866" i="1"/>
  <c r="DS1866" i="1"/>
  <c r="DT1866" i="1"/>
  <c r="DU1866" i="1"/>
  <c r="DV1866" i="1"/>
  <c r="DW1866" i="1"/>
  <c r="DX1866" i="1"/>
  <c r="DY1866" i="1"/>
  <c r="DZ1866" i="1"/>
  <c r="EA1866" i="1"/>
  <c r="EB1866" i="1"/>
  <c r="EC1866" i="1"/>
  <c r="ED1866" i="1"/>
  <c r="EE1866" i="1"/>
  <c r="EF1866" i="1"/>
  <c r="EG1866" i="1"/>
  <c r="EH1866" i="1"/>
  <c r="EI1866" i="1"/>
  <c r="EJ1866" i="1"/>
  <c r="EK1866" i="1"/>
  <c r="EL1866" i="1"/>
  <c r="EM1866" i="1"/>
  <c r="EN1866" i="1"/>
  <c r="EO1866" i="1"/>
  <c r="EP1866" i="1"/>
  <c r="EQ1866" i="1"/>
  <c r="ER1866" i="1"/>
  <c r="ES1866" i="1"/>
  <c r="ET1866" i="1"/>
  <c r="EU1866" i="1"/>
  <c r="EV1866" i="1"/>
  <c r="EW1866" i="1"/>
  <c r="EX1866" i="1"/>
  <c r="EY1866" i="1"/>
  <c r="EZ1866" i="1"/>
  <c r="FA1866" i="1"/>
  <c r="FB1866" i="1"/>
  <c r="FC1866" i="1"/>
  <c r="FD1866" i="1"/>
  <c r="FE1866" i="1"/>
  <c r="FF1866" i="1"/>
  <c r="FG1866" i="1"/>
  <c r="FH1866" i="1"/>
  <c r="FI1866" i="1"/>
  <c r="FJ1866" i="1"/>
  <c r="FK1866" i="1"/>
  <c r="FL1866" i="1"/>
  <c r="FM1866" i="1"/>
  <c r="FN1866" i="1"/>
  <c r="FO1866" i="1"/>
  <c r="FP1866" i="1"/>
  <c r="FQ1866" i="1"/>
  <c r="FR1866" i="1"/>
  <c r="FS1866" i="1"/>
  <c r="FT1866" i="1"/>
  <c r="FU1866" i="1"/>
  <c r="FV1866" i="1"/>
  <c r="FW1866" i="1"/>
  <c r="FX1866" i="1"/>
  <c r="FY1866" i="1"/>
  <c r="FZ1866" i="1"/>
  <c r="GA1866" i="1"/>
  <c r="GB1866" i="1"/>
  <c r="GC1866" i="1"/>
  <c r="GD1866" i="1"/>
  <c r="GE1866" i="1"/>
  <c r="GF1866" i="1"/>
  <c r="GG1866" i="1"/>
  <c r="GH1866" i="1"/>
  <c r="GI1866" i="1"/>
  <c r="GJ1866" i="1"/>
  <c r="GK1866" i="1"/>
  <c r="GL1866" i="1"/>
  <c r="GM1866" i="1"/>
  <c r="GN1866" i="1"/>
  <c r="GO1866" i="1"/>
  <c r="GP1866" i="1"/>
  <c r="GQ1866" i="1"/>
  <c r="GR1866" i="1"/>
  <c r="GS1866" i="1"/>
  <c r="GT1866" i="1"/>
  <c r="GU1866" i="1"/>
  <c r="GV1866" i="1"/>
  <c r="GW1866" i="1"/>
  <c r="GX1866" i="1"/>
  <c r="C1868" i="1"/>
  <c r="D1868" i="1"/>
  <c r="P1868" i="1"/>
  <c r="T1868" i="1"/>
  <c r="AC1868" i="1"/>
  <c r="AE1868" i="1"/>
  <c r="AF1868" i="1"/>
  <c r="CT1868" i="1" s="1"/>
  <c r="S1868" i="1" s="1"/>
  <c r="AG1868" i="1"/>
  <c r="AH1868" i="1"/>
  <c r="CV1868" i="1" s="1"/>
  <c r="U1868" i="1" s="1"/>
  <c r="AI1868" i="1"/>
  <c r="CW1868" i="1" s="1"/>
  <c r="V1868" i="1" s="1"/>
  <c r="AJ1868" i="1"/>
  <c r="CQ1868" i="1"/>
  <c r="CU1868" i="1"/>
  <c r="CX1868" i="1"/>
  <c r="W1868" i="1" s="1"/>
  <c r="FR1868" i="1"/>
  <c r="GL1868" i="1"/>
  <c r="GN1868" i="1"/>
  <c r="CB1871" i="1" s="1"/>
  <c r="CB1866" i="1" s="1"/>
  <c r="GO1868" i="1"/>
  <c r="CC1871" i="1" s="1"/>
  <c r="CC1866" i="1" s="1"/>
  <c r="GV1868" i="1"/>
  <c r="HC1868" i="1"/>
  <c r="GX1868" i="1" s="1"/>
  <c r="C1869" i="1"/>
  <c r="D1869" i="1"/>
  <c r="AC1869" i="1"/>
  <c r="CQ1869" i="1" s="1"/>
  <c r="P1869" i="1" s="1"/>
  <c r="AE1869" i="1"/>
  <c r="AF1869" i="1"/>
  <c r="AG1869" i="1"/>
  <c r="CU1869" i="1" s="1"/>
  <c r="T1869" i="1" s="1"/>
  <c r="AH1869" i="1"/>
  <c r="CV1869" i="1" s="1"/>
  <c r="AI1869" i="1"/>
  <c r="AJ1869" i="1"/>
  <c r="CX1869" i="1" s="1"/>
  <c r="W1869" i="1" s="1"/>
  <c r="CS1869" i="1"/>
  <c r="CW1869" i="1"/>
  <c r="V1869" i="1" s="1"/>
  <c r="FR1869" i="1"/>
  <c r="GL1869" i="1"/>
  <c r="GN1869" i="1"/>
  <c r="GO1869" i="1"/>
  <c r="GV1869" i="1"/>
  <c r="GX1869" i="1"/>
  <c r="HC1869" i="1"/>
  <c r="B1871" i="1"/>
  <c r="B1866" i="1" s="1"/>
  <c r="C1871" i="1"/>
  <c r="C1866" i="1" s="1"/>
  <c r="D1871" i="1"/>
  <c r="D1866" i="1" s="1"/>
  <c r="F1871" i="1"/>
  <c r="F1866" i="1" s="1"/>
  <c r="G1871" i="1"/>
  <c r="AT1871" i="1"/>
  <c r="BX1871" i="1"/>
  <c r="BX1866" i="1" s="1"/>
  <c r="BY1871" i="1"/>
  <c r="AP1871" i="1" s="1"/>
  <c r="CK1871" i="1"/>
  <c r="CL1871" i="1"/>
  <c r="D1900" i="1"/>
  <c r="E1902" i="1"/>
  <c r="Z1902" i="1"/>
  <c r="AA1902" i="1"/>
  <c r="AM1902" i="1"/>
  <c r="AN1902" i="1"/>
  <c r="BD1902" i="1"/>
  <c r="BE1902" i="1"/>
  <c r="BF1902" i="1"/>
  <c r="BG1902" i="1"/>
  <c r="BH1902" i="1"/>
  <c r="BI1902" i="1"/>
  <c r="BJ1902" i="1"/>
  <c r="BK1902" i="1"/>
  <c r="BL1902" i="1"/>
  <c r="BM1902" i="1"/>
  <c r="BN1902" i="1"/>
  <c r="BO1902" i="1"/>
  <c r="BP1902" i="1"/>
  <c r="BQ1902" i="1"/>
  <c r="BR1902" i="1"/>
  <c r="BS1902" i="1"/>
  <c r="BT1902" i="1"/>
  <c r="BU1902" i="1"/>
  <c r="BV1902" i="1"/>
  <c r="BW1902" i="1"/>
  <c r="CM1902" i="1"/>
  <c r="CN1902" i="1"/>
  <c r="CO1902" i="1"/>
  <c r="CP1902" i="1"/>
  <c r="CQ1902" i="1"/>
  <c r="CR1902" i="1"/>
  <c r="CS1902" i="1"/>
  <c r="CT1902" i="1"/>
  <c r="CU1902" i="1"/>
  <c r="CV1902" i="1"/>
  <c r="CW1902" i="1"/>
  <c r="CX1902" i="1"/>
  <c r="CY1902" i="1"/>
  <c r="CZ1902" i="1"/>
  <c r="DA1902" i="1"/>
  <c r="DB1902" i="1"/>
  <c r="DC1902" i="1"/>
  <c r="DD1902" i="1"/>
  <c r="DE1902" i="1"/>
  <c r="DF1902" i="1"/>
  <c r="DG1902" i="1"/>
  <c r="DH1902" i="1"/>
  <c r="DI1902" i="1"/>
  <c r="DJ1902" i="1"/>
  <c r="DK1902" i="1"/>
  <c r="DL1902" i="1"/>
  <c r="DM1902" i="1"/>
  <c r="DN1902" i="1"/>
  <c r="DO1902" i="1"/>
  <c r="DP1902" i="1"/>
  <c r="DQ1902" i="1"/>
  <c r="DR1902" i="1"/>
  <c r="DS1902" i="1"/>
  <c r="DT1902" i="1"/>
  <c r="DU1902" i="1"/>
  <c r="DV1902" i="1"/>
  <c r="DW1902" i="1"/>
  <c r="DX1902" i="1"/>
  <c r="DY1902" i="1"/>
  <c r="DZ1902" i="1"/>
  <c r="EA1902" i="1"/>
  <c r="EB1902" i="1"/>
  <c r="EC1902" i="1"/>
  <c r="ED1902" i="1"/>
  <c r="EE1902" i="1"/>
  <c r="EF1902" i="1"/>
  <c r="EG1902" i="1"/>
  <c r="EH1902" i="1"/>
  <c r="EI1902" i="1"/>
  <c r="EJ1902" i="1"/>
  <c r="EK1902" i="1"/>
  <c r="EL1902" i="1"/>
  <c r="EM1902" i="1"/>
  <c r="EN1902" i="1"/>
  <c r="EO1902" i="1"/>
  <c r="EP1902" i="1"/>
  <c r="EQ1902" i="1"/>
  <c r="ER1902" i="1"/>
  <c r="ES1902" i="1"/>
  <c r="ET1902" i="1"/>
  <c r="EU1902" i="1"/>
  <c r="EV1902" i="1"/>
  <c r="EW1902" i="1"/>
  <c r="EX1902" i="1"/>
  <c r="EY1902" i="1"/>
  <c r="EZ1902" i="1"/>
  <c r="FA1902" i="1"/>
  <c r="FB1902" i="1"/>
  <c r="FC1902" i="1"/>
  <c r="FD1902" i="1"/>
  <c r="FE1902" i="1"/>
  <c r="FF1902" i="1"/>
  <c r="FG1902" i="1"/>
  <c r="FH1902" i="1"/>
  <c r="FI1902" i="1"/>
  <c r="FJ1902" i="1"/>
  <c r="FK1902" i="1"/>
  <c r="FL1902" i="1"/>
  <c r="FM1902" i="1"/>
  <c r="FN1902" i="1"/>
  <c r="FO1902" i="1"/>
  <c r="FP1902" i="1"/>
  <c r="FQ1902" i="1"/>
  <c r="FR1902" i="1"/>
  <c r="FS1902" i="1"/>
  <c r="FT1902" i="1"/>
  <c r="FU1902" i="1"/>
  <c r="FV1902" i="1"/>
  <c r="FW1902" i="1"/>
  <c r="FX1902" i="1"/>
  <c r="FY1902" i="1"/>
  <c r="FZ1902" i="1"/>
  <c r="GA1902" i="1"/>
  <c r="GB1902" i="1"/>
  <c r="GC1902" i="1"/>
  <c r="GD1902" i="1"/>
  <c r="GE1902" i="1"/>
  <c r="GF1902" i="1"/>
  <c r="GG1902" i="1"/>
  <c r="GH1902" i="1"/>
  <c r="GI1902" i="1"/>
  <c r="GJ1902" i="1"/>
  <c r="GK1902" i="1"/>
  <c r="GL1902" i="1"/>
  <c r="GM1902" i="1"/>
  <c r="GN1902" i="1"/>
  <c r="GO1902" i="1"/>
  <c r="GP1902" i="1"/>
  <c r="GQ1902" i="1"/>
  <c r="GR1902" i="1"/>
  <c r="GS1902" i="1"/>
  <c r="GT1902" i="1"/>
  <c r="GU1902" i="1"/>
  <c r="GV1902" i="1"/>
  <c r="GW1902" i="1"/>
  <c r="GX1902" i="1"/>
  <c r="C1904" i="1"/>
  <c r="D1904" i="1"/>
  <c r="AC1904" i="1"/>
  <c r="CQ1904" i="1" s="1"/>
  <c r="P1904" i="1" s="1"/>
  <c r="AE1904" i="1"/>
  <c r="AF1904" i="1"/>
  <c r="AG1904" i="1"/>
  <c r="AH1904" i="1"/>
  <c r="CV1904" i="1" s="1"/>
  <c r="U1904" i="1" s="1"/>
  <c r="AI1904" i="1"/>
  <c r="AJ1904" i="1"/>
  <c r="CX1904" i="1" s="1"/>
  <c r="CS1904" i="1"/>
  <c r="CU1904" i="1"/>
  <c r="CW1904" i="1"/>
  <c r="V1904" i="1" s="1"/>
  <c r="FR1904" i="1"/>
  <c r="GL1904" i="1"/>
  <c r="GN1904" i="1"/>
  <c r="GO1904" i="1"/>
  <c r="GV1904" i="1"/>
  <c r="HC1904" i="1" s="1"/>
  <c r="GX1904" i="1" s="1"/>
  <c r="C1905" i="1"/>
  <c r="D1905" i="1"/>
  <c r="AC1905" i="1"/>
  <c r="CQ1905" i="1" s="1"/>
  <c r="AE1905" i="1"/>
  <c r="CR1905" i="1" s="1"/>
  <c r="Q1905" i="1" s="1"/>
  <c r="AF1905" i="1"/>
  <c r="AG1905" i="1"/>
  <c r="AH1905" i="1"/>
  <c r="CV1905" i="1" s="1"/>
  <c r="AI1905" i="1"/>
  <c r="CW1905" i="1" s="1"/>
  <c r="V1905" i="1" s="1"/>
  <c r="AJ1905" i="1"/>
  <c r="CX1905" i="1" s="1"/>
  <c r="CS1905" i="1"/>
  <c r="CU1905" i="1"/>
  <c r="FR1905" i="1"/>
  <c r="GL1905" i="1"/>
  <c r="GN1905" i="1"/>
  <c r="GO1905" i="1"/>
  <c r="GV1905" i="1"/>
  <c r="HC1905" i="1" s="1"/>
  <c r="C1906" i="1"/>
  <c r="D1906" i="1"/>
  <c r="AC1906" i="1"/>
  <c r="AE1906" i="1"/>
  <c r="AF1906" i="1"/>
  <c r="AG1906" i="1"/>
  <c r="CU1906" i="1" s="1"/>
  <c r="T1906" i="1" s="1"/>
  <c r="AH1906" i="1"/>
  <c r="AI1906" i="1"/>
  <c r="CW1906" i="1" s="1"/>
  <c r="V1906" i="1" s="1"/>
  <c r="AJ1906" i="1"/>
  <c r="CX1906" i="1" s="1"/>
  <c r="W1906" i="1" s="1"/>
  <c r="CQ1906" i="1"/>
  <c r="P1906" i="1" s="1"/>
  <c r="CS1906" i="1"/>
  <c r="CV1906" i="1"/>
  <c r="U1906" i="1" s="1"/>
  <c r="FR1906" i="1"/>
  <c r="GL1906" i="1"/>
  <c r="GN1906" i="1"/>
  <c r="GO1906" i="1"/>
  <c r="GV1906" i="1"/>
  <c r="HC1906" i="1" s="1"/>
  <c r="GX1906" i="1" s="1"/>
  <c r="AC1907" i="1"/>
  <c r="AD1907" i="1"/>
  <c r="AE1907" i="1"/>
  <c r="AF1907" i="1"/>
  <c r="AG1907" i="1"/>
  <c r="AH1907" i="1"/>
  <c r="CV1907" i="1" s="1"/>
  <c r="AI1907" i="1"/>
  <c r="AJ1907" i="1"/>
  <c r="CX1907" i="1" s="1"/>
  <c r="CQ1907" i="1"/>
  <c r="CR1907" i="1"/>
  <c r="CS1907" i="1"/>
  <c r="CT1907" i="1"/>
  <c r="CU1907" i="1"/>
  <c r="CW1907" i="1"/>
  <c r="FR1907" i="1"/>
  <c r="GL1907" i="1"/>
  <c r="GN1907" i="1"/>
  <c r="GO1907" i="1"/>
  <c r="GV1907" i="1"/>
  <c r="HC1907" i="1"/>
  <c r="I1908" i="1"/>
  <c r="R1908" i="1" s="1"/>
  <c r="GK1908" i="1" s="1"/>
  <c r="AC1908" i="1"/>
  <c r="AD1908" i="1"/>
  <c r="AB1908" i="1" s="1"/>
  <c r="AE1908" i="1"/>
  <c r="AF1908" i="1"/>
  <c r="AG1908" i="1"/>
  <c r="CU1908" i="1" s="1"/>
  <c r="AH1908" i="1"/>
  <c r="CV1908" i="1" s="1"/>
  <c r="AI1908" i="1"/>
  <c r="AJ1908" i="1"/>
  <c r="CX1908" i="1" s="1"/>
  <c r="CQ1908" i="1"/>
  <c r="CR1908" i="1"/>
  <c r="CS1908" i="1"/>
  <c r="CW1908" i="1"/>
  <c r="FR1908" i="1"/>
  <c r="GL1908" i="1"/>
  <c r="GN1908" i="1"/>
  <c r="GO1908" i="1"/>
  <c r="GV1908" i="1"/>
  <c r="HC1908" i="1" s="1"/>
  <c r="B1910" i="1"/>
  <c r="B1902" i="1" s="1"/>
  <c r="C1910" i="1"/>
  <c r="C1902" i="1" s="1"/>
  <c r="D1910" i="1"/>
  <c r="D1902" i="1" s="1"/>
  <c r="F1910" i="1"/>
  <c r="F1902" i="1" s="1"/>
  <c r="G1910" i="1"/>
  <c r="BX1910" i="1"/>
  <c r="CK1910" i="1"/>
  <c r="CK1902" i="1" s="1"/>
  <c r="CL1910" i="1"/>
  <c r="CL1902" i="1" s="1"/>
  <c r="B1939" i="1"/>
  <c r="B1862" i="1" s="1"/>
  <c r="C1939" i="1"/>
  <c r="C1862" i="1" s="1"/>
  <c r="D1939" i="1"/>
  <c r="D1862" i="1" s="1"/>
  <c r="F1939" i="1"/>
  <c r="F1862" i="1" s="1"/>
  <c r="G1939" i="1"/>
  <c r="B1968" i="1"/>
  <c r="B1858" i="1" s="1"/>
  <c r="C1968" i="1"/>
  <c r="C1858" i="1" s="1"/>
  <c r="D1968" i="1"/>
  <c r="D1858" i="1" s="1"/>
  <c r="F1968" i="1"/>
  <c r="F1858" i="1" s="1"/>
  <c r="G1968" i="1"/>
  <c r="D2003" i="1"/>
  <c r="E2005" i="1"/>
  <c r="Z2005" i="1"/>
  <c r="AA2005" i="1"/>
  <c r="AB2005" i="1"/>
  <c r="AC2005" i="1"/>
  <c r="AD2005" i="1"/>
  <c r="AE2005" i="1"/>
  <c r="AF2005" i="1"/>
  <c r="AG2005" i="1"/>
  <c r="AH2005" i="1"/>
  <c r="AI2005" i="1"/>
  <c r="AJ2005" i="1"/>
  <c r="AK2005" i="1"/>
  <c r="AL2005" i="1"/>
  <c r="AM2005" i="1"/>
  <c r="AN2005" i="1"/>
  <c r="BD2005" i="1"/>
  <c r="BE2005" i="1"/>
  <c r="BF2005" i="1"/>
  <c r="BG2005" i="1"/>
  <c r="BH2005" i="1"/>
  <c r="BI2005" i="1"/>
  <c r="BJ2005" i="1"/>
  <c r="BK2005" i="1"/>
  <c r="BL2005" i="1"/>
  <c r="BM2005" i="1"/>
  <c r="BN2005" i="1"/>
  <c r="BO2005" i="1"/>
  <c r="BP2005" i="1"/>
  <c r="BQ2005" i="1"/>
  <c r="BR2005" i="1"/>
  <c r="BS2005" i="1"/>
  <c r="BT2005" i="1"/>
  <c r="BU2005" i="1"/>
  <c r="BV2005" i="1"/>
  <c r="BW2005" i="1"/>
  <c r="BX2005" i="1"/>
  <c r="BY2005" i="1"/>
  <c r="BZ2005" i="1"/>
  <c r="CA2005" i="1"/>
  <c r="CB2005" i="1"/>
  <c r="CC2005" i="1"/>
  <c r="CD2005" i="1"/>
  <c r="CE2005" i="1"/>
  <c r="CF2005" i="1"/>
  <c r="CG2005" i="1"/>
  <c r="CH2005" i="1"/>
  <c r="CI2005" i="1"/>
  <c r="CJ2005" i="1"/>
  <c r="CK2005" i="1"/>
  <c r="CL2005" i="1"/>
  <c r="CM2005" i="1"/>
  <c r="CN2005" i="1"/>
  <c r="CO2005" i="1"/>
  <c r="CP2005" i="1"/>
  <c r="CQ2005" i="1"/>
  <c r="CR2005" i="1"/>
  <c r="CS2005" i="1"/>
  <c r="CT2005" i="1"/>
  <c r="CU2005" i="1"/>
  <c r="CV2005" i="1"/>
  <c r="CW2005" i="1"/>
  <c r="CX2005" i="1"/>
  <c r="CY2005" i="1"/>
  <c r="CZ2005" i="1"/>
  <c r="DA2005" i="1"/>
  <c r="DB2005" i="1"/>
  <c r="DC2005" i="1"/>
  <c r="DD2005" i="1"/>
  <c r="DE2005" i="1"/>
  <c r="DF2005" i="1"/>
  <c r="DG2005" i="1"/>
  <c r="DH2005" i="1"/>
  <c r="DI2005" i="1"/>
  <c r="DJ2005" i="1"/>
  <c r="DK2005" i="1"/>
  <c r="DL2005" i="1"/>
  <c r="DM2005" i="1"/>
  <c r="DN2005" i="1"/>
  <c r="DO2005" i="1"/>
  <c r="DP2005" i="1"/>
  <c r="DQ2005" i="1"/>
  <c r="DR2005" i="1"/>
  <c r="DS2005" i="1"/>
  <c r="DT2005" i="1"/>
  <c r="DU2005" i="1"/>
  <c r="DV2005" i="1"/>
  <c r="DW2005" i="1"/>
  <c r="DX2005" i="1"/>
  <c r="DY2005" i="1"/>
  <c r="DZ2005" i="1"/>
  <c r="EA2005" i="1"/>
  <c r="EB2005" i="1"/>
  <c r="EC2005" i="1"/>
  <c r="ED2005" i="1"/>
  <c r="EE2005" i="1"/>
  <c r="EF2005" i="1"/>
  <c r="EG2005" i="1"/>
  <c r="EH2005" i="1"/>
  <c r="EI2005" i="1"/>
  <c r="EJ2005" i="1"/>
  <c r="EK2005" i="1"/>
  <c r="EL2005" i="1"/>
  <c r="EM2005" i="1"/>
  <c r="EN2005" i="1"/>
  <c r="EO2005" i="1"/>
  <c r="EP2005" i="1"/>
  <c r="EQ2005" i="1"/>
  <c r="ER2005" i="1"/>
  <c r="ES2005" i="1"/>
  <c r="ET2005" i="1"/>
  <c r="EU2005" i="1"/>
  <c r="EV2005" i="1"/>
  <c r="EW2005" i="1"/>
  <c r="EX2005" i="1"/>
  <c r="EY2005" i="1"/>
  <c r="EZ2005" i="1"/>
  <c r="FA2005" i="1"/>
  <c r="FB2005" i="1"/>
  <c r="FC2005" i="1"/>
  <c r="FD2005" i="1"/>
  <c r="FE2005" i="1"/>
  <c r="FF2005" i="1"/>
  <c r="FG2005" i="1"/>
  <c r="FH2005" i="1"/>
  <c r="FI2005" i="1"/>
  <c r="FJ2005" i="1"/>
  <c r="FK2005" i="1"/>
  <c r="FL2005" i="1"/>
  <c r="FM2005" i="1"/>
  <c r="FN2005" i="1"/>
  <c r="FO2005" i="1"/>
  <c r="FP2005" i="1"/>
  <c r="FQ2005" i="1"/>
  <c r="FR2005" i="1"/>
  <c r="FS2005" i="1"/>
  <c r="FT2005" i="1"/>
  <c r="FU2005" i="1"/>
  <c r="FV2005" i="1"/>
  <c r="FW2005" i="1"/>
  <c r="FX2005" i="1"/>
  <c r="FY2005" i="1"/>
  <c r="FZ2005" i="1"/>
  <c r="GA2005" i="1"/>
  <c r="GB2005" i="1"/>
  <c r="GC2005" i="1"/>
  <c r="GD2005" i="1"/>
  <c r="GE2005" i="1"/>
  <c r="GF2005" i="1"/>
  <c r="GG2005" i="1"/>
  <c r="GH2005" i="1"/>
  <c r="GI2005" i="1"/>
  <c r="GJ2005" i="1"/>
  <c r="GK2005" i="1"/>
  <c r="GL2005" i="1"/>
  <c r="GM2005" i="1"/>
  <c r="GN2005" i="1"/>
  <c r="GO2005" i="1"/>
  <c r="GP2005" i="1"/>
  <c r="GQ2005" i="1"/>
  <c r="GR2005" i="1"/>
  <c r="GS2005" i="1"/>
  <c r="GT2005" i="1"/>
  <c r="GU2005" i="1"/>
  <c r="GV2005" i="1"/>
  <c r="GW2005" i="1"/>
  <c r="GX2005" i="1"/>
  <c r="D2007" i="1"/>
  <c r="E2009" i="1"/>
  <c r="Z2009" i="1"/>
  <c r="AA2009" i="1"/>
  <c r="AB2009" i="1"/>
  <c r="AC2009" i="1"/>
  <c r="AD2009" i="1"/>
  <c r="AE2009" i="1"/>
  <c r="AF2009" i="1"/>
  <c r="AG2009" i="1"/>
  <c r="AH2009" i="1"/>
  <c r="AI2009" i="1"/>
  <c r="AJ2009" i="1"/>
  <c r="AK2009" i="1"/>
  <c r="AL2009" i="1"/>
  <c r="AM2009" i="1"/>
  <c r="AN2009" i="1"/>
  <c r="BD2009" i="1"/>
  <c r="BE2009" i="1"/>
  <c r="BF2009" i="1"/>
  <c r="BG2009" i="1"/>
  <c r="BH2009" i="1"/>
  <c r="BI2009" i="1"/>
  <c r="BJ2009" i="1"/>
  <c r="BK2009" i="1"/>
  <c r="BL2009" i="1"/>
  <c r="BM2009" i="1"/>
  <c r="BN2009" i="1"/>
  <c r="BO2009" i="1"/>
  <c r="BP2009" i="1"/>
  <c r="BQ2009" i="1"/>
  <c r="BR2009" i="1"/>
  <c r="BS2009" i="1"/>
  <c r="BT2009" i="1"/>
  <c r="BU2009" i="1"/>
  <c r="BV2009" i="1"/>
  <c r="BW2009" i="1"/>
  <c r="BX2009" i="1"/>
  <c r="BY2009" i="1"/>
  <c r="BZ2009" i="1"/>
  <c r="CA2009" i="1"/>
  <c r="CB2009" i="1"/>
  <c r="CC2009" i="1"/>
  <c r="CD2009" i="1"/>
  <c r="CE2009" i="1"/>
  <c r="CF2009" i="1"/>
  <c r="CG2009" i="1"/>
  <c r="CH2009" i="1"/>
  <c r="CI2009" i="1"/>
  <c r="CJ2009" i="1"/>
  <c r="CK2009" i="1"/>
  <c r="CL2009" i="1"/>
  <c r="CM2009" i="1"/>
  <c r="CN2009" i="1"/>
  <c r="CO2009" i="1"/>
  <c r="CP2009" i="1"/>
  <c r="CQ2009" i="1"/>
  <c r="CR2009" i="1"/>
  <c r="CS2009" i="1"/>
  <c r="CT2009" i="1"/>
  <c r="CU2009" i="1"/>
  <c r="CV2009" i="1"/>
  <c r="CW2009" i="1"/>
  <c r="CX2009" i="1"/>
  <c r="CY2009" i="1"/>
  <c r="CZ2009" i="1"/>
  <c r="DA2009" i="1"/>
  <c r="DB2009" i="1"/>
  <c r="DC2009" i="1"/>
  <c r="DD2009" i="1"/>
  <c r="DE2009" i="1"/>
  <c r="DF2009" i="1"/>
  <c r="DG2009" i="1"/>
  <c r="DH2009" i="1"/>
  <c r="DI2009" i="1"/>
  <c r="DJ2009" i="1"/>
  <c r="DK2009" i="1"/>
  <c r="DL2009" i="1"/>
  <c r="DM2009" i="1"/>
  <c r="DN2009" i="1"/>
  <c r="DO2009" i="1"/>
  <c r="DP2009" i="1"/>
  <c r="DQ2009" i="1"/>
  <c r="DR2009" i="1"/>
  <c r="DS2009" i="1"/>
  <c r="DT2009" i="1"/>
  <c r="DU2009" i="1"/>
  <c r="DV2009" i="1"/>
  <c r="DW2009" i="1"/>
  <c r="DX2009" i="1"/>
  <c r="DY2009" i="1"/>
  <c r="DZ2009" i="1"/>
  <c r="EA2009" i="1"/>
  <c r="EB2009" i="1"/>
  <c r="EC2009" i="1"/>
  <c r="ED2009" i="1"/>
  <c r="EE2009" i="1"/>
  <c r="EF2009" i="1"/>
  <c r="EG2009" i="1"/>
  <c r="EH2009" i="1"/>
  <c r="EI2009" i="1"/>
  <c r="EJ2009" i="1"/>
  <c r="EK2009" i="1"/>
  <c r="EL2009" i="1"/>
  <c r="EM2009" i="1"/>
  <c r="EN2009" i="1"/>
  <c r="EO2009" i="1"/>
  <c r="EP2009" i="1"/>
  <c r="EQ2009" i="1"/>
  <c r="ER2009" i="1"/>
  <c r="ES2009" i="1"/>
  <c r="ET2009" i="1"/>
  <c r="EU2009" i="1"/>
  <c r="EV2009" i="1"/>
  <c r="EW2009" i="1"/>
  <c r="EX2009" i="1"/>
  <c r="EY2009" i="1"/>
  <c r="EZ2009" i="1"/>
  <c r="FA2009" i="1"/>
  <c r="FB2009" i="1"/>
  <c r="FC2009" i="1"/>
  <c r="FD2009" i="1"/>
  <c r="FE2009" i="1"/>
  <c r="FF2009" i="1"/>
  <c r="FG2009" i="1"/>
  <c r="FH2009" i="1"/>
  <c r="FI2009" i="1"/>
  <c r="FJ2009" i="1"/>
  <c r="FK2009" i="1"/>
  <c r="FL2009" i="1"/>
  <c r="FM2009" i="1"/>
  <c r="FN2009" i="1"/>
  <c r="FO2009" i="1"/>
  <c r="FP2009" i="1"/>
  <c r="FQ2009" i="1"/>
  <c r="FR2009" i="1"/>
  <c r="FS2009" i="1"/>
  <c r="FT2009" i="1"/>
  <c r="FU2009" i="1"/>
  <c r="FV2009" i="1"/>
  <c r="FW2009" i="1"/>
  <c r="FX2009" i="1"/>
  <c r="FY2009" i="1"/>
  <c r="FZ2009" i="1"/>
  <c r="GA2009" i="1"/>
  <c r="GB2009" i="1"/>
  <c r="GC2009" i="1"/>
  <c r="GD2009" i="1"/>
  <c r="GE2009" i="1"/>
  <c r="GF2009" i="1"/>
  <c r="GG2009" i="1"/>
  <c r="GH2009" i="1"/>
  <c r="GI2009" i="1"/>
  <c r="GJ2009" i="1"/>
  <c r="GK2009" i="1"/>
  <c r="GL2009" i="1"/>
  <c r="GM2009" i="1"/>
  <c r="GN2009" i="1"/>
  <c r="GO2009" i="1"/>
  <c r="GP2009" i="1"/>
  <c r="GQ2009" i="1"/>
  <c r="GR2009" i="1"/>
  <c r="GS2009" i="1"/>
  <c r="GT2009" i="1"/>
  <c r="GU2009" i="1"/>
  <c r="GV2009" i="1"/>
  <c r="GW2009" i="1"/>
  <c r="GX2009" i="1"/>
  <c r="D2011" i="1"/>
  <c r="C2013" i="1"/>
  <c r="E2013" i="1"/>
  <c r="Z2013" i="1"/>
  <c r="AA2013" i="1"/>
  <c r="AM2013" i="1"/>
  <c r="AN2013" i="1"/>
  <c r="BD2013" i="1"/>
  <c r="BE2013" i="1"/>
  <c r="BF2013" i="1"/>
  <c r="BG2013" i="1"/>
  <c r="BH2013" i="1"/>
  <c r="BI2013" i="1"/>
  <c r="BJ2013" i="1"/>
  <c r="BK2013" i="1"/>
  <c r="BL2013" i="1"/>
  <c r="BM2013" i="1"/>
  <c r="BN2013" i="1"/>
  <c r="BO2013" i="1"/>
  <c r="BP2013" i="1"/>
  <c r="BQ2013" i="1"/>
  <c r="BR2013" i="1"/>
  <c r="BS2013" i="1"/>
  <c r="BT2013" i="1"/>
  <c r="BU2013" i="1"/>
  <c r="BV2013" i="1"/>
  <c r="BW2013" i="1"/>
  <c r="CM2013" i="1"/>
  <c r="CN2013" i="1"/>
  <c r="CO2013" i="1"/>
  <c r="CP2013" i="1"/>
  <c r="CQ2013" i="1"/>
  <c r="CR2013" i="1"/>
  <c r="CS2013" i="1"/>
  <c r="CT2013" i="1"/>
  <c r="CU2013" i="1"/>
  <c r="CV2013" i="1"/>
  <c r="CW2013" i="1"/>
  <c r="CX2013" i="1"/>
  <c r="CY2013" i="1"/>
  <c r="CZ2013" i="1"/>
  <c r="DA2013" i="1"/>
  <c r="DB2013" i="1"/>
  <c r="DC2013" i="1"/>
  <c r="DD2013" i="1"/>
  <c r="DE2013" i="1"/>
  <c r="DF2013" i="1"/>
  <c r="DG2013" i="1"/>
  <c r="DH2013" i="1"/>
  <c r="DI2013" i="1"/>
  <c r="DJ2013" i="1"/>
  <c r="DK2013" i="1"/>
  <c r="DL2013" i="1"/>
  <c r="DM2013" i="1"/>
  <c r="DN2013" i="1"/>
  <c r="DO2013" i="1"/>
  <c r="DP2013" i="1"/>
  <c r="DQ2013" i="1"/>
  <c r="DR2013" i="1"/>
  <c r="DS2013" i="1"/>
  <c r="DT2013" i="1"/>
  <c r="DU2013" i="1"/>
  <c r="DV2013" i="1"/>
  <c r="DW2013" i="1"/>
  <c r="DX2013" i="1"/>
  <c r="DY2013" i="1"/>
  <c r="DZ2013" i="1"/>
  <c r="EA2013" i="1"/>
  <c r="EB2013" i="1"/>
  <c r="EC2013" i="1"/>
  <c r="ED2013" i="1"/>
  <c r="EE2013" i="1"/>
  <c r="EF2013" i="1"/>
  <c r="EG2013" i="1"/>
  <c r="EH2013" i="1"/>
  <c r="EI2013" i="1"/>
  <c r="EJ2013" i="1"/>
  <c r="EK2013" i="1"/>
  <c r="EL2013" i="1"/>
  <c r="EM2013" i="1"/>
  <c r="EN2013" i="1"/>
  <c r="EO2013" i="1"/>
  <c r="EP2013" i="1"/>
  <c r="EQ2013" i="1"/>
  <c r="ER2013" i="1"/>
  <c r="ES2013" i="1"/>
  <c r="ET2013" i="1"/>
  <c r="EU2013" i="1"/>
  <c r="EV2013" i="1"/>
  <c r="EW2013" i="1"/>
  <c r="EX2013" i="1"/>
  <c r="EY2013" i="1"/>
  <c r="EZ2013" i="1"/>
  <c r="FA2013" i="1"/>
  <c r="FB2013" i="1"/>
  <c r="FC2013" i="1"/>
  <c r="FD2013" i="1"/>
  <c r="FE2013" i="1"/>
  <c r="FF2013" i="1"/>
  <c r="FG2013" i="1"/>
  <c r="FH2013" i="1"/>
  <c r="FI2013" i="1"/>
  <c r="FJ2013" i="1"/>
  <c r="FK2013" i="1"/>
  <c r="FL2013" i="1"/>
  <c r="FM2013" i="1"/>
  <c r="FN2013" i="1"/>
  <c r="FO2013" i="1"/>
  <c r="FP2013" i="1"/>
  <c r="FQ2013" i="1"/>
  <c r="FR2013" i="1"/>
  <c r="FS2013" i="1"/>
  <c r="FT2013" i="1"/>
  <c r="FU2013" i="1"/>
  <c r="FV2013" i="1"/>
  <c r="FW2013" i="1"/>
  <c r="FX2013" i="1"/>
  <c r="FY2013" i="1"/>
  <c r="FZ2013" i="1"/>
  <c r="GA2013" i="1"/>
  <c r="GB2013" i="1"/>
  <c r="GC2013" i="1"/>
  <c r="GD2013" i="1"/>
  <c r="GE2013" i="1"/>
  <c r="GF2013" i="1"/>
  <c r="GG2013" i="1"/>
  <c r="GH2013" i="1"/>
  <c r="GI2013" i="1"/>
  <c r="GJ2013" i="1"/>
  <c r="GK2013" i="1"/>
  <c r="GL2013" i="1"/>
  <c r="GM2013" i="1"/>
  <c r="GN2013" i="1"/>
  <c r="GO2013" i="1"/>
  <c r="GP2013" i="1"/>
  <c r="GQ2013" i="1"/>
  <c r="GR2013" i="1"/>
  <c r="GS2013" i="1"/>
  <c r="GT2013" i="1"/>
  <c r="GU2013" i="1"/>
  <c r="GV2013" i="1"/>
  <c r="GW2013" i="1"/>
  <c r="GX2013" i="1"/>
  <c r="D2015" i="1"/>
  <c r="AC2015" i="1"/>
  <c r="AE2015" i="1"/>
  <c r="AF2015" i="1"/>
  <c r="AG2015" i="1"/>
  <c r="CU2015" i="1" s="1"/>
  <c r="T2015" i="1" s="1"/>
  <c r="AH2015" i="1"/>
  <c r="CV2015" i="1" s="1"/>
  <c r="U2015" i="1" s="1"/>
  <c r="AI2015" i="1"/>
  <c r="CW2015" i="1" s="1"/>
  <c r="V2015" i="1" s="1"/>
  <c r="AJ2015" i="1"/>
  <c r="CX2015" i="1" s="1"/>
  <c r="W2015" i="1" s="1"/>
  <c r="CQ2015" i="1"/>
  <c r="P2015" i="1" s="1"/>
  <c r="CS2015" i="1"/>
  <c r="FR2015" i="1"/>
  <c r="GL2015" i="1"/>
  <c r="GN2015" i="1"/>
  <c r="GO2015" i="1"/>
  <c r="GV2015" i="1"/>
  <c r="HC2015" i="1" s="1"/>
  <c r="GX2015" i="1" s="1"/>
  <c r="D2016" i="1"/>
  <c r="AC2016" i="1"/>
  <c r="AE2016" i="1"/>
  <c r="AF2016" i="1"/>
  <c r="AG2016" i="1"/>
  <c r="CU2016" i="1" s="1"/>
  <c r="T2016" i="1" s="1"/>
  <c r="AH2016" i="1"/>
  <c r="CV2016" i="1" s="1"/>
  <c r="U2016" i="1" s="1"/>
  <c r="AI2016" i="1"/>
  <c r="CW2016" i="1" s="1"/>
  <c r="AJ2016" i="1"/>
  <c r="CR2016" i="1"/>
  <c r="Q2016" i="1" s="1"/>
  <c r="CT2016" i="1"/>
  <c r="S2016" i="1" s="1"/>
  <c r="CX2016" i="1"/>
  <c r="FR2016" i="1"/>
  <c r="GL2016" i="1"/>
  <c r="GN2016" i="1"/>
  <c r="GO2016" i="1"/>
  <c r="GV2016" i="1"/>
  <c r="HC2016" i="1" s="1"/>
  <c r="GX2016" i="1" s="1"/>
  <c r="D2017" i="1"/>
  <c r="AC2017" i="1"/>
  <c r="AE2017" i="1"/>
  <c r="AF2017" i="1"/>
  <c r="AG2017" i="1"/>
  <c r="AH2017" i="1"/>
  <c r="CV2017" i="1" s="1"/>
  <c r="U2017" i="1" s="1"/>
  <c r="AI2017" i="1"/>
  <c r="CW2017" i="1" s="1"/>
  <c r="V2017" i="1" s="1"/>
  <c r="AJ2017" i="1"/>
  <c r="CX2017" i="1" s="1"/>
  <c r="W2017" i="1" s="1"/>
  <c r="CQ2017" i="1"/>
  <c r="P2017" i="1" s="1"/>
  <c r="CS2017" i="1"/>
  <c r="CU2017" i="1"/>
  <c r="T2017" i="1" s="1"/>
  <c r="FR2017" i="1"/>
  <c r="GL2017" i="1"/>
  <c r="GN2017" i="1"/>
  <c r="GO2017" i="1"/>
  <c r="GV2017" i="1"/>
  <c r="HC2017" i="1" s="1"/>
  <c r="GX2017" i="1" s="1"/>
  <c r="D2018" i="1"/>
  <c r="AC2018" i="1"/>
  <c r="CQ2018" i="1" s="1"/>
  <c r="AE2018" i="1"/>
  <c r="CR2018" i="1" s="1"/>
  <c r="Q2018" i="1" s="1"/>
  <c r="AF2018" i="1"/>
  <c r="CT2018" i="1" s="1"/>
  <c r="S2018" i="1" s="1"/>
  <c r="AG2018" i="1"/>
  <c r="CU2018" i="1" s="1"/>
  <c r="T2018" i="1" s="1"/>
  <c r="AH2018" i="1"/>
  <c r="AI2018" i="1"/>
  <c r="CW2018" i="1" s="1"/>
  <c r="V2018" i="1" s="1"/>
  <c r="AJ2018" i="1"/>
  <c r="CV2018" i="1"/>
  <c r="U2018" i="1" s="1"/>
  <c r="CX2018" i="1"/>
  <c r="W2018" i="1" s="1"/>
  <c r="FR2018" i="1"/>
  <c r="BY2024" i="1" s="1"/>
  <c r="AP2024" i="1" s="1"/>
  <c r="GL2018" i="1"/>
  <c r="GN2018" i="1"/>
  <c r="GO2018" i="1"/>
  <c r="GV2018" i="1"/>
  <c r="HC2018" i="1"/>
  <c r="GX2018" i="1" s="1"/>
  <c r="D2019" i="1"/>
  <c r="AC2019" i="1"/>
  <c r="AE2019" i="1"/>
  <c r="CR2019" i="1" s="1"/>
  <c r="Q2019" i="1" s="1"/>
  <c r="AF2019" i="1"/>
  <c r="CT2019" i="1" s="1"/>
  <c r="S2019" i="1" s="1"/>
  <c r="AG2019" i="1"/>
  <c r="CU2019" i="1" s="1"/>
  <c r="T2019" i="1" s="1"/>
  <c r="AH2019" i="1"/>
  <c r="AI2019" i="1"/>
  <c r="CW2019" i="1" s="1"/>
  <c r="V2019" i="1" s="1"/>
  <c r="AJ2019" i="1"/>
  <c r="CV2019" i="1"/>
  <c r="U2019" i="1" s="1"/>
  <c r="CX2019" i="1"/>
  <c r="W2019" i="1" s="1"/>
  <c r="FR2019" i="1"/>
  <c r="GL2019" i="1"/>
  <c r="GN2019" i="1"/>
  <c r="GO2019" i="1"/>
  <c r="GV2019" i="1"/>
  <c r="HC2019" i="1" s="1"/>
  <c r="GX2019" i="1" s="1"/>
  <c r="D2020" i="1"/>
  <c r="AC2020" i="1"/>
  <c r="AD2020" i="1"/>
  <c r="AE2020" i="1"/>
  <c r="AF2020" i="1"/>
  <c r="AG2020" i="1"/>
  <c r="CU2020" i="1" s="1"/>
  <c r="T2020" i="1" s="1"/>
  <c r="AH2020" i="1"/>
  <c r="CV2020" i="1" s="1"/>
  <c r="AI2020" i="1"/>
  <c r="AJ2020" i="1"/>
  <c r="CX2020" i="1" s="1"/>
  <c r="W2020" i="1" s="1"/>
  <c r="CQ2020" i="1"/>
  <c r="P2020" i="1" s="1"/>
  <c r="CR2020" i="1"/>
  <c r="CS2020" i="1"/>
  <c r="CW2020" i="1"/>
  <c r="V2020" i="1" s="1"/>
  <c r="FR2020" i="1"/>
  <c r="GL2020" i="1"/>
  <c r="GN2020" i="1"/>
  <c r="GO2020" i="1"/>
  <c r="GV2020" i="1"/>
  <c r="HC2020" i="1" s="1"/>
  <c r="GX2020" i="1" s="1"/>
  <c r="D2021" i="1"/>
  <c r="AC2021" i="1"/>
  <c r="AE2021" i="1"/>
  <c r="AD2021" i="1" s="1"/>
  <c r="AB2021" i="1" s="1"/>
  <c r="AF2021" i="1"/>
  <c r="AG2021" i="1"/>
  <c r="AH2021" i="1"/>
  <c r="CV2021" i="1" s="1"/>
  <c r="AI2021" i="1"/>
  <c r="CW2021" i="1" s="1"/>
  <c r="V2021" i="1" s="1"/>
  <c r="AJ2021" i="1"/>
  <c r="CX2021" i="1" s="1"/>
  <c r="W2021" i="1" s="1"/>
  <c r="CQ2021" i="1"/>
  <c r="CS2021" i="1"/>
  <c r="CU2021" i="1"/>
  <c r="T2021" i="1" s="1"/>
  <c r="FR2021" i="1"/>
  <c r="GL2021" i="1"/>
  <c r="GN2021" i="1"/>
  <c r="GO2021" i="1"/>
  <c r="GV2021" i="1"/>
  <c r="HC2021" i="1" s="1"/>
  <c r="AC2022" i="1"/>
  <c r="AE2022" i="1"/>
  <c r="AF2022" i="1"/>
  <c r="AG2022" i="1"/>
  <c r="CU2022" i="1" s="1"/>
  <c r="T2022" i="1" s="1"/>
  <c r="AH2022" i="1"/>
  <c r="CV2022" i="1" s="1"/>
  <c r="U2022" i="1" s="1"/>
  <c r="AI2022" i="1"/>
  <c r="CW2022" i="1" s="1"/>
  <c r="AJ2022" i="1"/>
  <c r="CR2022" i="1"/>
  <c r="Q2022" i="1" s="1"/>
  <c r="CT2022" i="1"/>
  <c r="S2022" i="1" s="1"/>
  <c r="CX2022" i="1"/>
  <c r="FR2022" i="1"/>
  <c r="GL2022" i="1"/>
  <c r="GN2022" i="1"/>
  <c r="GO2022" i="1"/>
  <c r="GV2022" i="1"/>
  <c r="HC2022" i="1"/>
  <c r="GX2022" i="1" s="1"/>
  <c r="B2024" i="1"/>
  <c r="B2013" i="1" s="1"/>
  <c r="C2024" i="1"/>
  <c r="D2024" i="1"/>
  <c r="D2013" i="1" s="1"/>
  <c r="F2024" i="1"/>
  <c r="F2013" i="1" s="1"/>
  <c r="G2024" i="1"/>
  <c r="BX2024" i="1"/>
  <c r="BX2013" i="1" s="1"/>
  <c r="CK2024" i="1"/>
  <c r="BB2024" i="1" s="1"/>
  <c r="CL2024" i="1"/>
  <c r="CL2013" i="1" s="1"/>
  <c r="D2053" i="1"/>
  <c r="E2055" i="1"/>
  <c r="Z2055" i="1"/>
  <c r="AA2055" i="1"/>
  <c r="AM2055" i="1"/>
  <c r="AN2055" i="1"/>
  <c r="BD2055" i="1"/>
  <c r="BE2055" i="1"/>
  <c r="BF2055" i="1"/>
  <c r="BG2055" i="1"/>
  <c r="BH2055" i="1"/>
  <c r="BI2055" i="1"/>
  <c r="BJ2055" i="1"/>
  <c r="BK2055" i="1"/>
  <c r="BL2055" i="1"/>
  <c r="BM2055" i="1"/>
  <c r="BN2055" i="1"/>
  <c r="BO2055" i="1"/>
  <c r="BP2055" i="1"/>
  <c r="BQ2055" i="1"/>
  <c r="BR2055" i="1"/>
  <c r="BS2055" i="1"/>
  <c r="BT2055" i="1"/>
  <c r="BU2055" i="1"/>
  <c r="BV2055" i="1"/>
  <c r="BW2055" i="1"/>
  <c r="CM2055" i="1"/>
  <c r="CN2055" i="1"/>
  <c r="CO2055" i="1"/>
  <c r="CP2055" i="1"/>
  <c r="CQ2055" i="1"/>
  <c r="CR2055" i="1"/>
  <c r="CS2055" i="1"/>
  <c r="CT2055" i="1"/>
  <c r="CU2055" i="1"/>
  <c r="CV2055" i="1"/>
  <c r="CW2055" i="1"/>
  <c r="CX2055" i="1"/>
  <c r="CY2055" i="1"/>
  <c r="CZ2055" i="1"/>
  <c r="DA2055" i="1"/>
  <c r="DB2055" i="1"/>
  <c r="DC2055" i="1"/>
  <c r="DD2055" i="1"/>
  <c r="DE2055" i="1"/>
  <c r="DF2055" i="1"/>
  <c r="DG2055" i="1"/>
  <c r="DH2055" i="1"/>
  <c r="DI2055" i="1"/>
  <c r="DJ2055" i="1"/>
  <c r="DK2055" i="1"/>
  <c r="DL2055" i="1"/>
  <c r="DM2055" i="1"/>
  <c r="DN2055" i="1"/>
  <c r="DO2055" i="1"/>
  <c r="DP2055" i="1"/>
  <c r="DQ2055" i="1"/>
  <c r="DR2055" i="1"/>
  <c r="DS2055" i="1"/>
  <c r="DT2055" i="1"/>
  <c r="DU2055" i="1"/>
  <c r="DV2055" i="1"/>
  <c r="DW2055" i="1"/>
  <c r="DX2055" i="1"/>
  <c r="DY2055" i="1"/>
  <c r="DZ2055" i="1"/>
  <c r="EA2055" i="1"/>
  <c r="EB2055" i="1"/>
  <c r="EC2055" i="1"/>
  <c r="ED2055" i="1"/>
  <c r="EE2055" i="1"/>
  <c r="EF2055" i="1"/>
  <c r="EG2055" i="1"/>
  <c r="EH2055" i="1"/>
  <c r="EI2055" i="1"/>
  <c r="EJ2055" i="1"/>
  <c r="EK2055" i="1"/>
  <c r="EL2055" i="1"/>
  <c r="EM2055" i="1"/>
  <c r="EN2055" i="1"/>
  <c r="EO2055" i="1"/>
  <c r="EP2055" i="1"/>
  <c r="EQ2055" i="1"/>
  <c r="ER2055" i="1"/>
  <c r="ES2055" i="1"/>
  <c r="ET2055" i="1"/>
  <c r="EU2055" i="1"/>
  <c r="EV2055" i="1"/>
  <c r="EW2055" i="1"/>
  <c r="EX2055" i="1"/>
  <c r="EY2055" i="1"/>
  <c r="EZ2055" i="1"/>
  <c r="FA2055" i="1"/>
  <c r="FB2055" i="1"/>
  <c r="FC2055" i="1"/>
  <c r="FD2055" i="1"/>
  <c r="FE2055" i="1"/>
  <c r="FF2055" i="1"/>
  <c r="FG2055" i="1"/>
  <c r="FH2055" i="1"/>
  <c r="FI2055" i="1"/>
  <c r="FJ2055" i="1"/>
  <c r="FK2055" i="1"/>
  <c r="FL2055" i="1"/>
  <c r="FM2055" i="1"/>
  <c r="FN2055" i="1"/>
  <c r="FO2055" i="1"/>
  <c r="FP2055" i="1"/>
  <c r="FQ2055" i="1"/>
  <c r="FR2055" i="1"/>
  <c r="FS2055" i="1"/>
  <c r="FT2055" i="1"/>
  <c r="FU2055" i="1"/>
  <c r="FV2055" i="1"/>
  <c r="FW2055" i="1"/>
  <c r="FX2055" i="1"/>
  <c r="FY2055" i="1"/>
  <c r="FZ2055" i="1"/>
  <c r="GA2055" i="1"/>
  <c r="GB2055" i="1"/>
  <c r="GC2055" i="1"/>
  <c r="GD2055" i="1"/>
  <c r="GE2055" i="1"/>
  <c r="GF2055" i="1"/>
  <c r="GG2055" i="1"/>
  <c r="GH2055" i="1"/>
  <c r="GI2055" i="1"/>
  <c r="GJ2055" i="1"/>
  <c r="GK2055" i="1"/>
  <c r="GL2055" i="1"/>
  <c r="GM2055" i="1"/>
  <c r="GN2055" i="1"/>
  <c r="GO2055" i="1"/>
  <c r="GP2055" i="1"/>
  <c r="GQ2055" i="1"/>
  <c r="GR2055" i="1"/>
  <c r="GS2055" i="1"/>
  <c r="GT2055" i="1"/>
  <c r="GU2055" i="1"/>
  <c r="GV2055" i="1"/>
  <c r="GW2055" i="1"/>
  <c r="GX2055" i="1"/>
  <c r="C2057" i="1"/>
  <c r="D2057" i="1"/>
  <c r="AC2057" i="1"/>
  <c r="AE2057" i="1"/>
  <c r="AF2057" i="1"/>
  <c r="CT2057" i="1" s="1"/>
  <c r="S2057" i="1" s="1"/>
  <c r="AG2057" i="1"/>
  <c r="CU2057" i="1" s="1"/>
  <c r="T2057" i="1" s="1"/>
  <c r="AH2057" i="1"/>
  <c r="AI2057" i="1"/>
  <c r="CW2057" i="1" s="1"/>
  <c r="V2057" i="1" s="1"/>
  <c r="AJ2057" i="1"/>
  <c r="CR2057" i="1"/>
  <c r="Q2057" i="1" s="1"/>
  <c r="CV2057" i="1"/>
  <c r="U2057" i="1" s="1"/>
  <c r="CX2057" i="1"/>
  <c r="W2057" i="1" s="1"/>
  <c r="FR2057" i="1"/>
  <c r="GL2057" i="1"/>
  <c r="GN2057" i="1"/>
  <c r="GO2057" i="1"/>
  <c r="CC2060" i="1" s="1"/>
  <c r="CC2055" i="1" s="1"/>
  <c r="GV2057" i="1"/>
  <c r="HC2057" i="1" s="1"/>
  <c r="GX2057" i="1" s="1"/>
  <c r="C2058" i="1"/>
  <c r="D2058" i="1"/>
  <c r="AC2058" i="1"/>
  <c r="AE2058" i="1"/>
  <c r="AF2058" i="1"/>
  <c r="AG2058" i="1"/>
  <c r="CU2058" i="1" s="1"/>
  <c r="T2058" i="1" s="1"/>
  <c r="AH2058" i="1"/>
  <c r="CV2058" i="1" s="1"/>
  <c r="U2058" i="1" s="1"/>
  <c r="AI2058" i="1"/>
  <c r="CW2058" i="1" s="1"/>
  <c r="AJ2058" i="1"/>
  <c r="CR2058" i="1"/>
  <c r="Q2058" i="1" s="1"/>
  <c r="CT2058" i="1"/>
  <c r="CX2058" i="1"/>
  <c r="FR2058" i="1"/>
  <c r="BY2060" i="1" s="1"/>
  <c r="GL2058" i="1"/>
  <c r="BZ2060" i="1" s="1"/>
  <c r="GN2058" i="1"/>
  <c r="CB2060" i="1" s="1"/>
  <c r="AS2060" i="1" s="1"/>
  <c r="GO2058" i="1"/>
  <c r="GV2058" i="1"/>
  <c r="HC2058" i="1" s="1"/>
  <c r="GX2058" i="1" s="1"/>
  <c r="B2060" i="1"/>
  <c r="B2055" i="1" s="1"/>
  <c r="C2060" i="1"/>
  <c r="C2055" i="1" s="1"/>
  <c r="D2060" i="1"/>
  <c r="D2055" i="1" s="1"/>
  <c r="F2060" i="1"/>
  <c r="F2055" i="1" s="1"/>
  <c r="G2060" i="1"/>
  <c r="BX2060" i="1"/>
  <c r="AO2060" i="1" s="1"/>
  <c r="CK2060" i="1"/>
  <c r="CK2055" i="1" s="1"/>
  <c r="CL2060" i="1"/>
  <c r="CL2055" i="1" s="1"/>
  <c r="D2089" i="1"/>
  <c r="E2091" i="1"/>
  <c r="Z2091" i="1"/>
  <c r="AA2091" i="1"/>
  <c r="AM2091" i="1"/>
  <c r="AN2091" i="1"/>
  <c r="BD2091" i="1"/>
  <c r="BE2091" i="1"/>
  <c r="BF2091" i="1"/>
  <c r="BG2091" i="1"/>
  <c r="BH2091" i="1"/>
  <c r="BI2091" i="1"/>
  <c r="BJ2091" i="1"/>
  <c r="BK2091" i="1"/>
  <c r="BL2091" i="1"/>
  <c r="BM2091" i="1"/>
  <c r="BN2091" i="1"/>
  <c r="BO2091" i="1"/>
  <c r="BP2091" i="1"/>
  <c r="BQ2091" i="1"/>
  <c r="BR2091" i="1"/>
  <c r="BS2091" i="1"/>
  <c r="BT2091" i="1"/>
  <c r="BU2091" i="1"/>
  <c r="BV2091" i="1"/>
  <c r="BW2091" i="1"/>
  <c r="CM2091" i="1"/>
  <c r="CN2091" i="1"/>
  <c r="CO2091" i="1"/>
  <c r="CP2091" i="1"/>
  <c r="CQ2091" i="1"/>
  <c r="CR2091" i="1"/>
  <c r="CS2091" i="1"/>
  <c r="CT2091" i="1"/>
  <c r="CU2091" i="1"/>
  <c r="CV2091" i="1"/>
  <c r="CW2091" i="1"/>
  <c r="CX2091" i="1"/>
  <c r="CY2091" i="1"/>
  <c r="CZ2091" i="1"/>
  <c r="DA2091" i="1"/>
  <c r="DB2091" i="1"/>
  <c r="DC2091" i="1"/>
  <c r="DD2091" i="1"/>
  <c r="DE2091" i="1"/>
  <c r="DF2091" i="1"/>
  <c r="DG2091" i="1"/>
  <c r="DH2091" i="1"/>
  <c r="DI2091" i="1"/>
  <c r="DJ2091" i="1"/>
  <c r="DK2091" i="1"/>
  <c r="DL2091" i="1"/>
  <c r="DM2091" i="1"/>
  <c r="DN2091" i="1"/>
  <c r="DO2091" i="1"/>
  <c r="DP2091" i="1"/>
  <c r="DQ2091" i="1"/>
  <c r="DR2091" i="1"/>
  <c r="DS2091" i="1"/>
  <c r="DT2091" i="1"/>
  <c r="DU2091" i="1"/>
  <c r="DV2091" i="1"/>
  <c r="DW2091" i="1"/>
  <c r="DX2091" i="1"/>
  <c r="DY2091" i="1"/>
  <c r="DZ2091" i="1"/>
  <c r="EA2091" i="1"/>
  <c r="EB2091" i="1"/>
  <c r="EC2091" i="1"/>
  <c r="ED2091" i="1"/>
  <c r="EE2091" i="1"/>
  <c r="EF2091" i="1"/>
  <c r="EG2091" i="1"/>
  <c r="EH2091" i="1"/>
  <c r="EI2091" i="1"/>
  <c r="EJ2091" i="1"/>
  <c r="EK2091" i="1"/>
  <c r="EL2091" i="1"/>
  <c r="EM2091" i="1"/>
  <c r="EN2091" i="1"/>
  <c r="EO2091" i="1"/>
  <c r="EP2091" i="1"/>
  <c r="EQ2091" i="1"/>
  <c r="ER2091" i="1"/>
  <c r="ES2091" i="1"/>
  <c r="ET2091" i="1"/>
  <c r="EU2091" i="1"/>
  <c r="EV2091" i="1"/>
  <c r="EW2091" i="1"/>
  <c r="EX2091" i="1"/>
  <c r="EY2091" i="1"/>
  <c r="EZ2091" i="1"/>
  <c r="FA2091" i="1"/>
  <c r="FB2091" i="1"/>
  <c r="FC2091" i="1"/>
  <c r="FD2091" i="1"/>
  <c r="FE2091" i="1"/>
  <c r="FF2091" i="1"/>
  <c r="FG2091" i="1"/>
  <c r="FH2091" i="1"/>
  <c r="FI2091" i="1"/>
  <c r="FJ2091" i="1"/>
  <c r="FK2091" i="1"/>
  <c r="FL2091" i="1"/>
  <c r="FM2091" i="1"/>
  <c r="FN2091" i="1"/>
  <c r="FO2091" i="1"/>
  <c r="FP2091" i="1"/>
  <c r="FQ2091" i="1"/>
  <c r="FR2091" i="1"/>
  <c r="FS2091" i="1"/>
  <c r="FT2091" i="1"/>
  <c r="FU2091" i="1"/>
  <c r="FV2091" i="1"/>
  <c r="FW2091" i="1"/>
  <c r="FX2091" i="1"/>
  <c r="FY2091" i="1"/>
  <c r="FZ2091" i="1"/>
  <c r="GA2091" i="1"/>
  <c r="GB2091" i="1"/>
  <c r="GC2091" i="1"/>
  <c r="GD2091" i="1"/>
  <c r="GE2091" i="1"/>
  <c r="GF2091" i="1"/>
  <c r="GG2091" i="1"/>
  <c r="GH2091" i="1"/>
  <c r="GI2091" i="1"/>
  <c r="GJ2091" i="1"/>
  <c r="GK2091" i="1"/>
  <c r="GL2091" i="1"/>
  <c r="GM2091" i="1"/>
  <c r="GN2091" i="1"/>
  <c r="GO2091" i="1"/>
  <c r="GP2091" i="1"/>
  <c r="GQ2091" i="1"/>
  <c r="GR2091" i="1"/>
  <c r="GS2091" i="1"/>
  <c r="GT2091" i="1"/>
  <c r="GU2091" i="1"/>
  <c r="GV2091" i="1"/>
  <c r="GW2091" i="1"/>
  <c r="GX2091" i="1"/>
  <c r="C2093" i="1"/>
  <c r="D2093" i="1"/>
  <c r="AC2093" i="1"/>
  <c r="CQ2093" i="1" s="1"/>
  <c r="P2093" i="1" s="1"/>
  <c r="AE2093" i="1"/>
  <c r="CR2093" i="1" s="1"/>
  <c r="Q2093" i="1" s="1"/>
  <c r="AF2093" i="1"/>
  <c r="AG2093" i="1"/>
  <c r="CU2093" i="1" s="1"/>
  <c r="T2093" i="1" s="1"/>
  <c r="AH2093" i="1"/>
  <c r="CV2093" i="1" s="1"/>
  <c r="U2093" i="1" s="1"/>
  <c r="AI2093" i="1"/>
  <c r="CW2093" i="1" s="1"/>
  <c r="V2093" i="1" s="1"/>
  <c r="AJ2093" i="1"/>
  <c r="CT2093" i="1"/>
  <c r="S2093" i="1" s="1"/>
  <c r="CX2093" i="1"/>
  <c r="W2093" i="1" s="1"/>
  <c r="FR2093" i="1"/>
  <c r="BY2099" i="1" s="1"/>
  <c r="AP2099" i="1" s="1"/>
  <c r="GL2093" i="1"/>
  <c r="GN2093" i="1"/>
  <c r="GO2093" i="1"/>
  <c r="GV2093" i="1"/>
  <c r="HC2093" i="1" s="1"/>
  <c r="GX2093" i="1" s="1"/>
  <c r="C2094" i="1"/>
  <c r="D2094" i="1"/>
  <c r="AC2094" i="1"/>
  <c r="CQ2094" i="1" s="1"/>
  <c r="AE2094" i="1"/>
  <c r="AF2094" i="1"/>
  <c r="CT2094" i="1" s="1"/>
  <c r="S2094" i="1" s="1"/>
  <c r="AG2094" i="1"/>
  <c r="CU2094" i="1" s="1"/>
  <c r="T2094" i="1" s="1"/>
  <c r="AH2094" i="1"/>
  <c r="AI2094" i="1"/>
  <c r="AJ2094" i="1"/>
  <c r="CX2094" i="1" s="1"/>
  <c r="W2094" i="1" s="1"/>
  <c r="CR2094" i="1"/>
  <c r="Q2094" i="1" s="1"/>
  <c r="CS2094" i="1"/>
  <c r="CV2094" i="1"/>
  <c r="CW2094" i="1"/>
  <c r="V2094" i="1" s="1"/>
  <c r="FR2094" i="1"/>
  <c r="GL2094" i="1"/>
  <c r="GN2094" i="1"/>
  <c r="CB2099" i="1" s="1"/>
  <c r="GO2094" i="1"/>
  <c r="GV2094" i="1"/>
  <c r="HC2094" i="1"/>
  <c r="C2095" i="1"/>
  <c r="D2095" i="1"/>
  <c r="AC2095" i="1"/>
  <c r="CQ2095" i="1" s="1"/>
  <c r="P2095" i="1" s="1"/>
  <c r="AE2095" i="1"/>
  <c r="CR2095" i="1" s="1"/>
  <c r="Q2095" i="1" s="1"/>
  <c r="AF2095" i="1"/>
  <c r="AG2095" i="1"/>
  <c r="CU2095" i="1" s="1"/>
  <c r="T2095" i="1" s="1"/>
  <c r="AH2095" i="1"/>
  <c r="CV2095" i="1" s="1"/>
  <c r="U2095" i="1" s="1"/>
  <c r="AI2095" i="1"/>
  <c r="CW2095" i="1" s="1"/>
  <c r="V2095" i="1" s="1"/>
  <c r="AJ2095" i="1"/>
  <c r="CT2095" i="1"/>
  <c r="S2095" i="1" s="1"/>
  <c r="CX2095" i="1"/>
  <c r="W2095" i="1" s="1"/>
  <c r="FR2095" i="1"/>
  <c r="GL2095" i="1"/>
  <c r="BZ2099" i="1" s="1"/>
  <c r="GN2095" i="1"/>
  <c r="GO2095" i="1"/>
  <c r="GV2095" i="1"/>
  <c r="HC2095" i="1" s="1"/>
  <c r="GX2095" i="1" s="1"/>
  <c r="I2096" i="1"/>
  <c r="AC2096" i="1"/>
  <c r="CQ2096" i="1" s="1"/>
  <c r="AE2096" i="1"/>
  <c r="AF2096" i="1"/>
  <c r="AG2096" i="1"/>
  <c r="AH2096" i="1"/>
  <c r="CV2096" i="1" s="1"/>
  <c r="AI2096" i="1"/>
  <c r="CW2096" i="1" s="1"/>
  <c r="AJ2096" i="1"/>
  <c r="CT2096" i="1"/>
  <c r="S2096" i="1" s="1"/>
  <c r="CU2096" i="1"/>
  <c r="CX2096" i="1"/>
  <c r="FR2096" i="1"/>
  <c r="GL2096" i="1"/>
  <c r="GN2096" i="1"/>
  <c r="GO2096" i="1"/>
  <c r="GV2096" i="1"/>
  <c r="HC2096" i="1" s="1"/>
  <c r="I2097" i="1"/>
  <c r="AC2097" i="1"/>
  <c r="AE2097" i="1"/>
  <c r="CR2097" i="1" s="1"/>
  <c r="AF2097" i="1"/>
  <c r="AG2097" i="1"/>
  <c r="CU2097" i="1" s="1"/>
  <c r="T2097" i="1" s="1"/>
  <c r="AH2097" i="1"/>
  <c r="AI2097" i="1"/>
  <c r="CW2097" i="1" s="1"/>
  <c r="AJ2097" i="1"/>
  <c r="CX2097" i="1" s="1"/>
  <c r="CV2097" i="1"/>
  <c r="U2097" i="1" s="1"/>
  <c r="FR2097" i="1"/>
  <c r="GL2097" i="1"/>
  <c r="GN2097" i="1"/>
  <c r="GO2097" i="1"/>
  <c r="CC2099" i="1" s="1"/>
  <c r="AT2099" i="1" s="1"/>
  <c r="GV2097" i="1"/>
  <c r="HC2097" i="1"/>
  <c r="B2099" i="1"/>
  <c r="B2091" i="1" s="1"/>
  <c r="C2099" i="1"/>
  <c r="C2091" i="1" s="1"/>
  <c r="D2099" i="1"/>
  <c r="D2091" i="1" s="1"/>
  <c r="F2099" i="1"/>
  <c r="F2091" i="1" s="1"/>
  <c r="G2099" i="1"/>
  <c r="BX2099" i="1"/>
  <c r="BX2091" i="1" s="1"/>
  <c r="CK2099" i="1"/>
  <c r="BB2099" i="1" s="1"/>
  <c r="CL2099" i="1"/>
  <c r="BC2099" i="1" s="1"/>
  <c r="B2128" i="1"/>
  <c r="B2009" i="1" s="1"/>
  <c r="C2128" i="1"/>
  <c r="C2009" i="1" s="1"/>
  <c r="D2128" i="1"/>
  <c r="D2009" i="1" s="1"/>
  <c r="F2128" i="1"/>
  <c r="F2009" i="1" s="1"/>
  <c r="G2128" i="1"/>
  <c r="D2157" i="1"/>
  <c r="E2159" i="1"/>
  <c r="Z2159" i="1"/>
  <c r="AA2159" i="1"/>
  <c r="AB2159" i="1"/>
  <c r="AC2159" i="1"/>
  <c r="AD2159" i="1"/>
  <c r="AE2159" i="1"/>
  <c r="AF2159" i="1"/>
  <c r="AG2159" i="1"/>
  <c r="AH2159" i="1"/>
  <c r="AI2159" i="1"/>
  <c r="AJ2159" i="1"/>
  <c r="AK2159" i="1"/>
  <c r="AL2159" i="1"/>
  <c r="AM2159" i="1"/>
  <c r="AN2159" i="1"/>
  <c r="BD2159" i="1"/>
  <c r="BE2159" i="1"/>
  <c r="BF2159" i="1"/>
  <c r="BG2159" i="1"/>
  <c r="BH2159" i="1"/>
  <c r="BI2159" i="1"/>
  <c r="BJ2159" i="1"/>
  <c r="BK2159" i="1"/>
  <c r="BL2159" i="1"/>
  <c r="BM2159" i="1"/>
  <c r="BN2159" i="1"/>
  <c r="BO2159" i="1"/>
  <c r="BP2159" i="1"/>
  <c r="BQ2159" i="1"/>
  <c r="BR2159" i="1"/>
  <c r="BS2159" i="1"/>
  <c r="BT2159" i="1"/>
  <c r="BU2159" i="1"/>
  <c r="BV2159" i="1"/>
  <c r="BW2159" i="1"/>
  <c r="BX2159" i="1"/>
  <c r="BY2159" i="1"/>
  <c r="BZ2159" i="1"/>
  <c r="CA2159" i="1"/>
  <c r="CB2159" i="1"/>
  <c r="CC2159" i="1"/>
  <c r="CD2159" i="1"/>
  <c r="CE2159" i="1"/>
  <c r="CF2159" i="1"/>
  <c r="CG2159" i="1"/>
  <c r="CH2159" i="1"/>
  <c r="CI2159" i="1"/>
  <c r="CJ2159" i="1"/>
  <c r="CK2159" i="1"/>
  <c r="CL2159" i="1"/>
  <c r="CM2159" i="1"/>
  <c r="CN2159" i="1"/>
  <c r="CO2159" i="1"/>
  <c r="CP2159" i="1"/>
  <c r="CQ2159" i="1"/>
  <c r="CR2159" i="1"/>
  <c r="CS2159" i="1"/>
  <c r="CT2159" i="1"/>
  <c r="CU2159" i="1"/>
  <c r="CV2159" i="1"/>
  <c r="CW2159" i="1"/>
  <c r="CX2159" i="1"/>
  <c r="CY2159" i="1"/>
  <c r="CZ2159" i="1"/>
  <c r="DA2159" i="1"/>
  <c r="DB2159" i="1"/>
  <c r="DC2159" i="1"/>
  <c r="DD2159" i="1"/>
  <c r="DE2159" i="1"/>
  <c r="DF2159" i="1"/>
  <c r="DG2159" i="1"/>
  <c r="DH2159" i="1"/>
  <c r="DI2159" i="1"/>
  <c r="DJ2159" i="1"/>
  <c r="DK2159" i="1"/>
  <c r="DL2159" i="1"/>
  <c r="DM2159" i="1"/>
  <c r="DN2159" i="1"/>
  <c r="DO2159" i="1"/>
  <c r="DP2159" i="1"/>
  <c r="DQ2159" i="1"/>
  <c r="DR2159" i="1"/>
  <c r="DS2159" i="1"/>
  <c r="DT2159" i="1"/>
  <c r="DU2159" i="1"/>
  <c r="DV2159" i="1"/>
  <c r="DW2159" i="1"/>
  <c r="DX2159" i="1"/>
  <c r="DY2159" i="1"/>
  <c r="DZ2159" i="1"/>
  <c r="EA2159" i="1"/>
  <c r="EB2159" i="1"/>
  <c r="EC2159" i="1"/>
  <c r="ED2159" i="1"/>
  <c r="EE2159" i="1"/>
  <c r="EF2159" i="1"/>
  <c r="EG2159" i="1"/>
  <c r="EH2159" i="1"/>
  <c r="EI2159" i="1"/>
  <c r="EJ2159" i="1"/>
  <c r="EK2159" i="1"/>
  <c r="EL2159" i="1"/>
  <c r="EM2159" i="1"/>
  <c r="EN2159" i="1"/>
  <c r="EO2159" i="1"/>
  <c r="EP2159" i="1"/>
  <c r="EQ2159" i="1"/>
  <c r="ER2159" i="1"/>
  <c r="ES2159" i="1"/>
  <c r="ET2159" i="1"/>
  <c r="EU2159" i="1"/>
  <c r="EV2159" i="1"/>
  <c r="EW2159" i="1"/>
  <c r="EX2159" i="1"/>
  <c r="EY2159" i="1"/>
  <c r="EZ2159" i="1"/>
  <c r="FA2159" i="1"/>
  <c r="FB2159" i="1"/>
  <c r="FC2159" i="1"/>
  <c r="FD2159" i="1"/>
  <c r="FE2159" i="1"/>
  <c r="FF2159" i="1"/>
  <c r="FG2159" i="1"/>
  <c r="FH2159" i="1"/>
  <c r="FI2159" i="1"/>
  <c r="FJ2159" i="1"/>
  <c r="FK2159" i="1"/>
  <c r="FL2159" i="1"/>
  <c r="FM2159" i="1"/>
  <c r="FN2159" i="1"/>
  <c r="FO2159" i="1"/>
  <c r="FP2159" i="1"/>
  <c r="FQ2159" i="1"/>
  <c r="FR2159" i="1"/>
  <c r="FS2159" i="1"/>
  <c r="FT2159" i="1"/>
  <c r="FU2159" i="1"/>
  <c r="FV2159" i="1"/>
  <c r="FW2159" i="1"/>
  <c r="FX2159" i="1"/>
  <c r="FY2159" i="1"/>
  <c r="FZ2159" i="1"/>
  <c r="GA2159" i="1"/>
  <c r="GB2159" i="1"/>
  <c r="GC2159" i="1"/>
  <c r="GD2159" i="1"/>
  <c r="GE2159" i="1"/>
  <c r="GF2159" i="1"/>
  <c r="GG2159" i="1"/>
  <c r="GH2159" i="1"/>
  <c r="GI2159" i="1"/>
  <c r="GJ2159" i="1"/>
  <c r="GK2159" i="1"/>
  <c r="GL2159" i="1"/>
  <c r="GM2159" i="1"/>
  <c r="GN2159" i="1"/>
  <c r="GO2159" i="1"/>
  <c r="GP2159" i="1"/>
  <c r="GQ2159" i="1"/>
  <c r="GR2159" i="1"/>
  <c r="GS2159" i="1"/>
  <c r="GT2159" i="1"/>
  <c r="GU2159" i="1"/>
  <c r="GV2159" i="1"/>
  <c r="GW2159" i="1"/>
  <c r="GX2159" i="1"/>
  <c r="D2161" i="1"/>
  <c r="E2163" i="1"/>
  <c r="Z2163" i="1"/>
  <c r="AA2163" i="1"/>
  <c r="AM2163" i="1"/>
  <c r="AN2163" i="1"/>
  <c r="BD2163" i="1"/>
  <c r="BE2163" i="1"/>
  <c r="BF2163" i="1"/>
  <c r="BG2163" i="1"/>
  <c r="BH2163" i="1"/>
  <c r="BI2163" i="1"/>
  <c r="BJ2163" i="1"/>
  <c r="BK2163" i="1"/>
  <c r="BL2163" i="1"/>
  <c r="BM2163" i="1"/>
  <c r="BN2163" i="1"/>
  <c r="BO2163" i="1"/>
  <c r="BP2163" i="1"/>
  <c r="BQ2163" i="1"/>
  <c r="BR2163" i="1"/>
  <c r="BS2163" i="1"/>
  <c r="BT2163" i="1"/>
  <c r="BU2163" i="1"/>
  <c r="BV2163" i="1"/>
  <c r="BW2163" i="1"/>
  <c r="BX2163" i="1"/>
  <c r="CM2163" i="1"/>
  <c r="CN2163" i="1"/>
  <c r="CO2163" i="1"/>
  <c r="CP2163" i="1"/>
  <c r="CQ2163" i="1"/>
  <c r="CR2163" i="1"/>
  <c r="CS2163" i="1"/>
  <c r="CT2163" i="1"/>
  <c r="CU2163" i="1"/>
  <c r="CV2163" i="1"/>
  <c r="CW2163" i="1"/>
  <c r="CX2163" i="1"/>
  <c r="CY2163" i="1"/>
  <c r="CZ2163" i="1"/>
  <c r="DA2163" i="1"/>
  <c r="DB2163" i="1"/>
  <c r="DC2163" i="1"/>
  <c r="DD2163" i="1"/>
  <c r="DE2163" i="1"/>
  <c r="DF2163" i="1"/>
  <c r="DG2163" i="1"/>
  <c r="DH2163" i="1"/>
  <c r="DI2163" i="1"/>
  <c r="DJ2163" i="1"/>
  <c r="DK2163" i="1"/>
  <c r="DL2163" i="1"/>
  <c r="DM2163" i="1"/>
  <c r="DN2163" i="1"/>
  <c r="DO2163" i="1"/>
  <c r="DP2163" i="1"/>
  <c r="DQ2163" i="1"/>
  <c r="DR2163" i="1"/>
  <c r="DS2163" i="1"/>
  <c r="DT2163" i="1"/>
  <c r="DU2163" i="1"/>
  <c r="DV2163" i="1"/>
  <c r="DW2163" i="1"/>
  <c r="DX2163" i="1"/>
  <c r="DY2163" i="1"/>
  <c r="DZ2163" i="1"/>
  <c r="EA2163" i="1"/>
  <c r="EB2163" i="1"/>
  <c r="EC2163" i="1"/>
  <c r="ED2163" i="1"/>
  <c r="EE2163" i="1"/>
  <c r="EF2163" i="1"/>
  <c r="EG2163" i="1"/>
  <c r="EH2163" i="1"/>
  <c r="EI2163" i="1"/>
  <c r="EJ2163" i="1"/>
  <c r="EK2163" i="1"/>
  <c r="EL2163" i="1"/>
  <c r="EM2163" i="1"/>
  <c r="EN2163" i="1"/>
  <c r="EO2163" i="1"/>
  <c r="EP2163" i="1"/>
  <c r="EQ2163" i="1"/>
  <c r="ER2163" i="1"/>
  <c r="ES2163" i="1"/>
  <c r="ET2163" i="1"/>
  <c r="EU2163" i="1"/>
  <c r="EV2163" i="1"/>
  <c r="EW2163" i="1"/>
  <c r="EX2163" i="1"/>
  <c r="EY2163" i="1"/>
  <c r="EZ2163" i="1"/>
  <c r="FA2163" i="1"/>
  <c r="FB2163" i="1"/>
  <c r="FC2163" i="1"/>
  <c r="FD2163" i="1"/>
  <c r="FE2163" i="1"/>
  <c r="FF2163" i="1"/>
  <c r="FG2163" i="1"/>
  <c r="FH2163" i="1"/>
  <c r="FI2163" i="1"/>
  <c r="FJ2163" i="1"/>
  <c r="FK2163" i="1"/>
  <c r="FL2163" i="1"/>
  <c r="FM2163" i="1"/>
  <c r="FN2163" i="1"/>
  <c r="FO2163" i="1"/>
  <c r="FP2163" i="1"/>
  <c r="FQ2163" i="1"/>
  <c r="FR2163" i="1"/>
  <c r="FS2163" i="1"/>
  <c r="FT2163" i="1"/>
  <c r="FU2163" i="1"/>
  <c r="FV2163" i="1"/>
  <c r="FW2163" i="1"/>
  <c r="FX2163" i="1"/>
  <c r="FY2163" i="1"/>
  <c r="FZ2163" i="1"/>
  <c r="GA2163" i="1"/>
  <c r="GB2163" i="1"/>
  <c r="GC2163" i="1"/>
  <c r="GD2163" i="1"/>
  <c r="GE2163" i="1"/>
  <c r="GF2163" i="1"/>
  <c r="GG2163" i="1"/>
  <c r="GH2163" i="1"/>
  <c r="GI2163" i="1"/>
  <c r="GJ2163" i="1"/>
  <c r="GK2163" i="1"/>
  <c r="GL2163" i="1"/>
  <c r="GM2163" i="1"/>
  <c r="GN2163" i="1"/>
  <c r="GO2163" i="1"/>
  <c r="GP2163" i="1"/>
  <c r="GQ2163" i="1"/>
  <c r="GR2163" i="1"/>
  <c r="GS2163" i="1"/>
  <c r="GT2163" i="1"/>
  <c r="GU2163" i="1"/>
  <c r="GV2163" i="1"/>
  <c r="GW2163" i="1"/>
  <c r="GX2163" i="1"/>
  <c r="C2165" i="1"/>
  <c r="D2165" i="1"/>
  <c r="AC2165" i="1"/>
  <c r="AE2165" i="1"/>
  <c r="AF2165" i="1"/>
  <c r="AG2165" i="1"/>
  <c r="CU2165" i="1" s="1"/>
  <c r="T2165" i="1" s="1"/>
  <c r="AG2167" i="1" s="1"/>
  <c r="AH2165" i="1"/>
  <c r="AI2165" i="1"/>
  <c r="CW2165" i="1" s="1"/>
  <c r="AJ2165" i="1"/>
  <c r="CX2165" i="1" s="1"/>
  <c r="CQ2165" i="1"/>
  <c r="P2165" i="1" s="1"/>
  <c r="CR2165" i="1"/>
  <c r="CV2165" i="1"/>
  <c r="FR2165" i="1"/>
  <c r="BY2167" i="1" s="1"/>
  <c r="GL2165" i="1"/>
  <c r="BZ2167" i="1" s="1"/>
  <c r="BZ2163" i="1" s="1"/>
  <c r="GN2165" i="1"/>
  <c r="GO2165" i="1"/>
  <c r="GV2165" i="1"/>
  <c r="HC2165" i="1" s="1"/>
  <c r="GX2165" i="1" s="1"/>
  <c r="CJ2167" i="1" s="1"/>
  <c r="B2167" i="1"/>
  <c r="B2163" i="1" s="1"/>
  <c r="C2167" i="1"/>
  <c r="C2163" i="1" s="1"/>
  <c r="D2167" i="1"/>
  <c r="D2163" i="1" s="1"/>
  <c r="F2167" i="1"/>
  <c r="F2163" i="1" s="1"/>
  <c r="G2167" i="1"/>
  <c r="BB2167" i="1"/>
  <c r="BB2163" i="1" s="1"/>
  <c r="BX2167" i="1"/>
  <c r="AO2167" i="1" s="1"/>
  <c r="CB2167" i="1"/>
  <c r="AS2167" i="1" s="1"/>
  <c r="CC2167" i="1"/>
  <c r="CC2163" i="1" s="1"/>
  <c r="CK2167" i="1"/>
  <c r="CK2163" i="1" s="1"/>
  <c r="CL2167" i="1"/>
  <c r="CL2163" i="1" s="1"/>
  <c r="B2196" i="1"/>
  <c r="B2159" i="1" s="1"/>
  <c r="C2196" i="1"/>
  <c r="C2159" i="1" s="1"/>
  <c r="D2196" i="1"/>
  <c r="D2159" i="1" s="1"/>
  <c r="F2196" i="1"/>
  <c r="F2159" i="1" s="1"/>
  <c r="G2196" i="1"/>
  <c r="D2225" i="1"/>
  <c r="E2227" i="1"/>
  <c r="Z2227" i="1"/>
  <c r="AA2227" i="1"/>
  <c r="AB2227" i="1"/>
  <c r="AC2227" i="1"/>
  <c r="AD2227" i="1"/>
  <c r="AE2227" i="1"/>
  <c r="AF2227" i="1"/>
  <c r="AG2227" i="1"/>
  <c r="AH2227" i="1"/>
  <c r="AI2227" i="1"/>
  <c r="AJ2227" i="1"/>
  <c r="AK2227" i="1"/>
  <c r="AL2227" i="1"/>
  <c r="AM2227" i="1"/>
  <c r="AN2227" i="1"/>
  <c r="BD2227" i="1"/>
  <c r="BE2227" i="1"/>
  <c r="BF2227" i="1"/>
  <c r="BG2227" i="1"/>
  <c r="BH2227" i="1"/>
  <c r="BI2227" i="1"/>
  <c r="BJ2227" i="1"/>
  <c r="BK2227" i="1"/>
  <c r="BL2227" i="1"/>
  <c r="BM2227" i="1"/>
  <c r="BN2227" i="1"/>
  <c r="BO2227" i="1"/>
  <c r="BP2227" i="1"/>
  <c r="BQ2227" i="1"/>
  <c r="BR2227" i="1"/>
  <c r="BS2227" i="1"/>
  <c r="BT2227" i="1"/>
  <c r="BU2227" i="1"/>
  <c r="BV2227" i="1"/>
  <c r="BW2227" i="1"/>
  <c r="BX2227" i="1"/>
  <c r="BY2227" i="1"/>
  <c r="BZ2227" i="1"/>
  <c r="CA2227" i="1"/>
  <c r="CB2227" i="1"/>
  <c r="CC2227" i="1"/>
  <c r="CD2227" i="1"/>
  <c r="CE2227" i="1"/>
  <c r="CF2227" i="1"/>
  <c r="CG2227" i="1"/>
  <c r="CH2227" i="1"/>
  <c r="CI2227" i="1"/>
  <c r="CJ2227" i="1"/>
  <c r="CK2227" i="1"/>
  <c r="CL2227" i="1"/>
  <c r="CM2227" i="1"/>
  <c r="CN2227" i="1"/>
  <c r="CO2227" i="1"/>
  <c r="CP2227" i="1"/>
  <c r="CQ2227" i="1"/>
  <c r="CR2227" i="1"/>
  <c r="CS2227" i="1"/>
  <c r="CT2227" i="1"/>
  <c r="CU2227" i="1"/>
  <c r="CV2227" i="1"/>
  <c r="CW2227" i="1"/>
  <c r="CX2227" i="1"/>
  <c r="CY2227" i="1"/>
  <c r="CZ2227" i="1"/>
  <c r="DA2227" i="1"/>
  <c r="DB2227" i="1"/>
  <c r="DC2227" i="1"/>
  <c r="DD2227" i="1"/>
  <c r="DE2227" i="1"/>
  <c r="DF2227" i="1"/>
  <c r="DG2227" i="1"/>
  <c r="DH2227" i="1"/>
  <c r="DI2227" i="1"/>
  <c r="DJ2227" i="1"/>
  <c r="DK2227" i="1"/>
  <c r="DL2227" i="1"/>
  <c r="DM2227" i="1"/>
  <c r="DN2227" i="1"/>
  <c r="DO2227" i="1"/>
  <c r="DP2227" i="1"/>
  <c r="DQ2227" i="1"/>
  <c r="DR2227" i="1"/>
  <c r="DS2227" i="1"/>
  <c r="DT2227" i="1"/>
  <c r="DU2227" i="1"/>
  <c r="DV2227" i="1"/>
  <c r="DW2227" i="1"/>
  <c r="DX2227" i="1"/>
  <c r="DY2227" i="1"/>
  <c r="DZ2227" i="1"/>
  <c r="EA2227" i="1"/>
  <c r="EB2227" i="1"/>
  <c r="EC2227" i="1"/>
  <c r="ED2227" i="1"/>
  <c r="EE2227" i="1"/>
  <c r="EF2227" i="1"/>
  <c r="EG2227" i="1"/>
  <c r="EH2227" i="1"/>
  <c r="EI2227" i="1"/>
  <c r="EJ2227" i="1"/>
  <c r="EK2227" i="1"/>
  <c r="EL2227" i="1"/>
  <c r="EM2227" i="1"/>
  <c r="EN2227" i="1"/>
  <c r="EO2227" i="1"/>
  <c r="EP2227" i="1"/>
  <c r="EQ2227" i="1"/>
  <c r="ER2227" i="1"/>
  <c r="ES2227" i="1"/>
  <c r="ET2227" i="1"/>
  <c r="EU2227" i="1"/>
  <c r="EV2227" i="1"/>
  <c r="EW2227" i="1"/>
  <c r="EX2227" i="1"/>
  <c r="EY2227" i="1"/>
  <c r="EZ2227" i="1"/>
  <c r="FA2227" i="1"/>
  <c r="FB2227" i="1"/>
  <c r="FC2227" i="1"/>
  <c r="FD2227" i="1"/>
  <c r="FE2227" i="1"/>
  <c r="FF2227" i="1"/>
  <c r="FG2227" i="1"/>
  <c r="FH2227" i="1"/>
  <c r="FI2227" i="1"/>
  <c r="FJ2227" i="1"/>
  <c r="FK2227" i="1"/>
  <c r="FL2227" i="1"/>
  <c r="FM2227" i="1"/>
  <c r="FN2227" i="1"/>
  <c r="FO2227" i="1"/>
  <c r="FP2227" i="1"/>
  <c r="FQ2227" i="1"/>
  <c r="FR2227" i="1"/>
  <c r="FS2227" i="1"/>
  <c r="FT2227" i="1"/>
  <c r="FU2227" i="1"/>
  <c r="FV2227" i="1"/>
  <c r="FW2227" i="1"/>
  <c r="FX2227" i="1"/>
  <c r="FY2227" i="1"/>
  <c r="FZ2227" i="1"/>
  <c r="GA2227" i="1"/>
  <c r="GB2227" i="1"/>
  <c r="GC2227" i="1"/>
  <c r="GD2227" i="1"/>
  <c r="GE2227" i="1"/>
  <c r="GF2227" i="1"/>
  <c r="GG2227" i="1"/>
  <c r="GH2227" i="1"/>
  <c r="GI2227" i="1"/>
  <c r="GJ2227" i="1"/>
  <c r="GK2227" i="1"/>
  <c r="GL2227" i="1"/>
  <c r="GM2227" i="1"/>
  <c r="GN2227" i="1"/>
  <c r="GO2227" i="1"/>
  <c r="GP2227" i="1"/>
  <c r="GQ2227" i="1"/>
  <c r="GR2227" i="1"/>
  <c r="GS2227" i="1"/>
  <c r="GT2227" i="1"/>
  <c r="GU2227" i="1"/>
  <c r="GV2227" i="1"/>
  <c r="GW2227" i="1"/>
  <c r="GX2227" i="1"/>
  <c r="D2229" i="1"/>
  <c r="C2231" i="1"/>
  <c r="E2231" i="1"/>
  <c r="Z2231" i="1"/>
  <c r="AA2231" i="1"/>
  <c r="AM2231" i="1"/>
  <c r="AN2231" i="1"/>
  <c r="BD2231" i="1"/>
  <c r="BE2231" i="1"/>
  <c r="BF2231" i="1"/>
  <c r="BG2231" i="1"/>
  <c r="BH2231" i="1"/>
  <c r="BI2231" i="1"/>
  <c r="BJ2231" i="1"/>
  <c r="BK2231" i="1"/>
  <c r="BL2231" i="1"/>
  <c r="BM2231" i="1"/>
  <c r="BN2231" i="1"/>
  <c r="BO2231" i="1"/>
  <c r="BP2231" i="1"/>
  <c r="BQ2231" i="1"/>
  <c r="BR2231" i="1"/>
  <c r="BS2231" i="1"/>
  <c r="BT2231" i="1"/>
  <c r="BU2231" i="1"/>
  <c r="BV2231" i="1"/>
  <c r="BW2231" i="1"/>
  <c r="CM2231" i="1"/>
  <c r="CN2231" i="1"/>
  <c r="CO2231" i="1"/>
  <c r="CP2231" i="1"/>
  <c r="CQ2231" i="1"/>
  <c r="CR2231" i="1"/>
  <c r="CS2231" i="1"/>
  <c r="CT2231" i="1"/>
  <c r="CU2231" i="1"/>
  <c r="CV2231" i="1"/>
  <c r="CW2231" i="1"/>
  <c r="CX2231" i="1"/>
  <c r="CY2231" i="1"/>
  <c r="CZ2231" i="1"/>
  <c r="DA2231" i="1"/>
  <c r="DB2231" i="1"/>
  <c r="DC2231" i="1"/>
  <c r="DD2231" i="1"/>
  <c r="DE2231" i="1"/>
  <c r="DF2231" i="1"/>
  <c r="DG2231" i="1"/>
  <c r="DH2231" i="1"/>
  <c r="DI2231" i="1"/>
  <c r="DJ2231" i="1"/>
  <c r="DK2231" i="1"/>
  <c r="DL2231" i="1"/>
  <c r="DM2231" i="1"/>
  <c r="DN2231" i="1"/>
  <c r="DO2231" i="1"/>
  <c r="DP2231" i="1"/>
  <c r="DQ2231" i="1"/>
  <c r="DR2231" i="1"/>
  <c r="DS2231" i="1"/>
  <c r="DT2231" i="1"/>
  <c r="DU2231" i="1"/>
  <c r="DV2231" i="1"/>
  <c r="DW2231" i="1"/>
  <c r="DX2231" i="1"/>
  <c r="DY2231" i="1"/>
  <c r="DZ2231" i="1"/>
  <c r="EA2231" i="1"/>
  <c r="EB2231" i="1"/>
  <c r="EC2231" i="1"/>
  <c r="ED2231" i="1"/>
  <c r="EE2231" i="1"/>
  <c r="EF2231" i="1"/>
  <c r="EG2231" i="1"/>
  <c r="EH2231" i="1"/>
  <c r="EI2231" i="1"/>
  <c r="EJ2231" i="1"/>
  <c r="EK2231" i="1"/>
  <c r="EL2231" i="1"/>
  <c r="EM2231" i="1"/>
  <c r="EN2231" i="1"/>
  <c r="EO2231" i="1"/>
  <c r="EP2231" i="1"/>
  <c r="EQ2231" i="1"/>
  <c r="ER2231" i="1"/>
  <c r="ES2231" i="1"/>
  <c r="ET2231" i="1"/>
  <c r="EU2231" i="1"/>
  <c r="EV2231" i="1"/>
  <c r="EW2231" i="1"/>
  <c r="EX2231" i="1"/>
  <c r="EY2231" i="1"/>
  <c r="EZ2231" i="1"/>
  <c r="FA2231" i="1"/>
  <c r="FB2231" i="1"/>
  <c r="FC2231" i="1"/>
  <c r="FD2231" i="1"/>
  <c r="FE2231" i="1"/>
  <c r="FF2231" i="1"/>
  <c r="FG2231" i="1"/>
  <c r="FH2231" i="1"/>
  <c r="FI2231" i="1"/>
  <c r="FJ2231" i="1"/>
  <c r="FK2231" i="1"/>
  <c r="FL2231" i="1"/>
  <c r="FM2231" i="1"/>
  <c r="FN2231" i="1"/>
  <c r="FO2231" i="1"/>
  <c r="FP2231" i="1"/>
  <c r="FQ2231" i="1"/>
  <c r="FR2231" i="1"/>
  <c r="FS2231" i="1"/>
  <c r="FT2231" i="1"/>
  <c r="FU2231" i="1"/>
  <c r="FV2231" i="1"/>
  <c r="FW2231" i="1"/>
  <c r="FX2231" i="1"/>
  <c r="FY2231" i="1"/>
  <c r="FZ2231" i="1"/>
  <c r="GA2231" i="1"/>
  <c r="GB2231" i="1"/>
  <c r="GC2231" i="1"/>
  <c r="GD2231" i="1"/>
  <c r="GE2231" i="1"/>
  <c r="GF2231" i="1"/>
  <c r="GG2231" i="1"/>
  <c r="GH2231" i="1"/>
  <c r="GI2231" i="1"/>
  <c r="GJ2231" i="1"/>
  <c r="GK2231" i="1"/>
  <c r="GL2231" i="1"/>
  <c r="GM2231" i="1"/>
  <c r="GN2231" i="1"/>
  <c r="GO2231" i="1"/>
  <c r="GP2231" i="1"/>
  <c r="GQ2231" i="1"/>
  <c r="GR2231" i="1"/>
  <c r="GS2231" i="1"/>
  <c r="GT2231" i="1"/>
  <c r="GU2231" i="1"/>
  <c r="GV2231" i="1"/>
  <c r="GW2231" i="1"/>
  <c r="GX2231" i="1"/>
  <c r="C2233" i="1"/>
  <c r="D2233" i="1"/>
  <c r="AC2233" i="1"/>
  <c r="CQ2233" i="1" s="1"/>
  <c r="P2233" i="1" s="1"/>
  <c r="AD2233" i="1"/>
  <c r="AE2233" i="1"/>
  <c r="AF2233" i="1"/>
  <c r="AG2233" i="1"/>
  <c r="CU2233" i="1" s="1"/>
  <c r="T2233" i="1" s="1"/>
  <c r="AH2233" i="1"/>
  <c r="CV2233" i="1" s="1"/>
  <c r="U2233" i="1" s="1"/>
  <c r="AI2233" i="1"/>
  <c r="CW2233" i="1" s="1"/>
  <c r="V2233" i="1" s="1"/>
  <c r="AJ2233" i="1"/>
  <c r="CR2233" i="1"/>
  <c r="Q2233" i="1" s="1"/>
  <c r="CS2233" i="1"/>
  <c r="CT2233" i="1"/>
  <c r="S2233" i="1" s="1"/>
  <c r="CX2233" i="1"/>
  <c r="W2233" i="1" s="1"/>
  <c r="FR2233" i="1"/>
  <c r="GL2233" i="1"/>
  <c r="GN2233" i="1"/>
  <c r="GO2233" i="1"/>
  <c r="GV2233" i="1"/>
  <c r="HC2233" i="1" s="1"/>
  <c r="GX2233" i="1" s="1"/>
  <c r="C2234" i="1"/>
  <c r="D2234" i="1"/>
  <c r="AC2234" i="1"/>
  <c r="CQ2234" i="1" s="1"/>
  <c r="AD2234" i="1"/>
  <c r="AE2234" i="1"/>
  <c r="AF2234" i="1"/>
  <c r="CT2234" i="1" s="1"/>
  <c r="AG2234" i="1"/>
  <c r="CU2234" i="1" s="1"/>
  <c r="AH2234" i="1"/>
  <c r="CV2234" i="1" s="1"/>
  <c r="AI2234" i="1"/>
  <c r="AJ2234" i="1"/>
  <c r="CR2234" i="1"/>
  <c r="CS2234" i="1"/>
  <c r="CW2234" i="1"/>
  <c r="CX2234" i="1"/>
  <c r="FR2234" i="1"/>
  <c r="GL2234" i="1"/>
  <c r="GN2234" i="1"/>
  <c r="GO2234" i="1"/>
  <c r="GV2234" i="1"/>
  <c r="HC2234" i="1" s="1"/>
  <c r="C2235" i="1"/>
  <c r="D2235" i="1"/>
  <c r="I2235" i="1"/>
  <c r="AC2235" i="1"/>
  <c r="CQ2235" i="1" s="1"/>
  <c r="AE2235" i="1"/>
  <c r="AF2235" i="1"/>
  <c r="AG2235" i="1"/>
  <c r="CU2235" i="1" s="1"/>
  <c r="AH2235" i="1"/>
  <c r="CV2235" i="1" s="1"/>
  <c r="AI2235" i="1"/>
  <c r="CW2235" i="1" s="1"/>
  <c r="V2235" i="1" s="1"/>
  <c r="AJ2235" i="1"/>
  <c r="CX2235" i="1" s="1"/>
  <c r="W2235" i="1" s="1"/>
  <c r="CT2235" i="1"/>
  <c r="S2235" i="1" s="1"/>
  <c r="FR2235" i="1"/>
  <c r="GL2235" i="1"/>
  <c r="BZ2238" i="1" s="1"/>
  <c r="GN2235" i="1"/>
  <c r="GO2235" i="1"/>
  <c r="GV2235" i="1"/>
  <c r="HC2235" i="1"/>
  <c r="GX2235" i="1" s="1"/>
  <c r="I2236" i="1"/>
  <c r="AC2236" i="1"/>
  <c r="AE2236" i="1"/>
  <c r="CS2236" i="1" s="1"/>
  <c r="AF2236" i="1"/>
  <c r="AG2236" i="1"/>
  <c r="CU2236" i="1" s="1"/>
  <c r="T2236" i="1" s="1"/>
  <c r="AH2236" i="1"/>
  <c r="AI2236" i="1"/>
  <c r="AJ2236" i="1"/>
  <c r="CX2236" i="1" s="1"/>
  <c r="W2236" i="1" s="1"/>
  <c r="CR2236" i="1"/>
  <c r="Q2236" i="1" s="1"/>
  <c r="CV2236" i="1"/>
  <c r="CW2236" i="1"/>
  <c r="V2236" i="1" s="1"/>
  <c r="FR2236" i="1"/>
  <c r="GL2236" i="1"/>
  <c r="GN2236" i="1"/>
  <c r="GO2236" i="1"/>
  <c r="GV2236" i="1"/>
  <c r="HC2236" i="1" s="1"/>
  <c r="GX2236" i="1" s="1"/>
  <c r="B2238" i="1"/>
  <c r="B2231" i="1" s="1"/>
  <c r="C2238" i="1"/>
  <c r="D2238" i="1"/>
  <c r="D2231" i="1" s="1"/>
  <c r="F2238" i="1"/>
  <c r="F2231" i="1" s="1"/>
  <c r="G2238" i="1"/>
  <c r="BX2238" i="1"/>
  <c r="AO2238" i="1" s="1"/>
  <c r="CB2238" i="1"/>
  <c r="AS2238" i="1" s="1"/>
  <c r="CK2238" i="1"/>
  <c r="BB2238" i="1" s="1"/>
  <c r="CL2238" i="1"/>
  <c r="CL2231" i="1" s="1"/>
  <c r="D2267" i="1"/>
  <c r="E2269" i="1"/>
  <c r="Z2269" i="1"/>
  <c r="AA2269" i="1"/>
  <c r="AM2269" i="1"/>
  <c r="AN2269" i="1"/>
  <c r="BD2269" i="1"/>
  <c r="BE2269" i="1"/>
  <c r="BF2269" i="1"/>
  <c r="BG2269" i="1"/>
  <c r="BH2269" i="1"/>
  <c r="BI2269" i="1"/>
  <c r="BJ2269" i="1"/>
  <c r="BK2269" i="1"/>
  <c r="BL2269" i="1"/>
  <c r="BM2269" i="1"/>
  <c r="BN2269" i="1"/>
  <c r="BO2269" i="1"/>
  <c r="BP2269" i="1"/>
  <c r="BQ2269" i="1"/>
  <c r="BR2269" i="1"/>
  <c r="BS2269" i="1"/>
  <c r="BT2269" i="1"/>
  <c r="BU2269" i="1"/>
  <c r="BV2269" i="1"/>
  <c r="BW2269" i="1"/>
  <c r="CM2269" i="1"/>
  <c r="CN2269" i="1"/>
  <c r="CO2269" i="1"/>
  <c r="CP2269" i="1"/>
  <c r="CQ2269" i="1"/>
  <c r="CR2269" i="1"/>
  <c r="CS2269" i="1"/>
  <c r="CT2269" i="1"/>
  <c r="CU2269" i="1"/>
  <c r="CV2269" i="1"/>
  <c r="CW2269" i="1"/>
  <c r="CX2269" i="1"/>
  <c r="CY2269" i="1"/>
  <c r="CZ2269" i="1"/>
  <c r="DA2269" i="1"/>
  <c r="DB2269" i="1"/>
  <c r="DC2269" i="1"/>
  <c r="DD2269" i="1"/>
  <c r="DE2269" i="1"/>
  <c r="DF2269" i="1"/>
  <c r="DG2269" i="1"/>
  <c r="DH2269" i="1"/>
  <c r="DI2269" i="1"/>
  <c r="DJ2269" i="1"/>
  <c r="DK2269" i="1"/>
  <c r="DL2269" i="1"/>
  <c r="DM2269" i="1"/>
  <c r="DN2269" i="1"/>
  <c r="DO2269" i="1"/>
  <c r="DP2269" i="1"/>
  <c r="DQ2269" i="1"/>
  <c r="DR2269" i="1"/>
  <c r="DS2269" i="1"/>
  <c r="DT2269" i="1"/>
  <c r="DU2269" i="1"/>
  <c r="DV2269" i="1"/>
  <c r="DW2269" i="1"/>
  <c r="DX2269" i="1"/>
  <c r="DY2269" i="1"/>
  <c r="DZ2269" i="1"/>
  <c r="EA2269" i="1"/>
  <c r="EB2269" i="1"/>
  <c r="EC2269" i="1"/>
  <c r="ED2269" i="1"/>
  <c r="EE2269" i="1"/>
  <c r="EF2269" i="1"/>
  <c r="EG2269" i="1"/>
  <c r="EH2269" i="1"/>
  <c r="EI2269" i="1"/>
  <c r="EJ2269" i="1"/>
  <c r="EK2269" i="1"/>
  <c r="EL2269" i="1"/>
  <c r="EM2269" i="1"/>
  <c r="EN2269" i="1"/>
  <c r="EO2269" i="1"/>
  <c r="EP2269" i="1"/>
  <c r="EQ2269" i="1"/>
  <c r="ER2269" i="1"/>
  <c r="ES2269" i="1"/>
  <c r="ET2269" i="1"/>
  <c r="EU2269" i="1"/>
  <c r="EV2269" i="1"/>
  <c r="EW2269" i="1"/>
  <c r="EX2269" i="1"/>
  <c r="EY2269" i="1"/>
  <c r="EZ2269" i="1"/>
  <c r="FA2269" i="1"/>
  <c r="FB2269" i="1"/>
  <c r="FC2269" i="1"/>
  <c r="FD2269" i="1"/>
  <c r="FE2269" i="1"/>
  <c r="FF2269" i="1"/>
  <c r="FG2269" i="1"/>
  <c r="FH2269" i="1"/>
  <c r="FI2269" i="1"/>
  <c r="FJ2269" i="1"/>
  <c r="FK2269" i="1"/>
  <c r="FL2269" i="1"/>
  <c r="FM2269" i="1"/>
  <c r="FN2269" i="1"/>
  <c r="FO2269" i="1"/>
  <c r="FP2269" i="1"/>
  <c r="FQ2269" i="1"/>
  <c r="FR2269" i="1"/>
  <c r="FS2269" i="1"/>
  <c r="FT2269" i="1"/>
  <c r="FU2269" i="1"/>
  <c r="FV2269" i="1"/>
  <c r="FW2269" i="1"/>
  <c r="FX2269" i="1"/>
  <c r="FY2269" i="1"/>
  <c r="FZ2269" i="1"/>
  <c r="GA2269" i="1"/>
  <c r="GB2269" i="1"/>
  <c r="GC2269" i="1"/>
  <c r="GD2269" i="1"/>
  <c r="GE2269" i="1"/>
  <c r="GF2269" i="1"/>
  <c r="GG2269" i="1"/>
  <c r="GH2269" i="1"/>
  <c r="GI2269" i="1"/>
  <c r="GJ2269" i="1"/>
  <c r="GK2269" i="1"/>
  <c r="GL2269" i="1"/>
  <c r="GM2269" i="1"/>
  <c r="GN2269" i="1"/>
  <c r="GO2269" i="1"/>
  <c r="GP2269" i="1"/>
  <c r="GQ2269" i="1"/>
  <c r="GR2269" i="1"/>
  <c r="GS2269" i="1"/>
  <c r="GT2269" i="1"/>
  <c r="GU2269" i="1"/>
  <c r="GV2269" i="1"/>
  <c r="GW2269" i="1"/>
  <c r="GX2269" i="1"/>
  <c r="C2271" i="1"/>
  <c r="D2271" i="1"/>
  <c r="AC2271" i="1"/>
  <c r="AE2271" i="1"/>
  <c r="AF2271" i="1"/>
  <c r="AG2271" i="1"/>
  <c r="AH2271" i="1"/>
  <c r="CV2271" i="1" s="1"/>
  <c r="AI2271" i="1"/>
  <c r="CW2271" i="1" s="1"/>
  <c r="V2271" i="1" s="1"/>
  <c r="AJ2271" i="1"/>
  <c r="CQ2271" i="1"/>
  <c r="P2271" i="1" s="1"/>
  <c r="CT2271" i="1"/>
  <c r="S2271" i="1" s="1"/>
  <c r="CU2271" i="1"/>
  <c r="T2271" i="1" s="1"/>
  <c r="CX2271" i="1"/>
  <c r="W2271" i="1" s="1"/>
  <c r="FR2271" i="1"/>
  <c r="GL2271" i="1"/>
  <c r="GN2271" i="1"/>
  <c r="GO2271" i="1"/>
  <c r="GV2271" i="1"/>
  <c r="HC2271" i="1"/>
  <c r="GX2271" i="1" s="1"/>
  <c r="C2272" i="1"/>
  <c r="D2272" i="1"/>
  <c r="AC2272" i="1"/>
  <c r="AE2272" i="1"/>
  <c r="AF2272" i="1"/>
  <c r="AG2272" i="1"/>
  <c r="CU2272" i="1" s="1"/>
  <c r="T2272" i="1" s="1"/>
  <c r="AH2272" i="1"/>
  <c r="CV2272" i="1" s="1"/>
  <c r="U2272" i="1" s="1"/>
  <c r="AI2272" i="1"/>
  <c r="CW2272" i="1" s="1"/>
  <c r="V2272" i="1" s="1"/>
  <c r="AJ2272" i="1"/>
  <c r="CQ2272" i="1"/>
  <c r="P2272" i="1" s="1"/>
  <c r="CR2272" i="1"/>
  <c r="Q2272" i="1" s="1"/>
  <c r="CT2272" i="1"/>
  <c r="S2272" i="1" s="1"/>
  <c r="CX2272" i="1"/>
  <c r="W2272" i="1" s="1"/>
  <c r="FR2272" i="1"/>
  <c r="GL2272" i="1"/>
  <c r="GN2272" i="1"/>
  <c r="GO2272" i="1"/>
  <c r="CC2278" i="1" s="1"/>
  <c r="CC2269" i="1" s="1"/>
  <c r="GV2272" i="1"/>
  <c r="HC2272" i="1"/>
  <c r="GX2272" i="1" s="1"/>
  <c r="C2273" i="1"/>
  <c r="D2273" i="1"/>
  <c r="AC2273" i="1"/>
  <c r="AE2273" i="1"/>
  <c r="AF2273" i="1"/>
  <c r="AG2273" i="1"/>
  <c r="CU2273" i="1" s="1"/>
  <c r="T2273" i="1" s="1"/>
  <c r="AH2273" i="1"/>
  <c r="CV2273" i="1" s="1"/>
  <c r="AI2273" i="1"/>
  <c r="CW2273" i="1" s="1"/>
  <c r="V2273" i="1" s="1"/>
  <c r="AJ2273" i="1"/>
  <c r="CQ2273" i="1"/>
  <c r="P2273" i="1" s="1"/>
  <c r="CT2273" i="1"/>
  <c r="S2273" i="1" s="1"/>
  <c r="CX2273" i="1"/>
  <c r="W2273" i="1" s="1"/>
  <c r="FR2273" i="1"/>
  <c r="GL2273" i="1"/>
  <c r="GN2273" i="1"/>
  <c r="GO2273" i="1"/>
  <c r="GV2273" i="1"/>
  <c r="HC2273" i="1"/>
  <c r="GX2273" i="1" s="1"/>
  <c r="I2274" i="1"/>
  <c r="AC2274" i="1"/>
  <c r="CQ2274" i="1" s="1"/>
  <c r="AE2274" i="1"/>
  <c r="CR2274" i="1" s="1"/>
  <c r="AF2274" i="1"/>
  <c r="AG2274" i="1"/>
  <c r="CU2274" i="1" s="1"/>
  <c r="T2274" i="1" s="1"/>
  <c r="AH2274" i="1"/>
  <c r="AI2274" i="1"/>
  <c r="CW2274" i="1" s="1"/>
  <c r="AJ2274" i="1"/>
  <c r="CX2274" i="1" s="1"/>
  <c r="W2274" i="1" s="1"/>
  <c r="CV2274" i="1"/>
  <c r="U2274" i="1" s="1"/>
  <c r="FR2274" i="1"/>
  <c r="GL2274" i="1"/>
  <c r="GN2274" i="1"/>
  <c r="GO2274" i="1"/>
  <c r="GV2274" i="1"/>
  <c r="HC2274" i="1" s="1"/>
  <c r="I2275" i="1"/>
  <c r="AC2275" i="1"/>
  <c r="AE2275" i="1"/>
  <c r="AF2275" i="1"/>
  <c r="AG2275" i="1"/>
  <c r="CU2275" i="1" s="1"/>
  <c r="T2275" i="1" s="1"/>
  <c r="AH2275" i="1"/>
  <c r="CV2275" i="1" s="1"/>
  <c r="U2275" i="1" s="1"/>
  <c r="AI2275" i="1"/>
  <c r="CW2275" i="1" s="1"/>
  <c r="V2275" i="1" s="1"/>
  <c r="AJ2275" i="1"/>
  <c r="CQ2275" i="1"/>
  <c r="P2275" i="1" s="1"/>
  <c r="CT2275" i="1"/>
  <c r="S2275" i="1" s="1"/>
  <c r="CX2275" i="1"/>
  <c r="W2275" i="1" s="1"/>
  <c r="FR2275" i="1"/>
  <c r="GL2275" i="1"/>
  <c r="GN2275" i="1"/>
  <c r="GO2275" i="1"/>
  <c r="GV2275" i="1"/>
  <c r="HC2275" i="1"/>
  <c r="GX2275" i="1" s="1"/>
  <c r="I2276" i="1"/>
  <c r="AC2276" i="1"/>
  <c r="AE2276" i="1"/>
  <c r="AF2276" i="1"/>
  <c r="AG2276" i="1"/>
  <c r="CU2276" i="1" s="1"/>
  <c r="T2276" i="1" s="1"/>
  <c r="AH2276" i="1"/>
  <c r="AI2276" i="1"/>
  <c r="CW2276" i="1" s="1"/>
  <c r="AJ2276" i="1"/>
  <c r="CX2276" i="1" s="1"/>
  <c r="CR2276" i="1"/>
  <c r="Q2276" i="1" s="1"/>
  <c r="CV2276" i="1"/>
  <c r="FR2276" i="1"/>
  <c r="GL2276" i="1"/>
  <c r="GN2276" i="1"/>
  <c r="GO2276" i="1"/>
  <c r="GV2276" i="1"/>
  <c r="HC2276" i="1" s="1"/>
  <c r="B2278" i="1"/>
  <c r="B2269" i="1" s="1"/>
  <c r="C2278" i="1"/>
  <c r="C2269" i="1" s="1"/>
  <c r="D2278" i="1"/>
  <c r="D2269" i="1" s="1"/>
  <c r="F2278" i="1"/>
  <c r="F2269" i="1" s="1"/>
  <c r="G2278" i="1"/>
  <c r="BX2278" i="1"/>
  <c r="BX2269" i="1" s="1"/>
  <c r="CK2278" i="1"/>
  <c r="CK2269" i="1" s="1"/>
  <c r="CL2278" i="1"/>
  <c r="CL2269" i="1" s="1"/>
  <c r="B2307" i="1"/>
  <c r="B2227" i="1" s="1"/>
  <c r="C2307" i="1"/>
  <c r="C2227" i="1" s="1"/>
  <c r="D2307" i="1"/>
  <c r="D2227" i="1" s="1"/>
  <c r="F2307" i="1"/>
  <c r="F2227" i="1" s="1"/>
  <c r="G2307" i="1"/>
  <c r="B2336" i="1"/>
  <c r="B2005" i="1" s="1"/>
  <c r="C2336" i="1"/>
  <c r="C2005" i="1" s="1"/>
  <c r="D2336" i="1"/>
  <c r="D2005" i="1" s="1"/>
  <c r="F2336" i="1"/>
  <c r="F2005" i="1" s="1"/>
  <c r="G2336" i="1"/>
  <c r="D2371" i="1"/>
  <c r="E2373" i="1"/>
  <c r="Z2373" i="1"/>
  <c r="AA2373" i="1"/>
  <c r="AB2373" i="1"/>
  <c r="AC2373" i="1"/>
  <c r="AD2373" i="1"/>
  <c r="AE2373" i="1"/>
  <c r="AF2373" i="1"/>
  <c r="AG2373" i="1"/>
  <c r="AH2373" i="1"/>
  <c r="AI2373" i="1"/>
  <c r="AJ2373" i="1"/>
  <c r="AK2373" i="1"/>
  <c r="AL2373" i="1"/>
  <c r="AM2373" i="1"/>
  <c r="AN2373" i="1"/>
  <c r="BD2373" i="1"/>
  <c r="BE2373" i="1"/>
  <c r="BF2373" i="1"/>
  <c r="BG2373" i="1"/>
  <c r="BH2373" i="1"/>
  <c r="BI2373" i="1"/>
  <c r="BJ2373" i="1"/>
  <c r="BK2373" i="1"/>
  <c r="BL2373" i="1"/>
  <c r="BM2373" i="1"/>
  <c r="BN2373" i="1"/>
  <c r="BO2373" i="1"/>
  <c r="BP2373" i="1"/>
  <c r="BQ2373" i="1"/>
  <c r="BR2373" i="1"/>
  <c r="BS2373" i="1"/>
  <c r="BT2373" i="1"/>
  <c r="BU2373" i="1"/>
  <c r="BV2373" i="1"/>
  <c r="BW2373" i="1"/>
  <c r="BX2373" i="1"/>
  <c r="BY2373" i="1"/>
  <c r="BZ2373" i="1"/>
  <c r="CA2373" i="1"/>
  <c r="CB2373" i="1"/>
  <c r="CC2373" i="1"/>
  <c r="CD2373" i="1"/>
  <c r="CE2373" i="1"/>
  <c r="CF2373" i="1"/>
  <c r="CG2373" i="1"/>
  <c r="CH2373" i="1"/>
  <c r="CI2373" i="1"/>
  <c r="CJ2373" i="1"/>
  <c r="CK2373" i="1"/>
  <c r="CL2373" i="1"/>
  <c r="CM2373" i="1"/>
  <c r="CN2373" i="1"/>
  <c r="CO2373" i="1"/>
  <c r="CP2373" i="1"/>
  <c r="CQ2373" i="1"/>
  <c r="CR2373" i="1"/>
  <c r="CS2373" i="1"/>
  <c r="CT2373" i="1"/>
  <c r="CU2373" i="1"/>
  <c r="CV2373" i="1"/>
  <c r="CW2373" i="1"/>
  <c r="CX2373" i="1"/>
  <c r="CY2373" i="1"/>
  <c r="CZ2373" i="1"/>
  <c r="DA2373" i="1"/>
  <c r="DB2373" i="1"/>
  <c r="DC2373" i="1"/>
  <c r="DD2373" i="1"/>
  <c r="DE2373" i="1"/>
  <c r="DF2373" i="1"/>
  <c r="DG2373" i="1"/>
  <c r="DH2373" i="1"/>
  <c r="DI2373" i="1"/>
  <c r="DJ2373" i="1"/>
  <c r="DK2373" i="1"/>
  <c r="DL2373" i="1"/>
  <c r="DM2373" i="1"/>
  <c r="DN2373" i="1"/>
  <c r="DO2373" i="1"/>
  <c r="DP2373" i="1"/>
  <c r="DQ2373" i="1"/>
  <c r="DR2373" i="1"/>
  <c r="DS2373" i="1"/>
  <c r="DT2373" i="1"/>
  <c r="DU2373" i="1"/>
  <c r="DV2373" i="1"/>
  <c r="DW2373" i="1"/>
  <c r="DX2373" i="1"/>
  <c r="DY2373" i="1"/>
  <c r="DZ2373" i="1"/>
  <c r="EA2373" i="1"/>
  <c r="EB2373" i="1"/>
  <c r="EC2373" i="1"/>
  <c r="ED2373" i="1"/>
  <c r="EE2373" i="1"/>
  <c r="EF2373" i="1"/>
  <c r="EG2373" i="1"/>
  <c r="EH2373" i="1"/>
  <c r="EI2373" i="1"/>
  <c r="EJ2373" i="1"/>
  <c r="EK2373" i="1"/>
  <c r="EL2373" i="1"/>
  <c r="EM2373" i="1"/>
  <c r="EN2373" i="1"/>
  <c r="EO2373" i="1"/>
  <c r="EP2373" i="1"/>
  <c r="EQ2373" i="1"/>
  <c r="ER2373" i="1"/>
  <c r="ES2373" i="1"/>
  <c r="ET2373" i="1"/>
  <c r="EU2373" i="1"/>
  <c r="EV2373" i="1"/>
  <c r="EW2373" i="1"/>
  <c r="EX2373" i="1"/>
  <c r="EY2373" i="1"/>
  <c r="EZ2373" i="1"/>
  <c r="FA2373" i="1"/>
  <c r="FB2373" i="1"/>
  <c r="FC2373" i="1"/>
  <c r="FD2373" i="1"/>
  <c r="FE2373" i="1"/>
  <c r="FF2373" i="1"/>
  <c r="FG2373" i="1"/>
  <c r="FH2373" i="1"/>
  <c r="FI2373" i="1"/>
  <c r="FJ2373" i="1"/>
  <c r="FK2373" i="1"/>
  <c r="FL2373" i="1"/>
  <c r="FM2373" i="1"/>
  <c r="FN2373" i="1"/>
  <c r="FO2373" i="1"/>
  <c r="FP2373" i="1"/>
  <c r="FQ2373" i="1"/>
  <c r="FR2373" i="1"/>
  <c r="FS2373" i="1"/>
  <c r="FT2373" i="1"/>
  <c r="FU2373" i="1"/>
  <c r="FV2373" i="1"/>
  <c r="FW2373" i="1"/>
  <c r="FX2373" i="1"/>
  <c r="FY2373" i="1"/>
  <c r="FZ2373" i="1"/>
  <c r="GA2373" i="1"/>
  <c r="GB2373" i="1"/>
  <c r="GC2373" i="1"/>
  <c r="GD2373" i="1"/>
  <c r="GE2373" i="1"/>
  <c r="GF2373" i="1"/>
  <c r="GG2373" i="1"/>
  <c r="GH2373" i="1"/>
  <c r="GI2373" i="1"/>
  <c r="GJ2373" i="1"/>
  <c r="GK2373" i="1"/>
  <c r="GL2373" i="1"/>
  <c r="GM2373" i="1"/>
  <c r="GN2373" i="1"/>
  <c r="GO2373" i="1"/>
  <c r="GP2373" i="1"/>
  <c r="GQ2373" i="1"/>
  <c r="GR2373" i="1"/>
  <c r="GS2373" i="1"/>
  <c r="GT2373" i="1"/>
  <c r="GU2373" i="1"/>
  <c r="GV2373" i="1"/>
  <c r="GW2373" i="1"/>
  <c r="GX2373" i="1"/>
  <c r="D2375" i="1"/>
  <c r="E2377" i="1"/>
  <c r="Z2377" i="1"/>
  <c r="AA2377" i="1"/>
  <c r="AB2377" i="1"/>
  <c r="AC2377" i="1"/>
  <c r="AD2377" i="1"/>
  <c r="AE2377" i="1"/>
  <c r="AF2377" i="1"/>
  <c r="AG2377" i="1"/>
  <c r="AH2377" i="1"/>
  <c r="AI2377" i="1"/>
  <c r="AJ2377" i="1"/>
  <c r="AK2377" i="1"/>
  <c r="AL2377" i="1"/>
  <c r="AM2377" i="1"/>
  <c r="AN2377" i="1"/>
  <c r="BD2377" i="1"/>
  <c r="BE2377" i="1"/>
  <c r="BF2377" i="1"/>
  <c r="BG2377" i="1"/>
  <c r="BH2377" i="1"/>
  <c r="BI2377" i="1"/>
  <c r="BJ2377" i="1"/>
  <c r="BK2377" i="1"/>
  <c r="BL2377" i="1"/>
  <c r="BM2377" i="1"/>
  <c r="BN2377" i="1"/>
  <c r="BO2377" i="1"/>
  <c r="BP2377" i="1"/>
  <c r="BQ2377" i="1"/>
  <c r="BR2377" i="1"/>
  <c r="BS2377" i="1"/>
  <c r="BT2377" i="1"/>
  <c r="BU2377" i="1"/>
  <c r="BV2377" i="1"/>
  <c r="BW2377" i="1"/>
  <c r="BX2377" i="1"/>
  <c r="BY2377" i="1"/>
  <c r="BZ2377" i="1"/>
  <c r="CA2377" i="1"/>
  <c r="CB2377" i="1"/>
  <c r="CC2377" i="1"/>
  <c r="CD2377" i="1"/>
  <c r="CE2377" i="1"/>
  <c r="CF2377" i="1"/>
  <c r="CG2377" i="1"/>
  <c r="CH2377" i="1"/>
  <c r="CI2377" i="1"/>
  <c r="CJ2377" i="1"/>
  <c r="CK2377" i="1"/>
  <c r="CL2377" i="1"/>
  <c r="CM2377" i="1"/>
  <c r="CN2377" i="1"/>
  <c r="CO2377" i="1"/>
  <c r="CP2377" i="1"/>
  <c r="CQ2377" i="1"/>
  <c r="CR2377" i="1"/>
  <c r="CS2377" i="1"/>
  <c r="CT2377" i="1"/>
  <c r="CU2377" i="1"/>
  <c r="CV2377" i="1"/>
  <c r="CW2377" i="1"/>
  <c r="CX2377" i="1"/>
  <c r="CY2377" i="1"/>
  <c r="CZ2377" i="1"/>
  <c r="DA2377" i="1"/>
  <c r="DB2377" i="1"/>
  <c r="DC2377" i="1"/>
  <c r="DD2377" i="1"/>
  <c r="DE2377" i="1"/>
  <c r="DF2377" i="1"/>
  <c r="DG2377" i="1"/>
  <c r="DH2377" i="1"/>
  <c r="DI2377" i="1"/>
  <c r="DJ2377" i="1"/>
  <c r="DK2377" i="1"/>
  <c r="DL2377" i="1"/>
  <c r="DM2377" i="1"/>
  <c r="DN2377" i="1"/>
  <c r="DO2377" i="1"/>
  <c r="DP2377" i="1"/>
  <c r="DQ2377" i="1"/>
  <c r="DR2377" i="1"/>
  <c r="DS2377" i="1"/>
  <c r="DT2377" i="1"/>
  <c r="DU2377" i="1"/>
  <c r="DV2377" i="1"/>
  <c r="DW2377" i="1"/>
  <c r="DX2377" i="1"/>
  <c r="DY2377" i="1"/>
  <c r="DZ2377" i="1"/>
  <c r="EA2377" i="1"/>
  <c r="EB2377" i="1"/>
  <c r="EC2377" i="1"/>
  <c r="ED2377" i="1"/>
  <c r="EE2377" i="1"/>
  <c r="EF2377" i="1"/>
  <c r="EG2377" i="1"/>
  <c r="EH2377" i="1"/>
  <c r="EI2377" i="1"/>
  <c r="EJ2377" i="1"/>
  <c r="EK2377" i="1"/>
  <c r="EL2377" i="1"/>
  <c r="EM2377" i="1"/>
  <c r="EN2377" i="1"/>
  <c r="EO2377" i="1"/>
  <c r="EP2377" i="1"/>
  <c r="EQ2377" i="1"/>
  <c r="ER2377" i="1"/>
  <c r="ES2377" i="1"/>
  <c r="ET2377" i="1"/>
  <c r="EU2377" i="1"/>
  <c r="EV2377" i="1"/>
  <c r="EW2377" i="1"/>
  <c r="EX2377" i="1"/>
  <c r="EY2377" i="1"/>
  <c r="EZ2377" i="1"/>
  <c r="FA2377" i="1"/>
  <c r="FB2377" i="1"/>
  <c r="FC2377" i="1"/>
  <c r="FD2377" i="1"/>
  <c r="FE2377" i="1"/>
  <c r="FF2377" i="1"/>
  <c r="FG2377" i="1"/>
  <c r="FH2377" i="1"/>
  <c r="FI2377" i="1"/>
  <c r="FJ2377" i="1"/>
  <c r="FK2377" i="1"/>
  <c r="FL2377" i="1"/>
  <c r="FM2377" i="1"/>
  <c r="FN2377" i="1"/>
  <c r="FO2377" i="1"/>
  <c r="FP2377" i="1"/>
  <c r="FQ2377" i="1"/>
  <c r="FR2377" i="1"/>
  <c r="FS2377" i="1"/>
  <c r="FT2377" i="1"/>
  <c r="FU2377" i="1"/>
  <c r="FV2377" i="1"/>
  <c r="FW2377" i="1"/>
  <c r="FX2377" i="1"/>
  <c r="FY2377" i="1"/>
  <c r="FZ2377" i="1"/>
  <c r="GA2377" i="1"/>
  <c r="GB2377" i="1"/>
  <c r="GC2377" i="1"/>
  <c r="GD2377" i="1"/>
  <c r="GE2377" i="1"/>
  <c r="GF2377" i="1"/>
  <c r="GG2377" i="1"/>
  <c r="GH2377" i="1"/>
  <c r="GI2377" i="1"/>
  <c r="GJ2377" i="1"/>
  <c r="GK2377" i="1"/>
  <c r="GL2377" i="1"/>
  <c r="GM2377" i="1"/>
  <c r="GN2377" i="1"/>
  <c r="GO2377" i="1"/>
  <c r="GP2377" i="1"/>
  <c r="GQ2377" i="1"/>
  <c r="GR2377" i="1"/>
  <c r="GS2377" i="1"/>
  <c r="GT2377" i="1"/>
  <c r="GU2377" i="1"/>
  <c r="GV2377" i="1"/>
  <c r="GW2377" i="1"/>
  <c r="GX2377" i="1"/>
  <c r="D2379" i="1"/>
  <c r="E2381" i="1"/>
  <c r="Z2381" i="1"/>
  <c r="AA2381" i="1"/>
  <c r="AM2381" i="1"/>
  <c r="AN2381" i="1"/>
  <c r="BD2381" i="1"/>
  <c r="BE2381" i="1"/>
  <c r="BF2381" i="1"/>
  <c r="BG2381" i="1"/>
  <c r="BH2381" i="1"/>
  <c r="BI2381" i="1"/>
  <c r="BJ2381" i="1"/>
  <c r="BK2381" i="1"/>
  <c r="BL2381" i="1"/>
  <c r="BM2381" i="1"/>
  <c r="BN2381" i="1"/>
  <c r="BO2381" i="1"/>
  <c r="BP2381" i="1"/>
  <c r="BQ2381" i="1"/>
  <c r="BR2381" i="1"/>
  <c r="BS2381" i="1"/>
  <c r="BT2381" i="1"/>
  <c r="BU2381" i="1"/>
  <c r="BV2381" i="1"/>
  <c r="BW2381" i="1"/>
  <c r="CK2381" i="1"/>
  <c r="CM2381" i="1"/>
  <c r="CN2381" i="1"/>
  <c r="CO2381" i="1"/>
  <c r="CP2381" i="1"/>
  <c r="CQ2381" i="1"/>
  <c r="CR2381" i="1"/>
  <c r="CS2381" i="1"/>
  <c r="CT2381" i="1"/>
  <c r="CU2381" i="1"/>
  <c r="CV2381" i="1"/>
  <c r="CW2381" i="1"/>
  <c r="CX2381" i="1"/>
  <c r="CY2381" i="1"/>
  <c r="CZ2381" i="1"/>
  <c r="DA2381" i="1"/>
  <c r="DB2381" i="1"/>
  <c r="DC2381" i="1"/>
  <c r="DD2381" i="1"/>
  <c r="DE2381" i="1"/>
  <c r="DF2381" i="1"/>
  <c r="DG2381" i="1"/>
  <c r="DH2381" i="1"/>
  <c r="DI2381" i="1"/>
  <c r="DJ2381" i="1"/>
  <c r="DK2381" i="1"/>
  <c r="DL2381" i="1"/>
  <c r="DM2381" i="1"/>
  <c r="DN2381" i="1"/>
  <c r="DO2381" i="1"/>
  <c r="DP2381" i="1"/>
  <c r="DQ2381" i="1"/>
  <c r="DR2381" i="1"/>
  <c r="DS2381" i="1"/>
  <c r="DT2381" i="1"/>
  <c r="DU2381" i="1"/>
  <c r="DV2381" i="1"/>
  <c r="DW2381" i="1"/>
  <c r="DX2381" i="1"/>
  <c r="DY2381" i="1"/>
  <c r="DZ2381" i="1"/>
  <c r="EA2381" i="1"/>
  <c r="EB2381" i="1"/>
  <c r="EC2381" i="1"/>
  <c r="ED2381" i="1"/>
  <c r="EE2381" i="1"/>
  <c r="EF2381" i="1"/>
  <c r="EG2381" i="1"/>
  <c r="EH2381" i="1"/>
  <c r="EI2381" i="1"/>
  <c r="EJ2381" i="1"/>
  <c r="EK2381" i="1"/>
  <c r="EL2381" i="1"/>
  <c r="EM2381" i="1"/>
  <c r="EN2381" i="1"/>
  <c r="EO2381" i="1"/>
  <c r="EP2381" i="1"/>
  <c r="EQ2381" i="1"/>
  <c r="ER2381" i="1"/>
  <c r="ES2381" i="1"/>
  <c r="ET2381" i="1"/>
  <c r="EU2381" i="1"/>
  <c r="EV2381" i="1"/>
  <c r="EW2381" i="1"/>
  <c r="EX2381" i="1"/>
  <c r="EY2381" i="1"/>
  <c r="EZ2381" i="1"/>
  <c r="FA2381" i="1"/>
  <c r="FB2381" i="1"/>
  <c r="FC2381" i="1"/>
  <c r="FD2381" i="1"/>
  <c r="FE2381" i="1"/>
  <c r="FF2381" i="1"/>
  <c r="FG2381" i="1"/>
  <c r="FH2381" i="1"/>
  <c r="FI2381" i="1"/>
  <c r="FJ2381" i="1"/>
  <c r="FK2381" i="1"/>
  <c r="FL2381" i="1"/>
  <c r="FM2381" i="1"/>
  <c r="FN2381" i="1"/>
  <c r="FO2381" i="1"/>
  <c r="FP2381" i="1"/>
  <c r="FQ2381" i="1"/>
  <c r="FR2381" i="1"/>
  <c r="FS2381" i="1"/>
  <c r="FT2381" i="1"/>
  <c r="FU2381" i="1"/>
  <c r="FV2381" i="1"/>
  <c r="FW2381" i="1"/>
  <c r="FX2381" i="1"/>
  <c r="FY2381" i="1"/>
  <c r="FZ2381" i="1"/>
  <c r="GA2381" i="1"/>
  <c r="GB2381" i="1"/>
  <c r="GC2381" i="1"/>
  <c r="GD2381" i="1"/>
  <c r="GE2381" i="1"/>
  <c r="GF2381" i="1"/>
  <c r="GG2381" i="1"/>
  <c r="GH2381" i="1"/>
  <c r="GI2381" i="1"/>
  <c r="GJ2381" i="1"/>
  <c r="GK2381" i="1"/>
  <c r="GL2381" i="1"/>
  <c r="GM2381" i="1"/>
  <c r="GN2381" i="1"/>
  <c r="GO2381" i="1"/>
  <c r="GP2381" i="1"/>
  <c r="GQ2381" i="1"/>
  <c r="GR2381" i="1"/>
  <c r="GS2381" i="1"/>
  <c r="GT2381" i="1"/>
  <c r="GU2381" i="1"/>
  <c r="GV2381" i="1"/>
  <c r="GW2381" i="1"/>
  <c r="GX2381" i="1"/>
  <c r="C2383" i="1"/>
  <c r="D2383" i="1"/>
  <c r="AC2383" i="1"/>
  <c r="AD2383" i="1"/>
  <c r="AE2383" i="1"/>
  <c r="AF2383" i="1"/>
  <c r="AG2383" i="1"/>
  <c r="AH2383" i="1"/>
  <c r="CV2383" i="1" s="1"/>
  <c r="AI2383" i="1"/>
  <c r="CW2383" i="1" s="1"/>
  <c r="V2383" i="1" s="1"/>
  <c r="AI2385" i="1" s="1"/>
  <c r="AJ2383" i="1"/>
  <c r="CX2383" i="1" s="1"/>
  <c r="CQ2383" i="1"/>
  <c r="CR2383" i="1"/>
  <c r="CS2383" i="1"/>
  <c r="CU2383" i="1"/>
  <c r="FR2383" i="1"/>
  <c r="BY2385" i="1" s="1"/>
  <c r="BY2381" i="1" s="1"/>
  <c r="GL2383" i="1"/>
  <c r="GN2383" i="1"/>
  <c r="CB2385" i="1" s="1"/>
  <c r="GO2383" i="1"/>
  <c r="GV2383" i="1"/>
  <c r="HC2383" i="1"/>
  <c r="GX2383" i="1" s="1"/>
  <c r="CJ2385" i="1" s="1"/>
  <c r="B2385" i="1"/>
  <c r="B2381" i="1" s="1"/>
  <c r="C2385" i="1"/>
  <c r="C2381" i="1" s="1"/>
  <c r="D2385" i="1"/>
  <c r="D2381" i="1" s="1"/>
  <c r="F2385" i="1"/>
  <c r="F2381" i="1" s="1"/>
  <c r="G2385" i="1"/>
  <c r="BX2385" i="1"/>
  <c r="BZ2385" i="1"/>
  <c r="BZ2381" i="1" s="1"/>
  <c r="CC2385" i="1"/>
  <c r="AT2385" i="1" s="1"/>
  <c r="CK2385" i="1"/>
  <c r="BB2385" i="1" s="1"/>
  <c r="CL2385" i="1"/>
  <c r="CL2381" i="1" s="1"/>
  <c r="B2414" i="1"/>
  <c r="B2377" i="1" s="1"/>
  <c r="C2414" i="1"/>
  <c r="C2377" i="1" s="1"/>
  <c r="D2414" i="1"/>
  <c r="D2377" i="1" s="1"/>
  <c r="F2414" i="1"/>
  <c r="F2377" i="1" s="1"/>
  <c r="G2414" i="1"/>
  <c r="B2443" i="1"/>
  <c r="B2373" i="1" s="1"/>
  <c r="C2443" i="1"/>
  <c r="C2373" i="1" s="1"/>
  <c r="D2443" i="1"/>
  <c r="D2373" i="1" s="1"/>
  <c r="F2443" i="1"/>
  <c r="F2373" i="1" s="1"/>
  <c r="G2443" i="1"/>
  <c r="B2478" i="1"/>
  <c r="B18" i="1" s="1"/>
  <c r="C2478" i="1"/>
  <c r="C18" i="1" s="1"/>
  <c r="D2478" i="1"/>
  <c r="D18" i="1" s="1"/>
  <c r="F2478" i="1"/>
  <c r="F18" i="1" s="1"/>
  <c r="G2478" i="1"/>
  <c r="F16" i="2"/>
  <c r="J16" i="2"/>
  <c r="CB2278" i="1" l="1"/>
  <c r="CB2269" i="1" s="1"/>
  <c r="W2276" i="1"/>
  <c r="V2274" i="1"/>
  <c r="Q2274" i="1"/>
  <c r="V2276" i="1"/>
  <c r="GX2274" i="1"/>
  <c r="U2276" i="1"/>
  <c r="U2236" i="1"/>
  <c r="W2097" i="1"/>
  <c r="GX2096" i="1"/>
  <c r="GX2097" i="1"/>
  <c r="CJ2099" i="1" s="1"/>
  <c r="V2097" i="1"/>
  <c r="Q2097" i="1"/>
  <c r="W2096" i="1"/>
  <c r="V2096" i="1"/>
  <c r="AI2099" i="1" s="1"/>
  <c r="T2096" i="1"/>
  <c r="U2096" i="1"/>
  <c r="P2096" i="1"/>
  <c r="CC2024" i="1"/>
  <c r="AT2024" i="1" s="1"/>
  <c r="Q1908" i="1"/>
  <c r="U1908" i="1"/>
  <c r="P1908" i="1"/>
  <c r="T1908" i="1"/>
  <c r="AJ1871" i="1"/>
  <c r="BZ1763" i="1"/>
  <c r="BZ1755" i="1" s="1"/>
  <c r="Q1721" i="1"/>
  <c r="U1721" i="1"/>
  <c r="S1722" i="1"/>
  <c r="CZ1722" i="1" s="1"/>
  <c r="Y1722" i="1" s="1"/>
  <c r="GX1721" i="1"/>
  <c r="P1721" i="1"/>
  <c r="T1721" i="1"/>
  <c r="AT1724" i="1"/>
  <c r="F1742" i="1" s="1"/>
  <c r="CC1680" i="1"/>
  <c r="BZ1685" i="1"/>
  <c r="BZ1680" i="1" s="1"/>
  <c r="CJ1685" i="1"/>
  <c r="BY1685" i="1"/>
  <c r="AP1685" i="1" s="1"/>
  <c r="AJ1685" i="1"/>
  <c r="CC1536" i="1"/>
  <c r="CC1527" i="1" s="1"/>
  <c r="CB1496" i="1"/>
  <c r="CC1457" i="1"/>
  <c r="BZ1457" i="1"/>
  <c r="BZ1421" i="1"/>
  <c r="CC1421" i="1"/>
  <c r="U1305" i="1"/>
  <c r="BZ1308" i="1"/>
  <c r="BY1267" i="1"/>
  <c r="AP1267" i="1" s="1"/>
  <c r="CC1267" i="1"/>
  <c r="AT1267" i="1" s="1"/>
  <c r="CC1228" i="1"/>
  <c r="CC1218" i="1" s="1"/>
  <c r="BZ1228" i="1"/>
  <c r="AQ1228" i="1" s="1"/>
  <c r="CB1228" i="1"/>
  <c r="CC945" i="1"/>
  <c r="CC935" i="1" s="1"/>
  <c r="U943" i="1"/>
  <c r="CC904" i="1"/>
  <c r="CC898" i="1" s="1"/>
  <c r="CB904" i="1"/>
  <c r="S865" i="1"/>
  <c r="GX865" i="1"/>
  <c r="U865" i="1"/>
  <c r="W865" i="1"/>
  <c r="AJ867" i="1" s="1"/>
  <c r="Q865" i="1"/>
  <c r="T865" i="1"/>
  <c r="BZ867" i="1"/>
  <c r="BY867" i="1"/>
  <c r="CI867" i="1" s="1"/>
  <c r="W826" i="1"/>
  <c r="BY828" i="1"/>
  <c r="GX826" i="1"/>
  <c r="V826" i="1"/>
  <c r="W824" i="1"/>
  <c r="U824" i="1"/>
  <c r="CC703" i="1"/>
  <c r="CC695" i="1" s="1"/>
  <c r="BZ703" i="1"/>
  <c r="V524" i="1"/>
  <c r="GX484" i="1"/>
  <c r="CB486" i="1"/>
  <c r="V483" i="1"/>
  <c r="CJ449" i="1"/>
  <c r="AI449" i="1"/>
  <c r="CB413" i="1"/>
  <c r="AS413" i="1" s="1"/>
  <c r="P259" i="1"/>
  <c r="T259" i="1"/>
  <c r="CC147" i="1"/>
  <c r="AQ74" i="1"/>
  <c r="AQ69" i="1" s="1"/>
  <c r="CB74" i="1"/>
  <c r="CB69" i="1" s="1"/>
  <c r="F84" i="1"/>
  <c r="R2236" i="1"/>
  <c r="GK2236" i="1" s="1"/>
  <c r="AQ2099" i="1"/>
  <c r="BZ2091" i="1"/>
  <c r="CB2091" i="1"/>
  <c r="AS2099" i="1"/>
  <c r="F2116" i="1" s="1"/>
  <c r="R1490" i="1"/>
  <c r="BZ2055" i="1"/>
  <c r="AQ2060" i="1"/>
  <c r="BY2055" i="1"/>
  <c r="CI2060" i="1"/>
  <c r="AZ2060" i="1" s="1"/>
  <c r="CZ1868" i="1"/>
  <c r="Y1868" i="1" s="1"/>
  <c r="CY1868" i="1"/>
  <c r="X1868" i="1" s="1"/>
  <c r="G2269" i="1"/>
  <c r="A273" i="6" s="1"/>
  <c r="AD2276" i="1"/>
  <c r="AB2276" i="1" s="1"/>
  <c r="S182" i="7"/>
  <c r="P182" i="7"/>
  <c r="CS2275" i="1"/>
  <c r="S181" i="7"/>
  <c r="P181" i="7"/>
  <c r="BY2278" i="1"/>
  <c r="BY2269" i="1" s="1"/>
  <c r="CS2272" i="1"/>
  <c r="CQ2236" i="1"/>
  <c r="P2236" i="1" s="1"/>
  <c r="K171" i="7"/>
  <c r="N171" i="7"/>
  <c r="CR2235" i="1"/>
  <c r="Q2235" i="1" s="1"/>
  <c r="T2235" i="1"/>
  <c r="P2235" i="1"/>
  <c r="CP2235" i="1" s="1"/>
  <c r="O2235" i="1" s="1"/>
  <c r="CX298" i="3"/>
  <c r="G2231" i="1"/>
  <c r="A269" i="6" s="1"/>
  <c r="BB2196" i="1"/>
  <c r="AQ2167" i="1"/>
  <c r="V2165" i="1"/>
  <c r="AI2167" i="1" s="1"/>
  <c r="AI2163" i="1" s="1"/>
  <c r="CS2165" i="1"/>
  <c r="AO2099" i="1"/>
  <c r="CS2097" i="1"/>
  <c r="CQ2097" i="1"/>
  <c r="P2097" i="1" s="1"/>
  <c r="K162" i="7"/>
  <c r="N162" i="7"/>
  <c r="I161" i="7"/>
  <c r="D256" i="6" s="1"/>
  <c r="AD2094" i="1"/>
  <c r="I157" i="7"/>
  <c r="I158" i="7"/>
  <c r="D254" i="6" s="1"/>
  <c r="V2058" i="1"/>
  <c r="CS2058" i="1"/>
  <c r="CB2055" i="1"/>
  <c r="AO2024" i="1"/>
  <c r="W2022" i="1"/>
  <c r="AJ2024" i="1" s="1"/>
  <c r="GX2021" i="1"/>
  <c r="CR2021" i="1"/>
  <c r="Q2021" i="1" s="1"/>
  <c r="U2021" i="1"/>
  <c r="R2020" i="1"/>
  <c r="P2018" i="1"/>
  <c r="W2016" i="1"/>
  <c r="G2013" i="1"/>
  <c r="A240" i="6" s="1"/>
  <c r="G1858" i="1"/>
  <c r="A215" i="6" s="1"/>
  <c r="A234" i="6"/>
  <c r="GX1908" i="1"/>
  <c r="W1908" i="1"/>
  <c r="CT1908" i="1"/>
  <c r="S1908" i="1" s="1"/>
  <c r="R1906" i="1"/>
  <c r="AD1906" i="1"/>
  <c r="AB1906" i="1" s="1"/>
  <c r="I144" i="7"/>
  <c r="D229" i="6" s="1"/>
  <c r="CT1904" i="1"/>
  <c r="CT1869" i="1"/>
  <c r="S1869" i="1" s="1"/>
  <c r="AI1871" i="1"/>
  <c r="AI1866" i="1" s="1"/>
  <c r="AD1868" i="1"/>
  <c r="CR1868" i="1"/>
  <c r="Q1868" i="1" s="1"/>
  <c r="I129" i="7"/>
  <c r="D206" i="6" s="1"/>
  <c r="I1760" i="1"/>
  <c r="BY1763" i="1"/>
  <c r="V1722" i="1"/>
  <c r="CT1682" i="1"/>
  <c r="S1682" i="1" s="1"/>
  <c r="CT1647" i="1"/>
  <c r="S1647" i="1" s="1"/>
  <c r="BY1649" i="1"/>
  <c r="V1641" i="1"/>
  <c r="K108" i="7"/>
  <c r="N108" i="7"/>
  <c r="P104" i="7"/>
  <c r="S104" i="7"/>
  <c r="AD1494" i="1"/>
  <c r="CR1494" i="1"/>
  <c r="AD1492" i="1"/>
  <c r="AB1492" i="1" s="1"/>
  <c r="CR1492" i="1"/>
  <c r="Q1492" i="1" s="1"/>
  <c r="CT1491" i="1"/>
  <c r="S1491" i="1" s="1"/>
  <c r="AD1419" i="1"/>
  <c r="AB1419" i="1" s="1"/>
  <c r="P91" i="7"/>
  <c r="S91" i="7"/>
  <c r="CR1419" i="1"/>
  <c r="Q1419" i="1" s="1"/>
  <c r="CS1419" i="1"/>
  <c r="CR1414" i="1"/>
  <c r="Q1414" i="1" s="1"/>
  <c r="CX113" i="3"/>
  <c r="U1413" i="1"/>
  <c r="CP1224" i="1"/>
  <c r="O1224" i="1" s="1"/>
  <c r="AI444" i="1"/>
  <c r="V449" i="1"/>
  <c r="F472" i="1" s="1"/>
  <c r="CB402" i="1"/>
  <c r="AI74" i="1"/>
  <c r="O189" i="7"/>
  <c r="M189" i="7"/>
  <c r="F293" i="6" s="1"/>
  <c r="O177" i="7"/>
  <c r="M177" i="7"/>
  <c r="O134" i="7"/>
  <c r="M134" i="7"/>
  <c r="F220" i="6" s="1"/>
  <c r="M121" i="7"/>
  <c r="O121" i="7"/>
  <c r="O109" i="7"/>
  <c r="M109" i="7"/>
  <c r="F174" i="6" s="1"/>
  <c r="M77" i="7"/>
  <c r="O77" i="7"/>
  <c r="M26" i="7"/>
  <c r="F41" i="6" s="1"/>
  <c r="O26" i="7"/>
  <c r="G2377" i="1"/>
  <c r="A290" i="6" s="1"/>
  <c r="G18" i="1"/>
  <c r="A304" i="6"/>
  <c r="A3" i="6"/>
  <c r="A90" i="5"/>
  <c r="G2373" i="1"/>
  <c r="A289" i="6" s="1"/>
  <c r="A299" i="6"/>
  <c r="G2381" i="1"/>
  <c r="A291" i="6" s="1"/>
  <c r="G2005" i="1"/>
  <c r="A238" i="6" s="1"/>
  <c r="A285" i="6"/>
  <c r="CS2276" i="1"/>
  <c r="CQ2276" i="1"/>
  <c r="P2276" i="1" s="1"/>
  <c r="AC2278" i="1" s="1"/>
  <c r="N182" i="7"/>
  <c r="K182" i="7"/>
  <c r="CR2275" i="1"/>
  <c r="Q2275" i="1" s="1"/>
  <c r="AD2275" i="1"/>
  <c r="CT2274" i="1"/>
  <c r="S2274" i="1" s="1"/>
  <c r="I179" i="7"/>
  <c r="D282" i="6" s="1"/>
  <c r="I180" i="7"/>
  <c r="D275" i="6" s="1"/>
  <c r="AD2272" i="1"/>
  <c r="I175" i="7"/>
  <c r="D277" i="6" s="1"/>
  <c r="I173" i="7"/>
  <c r="D279" i="6" s="1"/>
  <c r="I176" i="7"/>
  <c r="I174" i="7"/>
  <c r="BY2238" i="1"/>
  <c r="AP2238" i="1" s="1"/>
  <c r="I171" i="7"/>
  <c r="D271" i="6" s="1"/>
  <c r="F2180" i="1"/>
  <c r="BC2167" i="1"/>
  <c r="G2163" i="1"/>
  <c r="A261" i="6" s="1"/>
  <c r="Q2165" i="1"/>
  <c r="CP2165" i="1" s="1"/>
  <c r="O2165" i="1" s="1"/>
  <c r="CB2163" i="1"/>
  <c r="G2009" i="1"/>
  <c r="A239" i="6" s="1"/>
  <c r="CG2099" i="1"/>
  <c r="AX2099" i="1" s="1"/>
  <c r="I162" i="7"/>
  <c r="D258" i="6" s="1"/>
  <c r="R2094" i="1"/>
  <c r="P2094" i="1"/>
  <c r="G2091" i="1"/>
  <c r="A252" i="6" s="1"/>
  <c r="CG2060" i="1"/>
  <c r="CG2055" i="1" s="1"/>
  <c r="G2055" i="1"/>
  <c r="A244" i="6" s="1"/>
  <c r="S2058" i="1"/>
  <c r="I151" i="7"/>
  <c r="D247" i="6" s="1"/>
  <c r="I152" i="7"/>
  <c r="D246" i="6" s="1"/>
  <c r="BX2055" i="1"/>
  <c r="V2022" i="1"/>
  <c r="AI2024" i="1" s="1"/>
  <c r="AD2022" i="1"/>
  <c r="P149" i="7"/>
  <c r="S149" i="7"/>
  <c r="P2021" i="1"/>
  <c r="Q2020" i="1"/>
  <c r="U2020" i="1"/>
  <c r="CB2024" i="1"/>
  <c r="CT2017" i="1"/>
  <c r="S2017" i="1" s="1"/>
  <c r="V2016" i="1"/>
  <c r="CS2016" i="1"/>
  <c r="CT2015" i="1"/>
  <c r="S2015" i="1" s="1"/>
  <c r="G1862" i="1"/>
  <c r="A216" i="6" s="1"/>
  <c r="BB1910" i="1"/>
  <c r="BB1902" i="1" s="1"/>
  <c r="S145" i="7"/>
  <c r="P145" i="7"/>
  <c r="CC1910" i="1"/>
  <c r="CR1906" i="1"/>
  <c r="Q1906" i="1" s="1"/>
  <c r="I143" i="7"/>
  <c r="D228" i="6" s="1"/>
  <c r="I142" i="7"/>
  <c r="AD1904" i="1"/>
  <c r="AB1904" i="1" s="1"/>
  <c r="CR1904" i="1"/>
  <c r="Q1904" i="1" s="1"/>
  <c r="CS1868" i="1"/>
  <c r="G1631" i="1"/>
  <c r="A182" i="6" s="1"/>
  <c r="A211" i="6"/>
  <c r="I1761" i="1"/>
  <c r="CR1760" i="1"/>
  <c r="Q1760" i="1" s="1"/>
  <c r="U1760" i="1"/>
  <c r="AD1760" i="1"/>
  <c r="W1759" i="1"/>
  <c r="CT1759" i="1"/>
  <c r="S1759" i="1" s="1"/>
  <c r="CC1763" i="1"/>
  <c r="N126" i="7"/>
  <c r="K126" i="7"/>
  <c r="R1721" i="1"/>
  <c r="GK1721" i="1" s="1"/>
  <c r="AB1720" i="1"/>
  <c r="T1682" i="1"/>
  <c r="AG1685" i="1" s="1"/>
  <c r="V1682" i="1"/>
  <c r="AD1682" i="1"/>
  <c r="CR1682" i="1"/>
  <c r="Q1682" i="1" s="1"/>
  <c r="G1527" i="1"/>
  <c r="A170" i="6" s="1"/>
  <c r="CS1494" i="1"/>
  <c r="CC1452" i="1"/>
  <c r="AT1457" i="1"/>
  <c r="R1418" i="1"/>
  <c r="CT1417" i="1"/>
  <c r="CT1413" i="1"/>
  <c r="S1413" i="1" s="1"/>
  <c r="GX1302" i="1"/>
  <c r="BY1218" i="1"/>
  <c r="AP1228" i="1"/>
  <c r="F1237" i="1" s="1"/>
  <c r="BZ1149" i="1"/>
  <c r="AQ1154" i="1"/>
  <c r="I32" i="7"/>
  <c r="D53" i="6" s="1"/>
  <c r="O154" i="7"/>
  <c r="M154" i="7"/>
  <c r="F249" i="6" s="1"/>
  <c r="O142" i="7"/>
  <c r="M142" i="7"/>
  <c r="O74" i="7"/>
  <c r="M74" i="7"/>
  <c r="M66" i="7"/>
  <c r="F117" i="6" s="1"/>
  <c r="O66" i="7"/>
  <c r="M58" i="7"/>
  <c r="F103" i="6" s="1"/>
  <c r="O58" i="7"/>
  <c r="M17" i="7"/>
  <c r="O17" i="7"/>
  <c r="M13" i="7"/>
  <c r="O13" i="7"/>
  <c r="CT2383" i="1"/>
  <c r="G2227" i="1"/>
  <c r="A268" i="6" s="1"/>
  <c r="CP2275" i="1"/>
  <c r="O2275" i="1" s="1"/>
  <c r="AB2275" i="1"/>
  <c r="N181" i="7"/>
  <c r="K181" i="7"/>
  <c r="AD2274" i="1"/>
  <c r="AB2274" i="1" s="1"/>
  <c r="CS2273" i="1"/>
  <c r="CP2272" i="1"/>
  <c r="O2272" i="1" s="1"/>
  <c r="AB2272" i="1"/>
  <c r="BZ2278" i="1"/>
  <c r="BZ2269" i="1" s="1"/>
  <c r="CS2271" i="1"/>
  <c r="CT2236" i="1"/>
  <c r="S2236" i="1" s="1"/>
  <c r="CY2236" i="1" s="1"/>
  <c r="X2236" i="1" s="1"/>
  <c r="R2233" i="1"/>
  <c r="I168" i="7"/>
  <c r="D263" i="6" s="1"/>
  <c r="I167" i="7"/>
  <c r="D264" i="6" s="1"/>
  <c r="I166" i="7"/>
  <c r="D265" i="6" s="1"/>
  <c r="I165" i="7"/>
  <c r="D266" i="6" s="1"/>
  <c r="CS2096" i="1"/>
  <c r="AD2095" i="1"/>
  <c r="I159" i="7"/>
  <c r="I160" i="7"/>
  <c r="D255" i="6" s="1"/>
  <c r="AD2093" i="1"/>
  <c r="I155" i="7"/>
  <c r="D248" i="6" s="1"/>
  <c r="I153" i="7"/>
  <c r="D250" i="6" s="1"/>
  <c r="I154" i="7"/>
  <c r="D249" i="6" s="1"/>
  <c r="CQ2022" i="1"/>
  <c r="P2022" i="1" s="1"/>
  <c r="K149" i="7"/>
  <c r="N149" i="7"/>
  <c r="CT2021" i="1"/>
  <c r="S2021" i="1" s="1"/>
  <c r="R2017" i="1"/>
  <c r="BZ2024" i="1"/>
  <c r="R2015" i="1"/>
  <c r="I145" i="7"/>
  <c r="D231" i="6" s="1"/>
  <c r="CT1905" i="1"/>
  <c r="CK1866" i="1"/>
  <c r="BB1871" i="1"/>
  <c r="BB1866" i="1" s="1"/>
  <c r="BB1755" i="1"/>
  <c r="F1776" i="1"/>
  <c r="W1761" i="1"/>
  <c r="CT1761" i="1"/>
  <c r="S1761" i="1" s="1"/>
  <c r="GX1760" i="1"/>
  <c r="AD1759" i="1"/>
  <c r="AB1759" i="1" s="1"/>
  <c r="CR1759" i="1"/>
  <c r="Q1759" i="1" s="1"/>
  <c r="P128" i="7"/>
  <c r="S128" i="7"/>
  <c r="AD1758" i="1"/>
  <c r="CR1758" i="1"/>
  <c r="AD1757" i="1"/>
  <c r="AB1757" i="1" s="1"/>
  <c r="BB1716" i="1"/>
  <c r="F1737" i="1"/>
  <c r="I126" i="7"/>
  <c r="D202" i="6" s="1"/>
  <c r="R1719" i="1"/>
  <c r="BB1685" i="1"/>
  <c r="CK1680" i="1"/>
  <c r="R1682" i="1"/>
  <c r="K113" i="7"/>
  <c r="N113" i="7"/>
  <c r="AD1644" i="1"/>
  <c r="CR1644" i="1"/>
  <c r="Q1644" i="1" s="1"/>
  <c r="AD1649" i="1" s="1"/>
  <c r="CT1643" i="1"/>
  <c r="S1643" i="1" s="1"/>
  <c r="CX169" i="3"/>
  <c r="AD1532" i="1"/>
  <c r="AB1532" i="1" s="1"/>
  <c r="CR1532" i="1"/>
  <c r="R1492" i="1"/>
  <c r="AD1490" i="1"/>
  <c r="CR1490" i="1"/>
  <c r="Q1490" i="1" s="1"/>
  <c r="CP1455" i="1"/>
  <c r="O1455" i="1" s="1"/>
  <c r="GM1455" i="1" s="1"/>
  <c r="CJ1457" i="1"/>
  <c r="CJ1452" i="1" s="1"/>
  <c r="BY1457" i="1"/>
  <c r="W1413" i="1"/>
  <c r="AS1308" i="1"/>
  <c r="AS1298" i="1" s="1"/>
  <c r="CB1298" i="1"/>
  <c r="W1302" i="1"/>
  <c r="CZ1221" i="1"/>
  <c r="Y1221" i="1" s="1"/>
  <c r="AH1154" i="1"/>
  <c r="K81" i="5"/>
  <c r="BZ859" i="1"/>
  <c r="CG867" i="1"/>
  <c r="CG859" i="1" s="1"/>
  <c r="CZ519" i="1"/>
  <c r="Y519" i="1" s="1"/>
  <c r="O144" i="7"/>
  <c r="M144" i="7"/>
  <c r="F229" i="6" s="1"/>
  <c r="M124" i="7"/>
  <c r="F199" i="6" s="1"/>
  <c r="O124" i="7"/>
  <c r="M117" i="7"/>
  <c r="F194" i="6" s="1"/>
  <c r="O117" i="7"/>
  <c r="O94" i="7"/>
  <c r="M94" i="7"/>
  <c r="F156" i="6" s="1"/>
  <c r="R2383" i="1"/>
  <c r="I189" i="7"/>
  <c r="D293" i="6" s="1"/>
  <c r="I187" i="7"/>
  <c r="D295" i="6" s="1"/>
  <c r="I188" i="7"/>
  <c r="D294" i="6" s="1"/>
  <c r="I186" i="7"/>
  <c r="D296" i="6" s="1"/>
  <c r="CC2381" i="1"/>
  <c r="CT2276" i="1"/>
  <c r="S2276" i="1" s="1"/>
  <c r="CZ2276" i="1" s="1"/>
  <c r="Y2276" i="1" s="1"/>
  <c r="GX2276" i="1"/>
  <c r="I182" i="7"/>
  <c r="D281" i="6" s="1"/>
  <c r="I181" i="7"/>
  <c r="D280" i="6" s="1"/>
  <c r="CS2274" i="1"/>
  <c r="P2274" i="1"/>
  <c r="CR2273" i="1"/>
  <c r="Q2273" i="1" s="1"/>
  <c r="U2273" i="1"/>
  <c r="AD2273" i="1"/>
  <c r="AB2273" i="1" s="1"/>
  <c r="I177" i="7"/>
  <c r="I178" i="7"/>
  <c r="CR2271" i="1"/>
  <c r="Q2271" i="1" s="1"/>
  <c r="U2271" i="1"/>
  <c r="AD2271" i="1"/>
  <c r="AB2271" i="1" s="1"/>
  <c r="BC2238" i="1"/>
  <c r="AD2236" i="1"/>
  <c r="AB2236" i="1" s="1"/>
  <c r="P171" i="7"/>
  <c r="R171" i="7" s="1"/>
  <c r="S171" i="7"/>
  <c r="T171" i="7" s="1"/>
  <c r="CS2235" i="1"/>
  <c r="U2235" i="1"/>
  <c r="AD2235" i="1"/>
  <c r="CC2238" i="1"/>
  <c r="G2159" i="1"/>
  <c r="A260" i="6" s="1"/>
  <c r="AT2167" i="1"/>
  <c r="U2165" i="1"/>
  <c r="W2165" i="1"/>
  <c r="AJ2167" i="1" s="1"/>
  <c r="CT2165" i="1"/>
  <c r="S2165" i="1" s="1"/>
  <c r="CT2097" i="1"/>
  <c r="S2097" i="1" s="1"/>
  <c r="AD2097" i="1"/>
  <c r="P162" i="7"/>
  <c r="R162" i="7" s="1"/>
  <c r="S162" i="7"/>
  <c r="T162" i="7" s="1"/>
  <c r="CR2096" i="1"/>
  <c r="Q2096" i="1" s="1"/>
  <c r="CS2095" i="1"/>
  <c r="GX2094" i="1"/>
  <c r="U2094" i="1"/>
  <c r="CS2093" i="1"/>
  <c r="CL2091" i="1"/>
  <c r="BC2060" i="1"/>
  <c r="F2076" i="1" s="1"/>
  <c r="W2058" i="1"/>
  <c r="AJ2060" i="1" s="1"/>
  <c r="AH2060" i="1"/>
  <c r="U2060" i="1" s="1"/>
  <c r="AI2060" i="1"/>
  <c r="CS2057" i="1"/>
  <c r="BC2024" i="1"/>
  <c r="I149" i="7"/>
  <c r="D242" i="6" s="1"/>
  <c r="R2021" i="1"/>
  <c r="CT2020" i="1"/>
  <c r="S2020" i="1" s="1"/>
  <c r="CP2020" i="1" s="1"/>
  <c r="O2020" i="1" s="1"/>
  <c r="CS2019" i="1"/>
  <c r="AD2018" i="1"/>
  <c r="CR2017" i="1"/>
  <c r="Q2017" i="1" s="1"/>
  <c r="AD2017" i="1"/>
  <c r="CR2015" i="1"/>
  <c r="Q2015" i="1" s="1"/>
  <c r="AD2015" i="1"/>
  <c r="AB2015" i="1" s="1"/>
  <c r="G1902" i="1"/>
  <c r="A225" i="6" s="1"/>
  <c r="V1908" i="1"/>
  <c r="N145" i="7"/>
  <c r="K145" i="7"/>
  <c r="BZ1910" i="1"/>
  <c r="CT1906" i="1"/>
  <c r="S1906" i="1" s="1"/>
  <c r="R1905" i="1"/>
  <c r="AD1905" i="1"/>
  <c r="R1904" i="1"/>
  <c r="AP1866" i="1"/>
  <c r="F1880" i="1"/>
  <c r="CJ1871" i="1"/>
  <c r="CJ1866" i="1" s="1"/>
  <c r="T1761" i="1"/>
  <c r="V1761" i="1"/>
  <c r="S130" i="7"/>
  <c r="P130" i="7"/>
  <c r="AD1761" i="1"/>
  <c r="AB1761" i="1" s="1"/>
  <c r="CR1761" i="1"/>
  <c r="Q1761" i="1" s="1"/>
  <c r="CS1759" i="1"/>
  <c r="CS1758" i="1"/>
  <c r="CS1757" i="1"/>
  <c r="W1722" i="1"/>
  <c r="BY1724" i="1"/>
  <c r="AP1724" i="1" s="1"/>
  <c r="CR1719" i="1"/>
  <c r="Q1719" i="1" s="1"/>
  <c r="AD1719" i="1"/>
  <c r="AB1719" i="1" s="1"/>
  <c r="BZ1724" i="1"/>
  <c r="AQ1724" i="1" s="1"/>
  <c r="F1734" i="1" s="1"/>
  <c r="AB1718" i="1"/>
  <c r="I115" i="7"/>
  <c r="D191" i="6" s="1"/>
  <c r="I116" i="7"/>
  <c r="D190" i="6" s="1"/>
  <c r="BB1649" i="1"/>
  <c r="CQ1647" i="1"/>
  <c r="P1647" i="1" s="1"/>
  <c r="I113" i="7"/>
  <c r="D186" i="6" s="1"/>
  <c r="CS1644" i="1"/>
  <c r="R1642" i="1"/>
  <c r="GX1641" i="1"/>
  <c r="W1641" i="1"/>
  <c r="CT1641" i="1"/>
  <c r="S1641" i="1" s="1"/>
  <c r="AD1534" i="1"/>
  <c r="CR1534" i="1"/>
  <c r="CT1530" i="1"/>
  <c r="S1530" i="1" s="1"/>
  <c r="CZ1530" i="1" s="1"/>
  <c r="Y1530" i="1" s="1"/>
  <c r="CT1529" i="1"/>
  <c r="S1529" i="1" s="1"/>
  <c r="AT1496" i="1"/>
  <c r="CC1488" i="1"/>
  <c r="I101" i="7"/>
  <c r="I102" i="7"/>
  <c r="D165" i="6" s="1"/>
  <c r="V1491" i="1"/>
  <c r="CB1421" i="1"/>
  <c r="AS1421" i="1" s="1"/>
  <c r="AS1411" i="1" s="1"/>
  <c r="BZ1298" i="1"/>
  <c r="AQ1308" i="1"/>
  <c r="AQ1298" i="1" s="1"/>
  <c r="V1302" i="1"/>
  <c r="O173" i="7"/>
  <c r="M173" i="7"/>
  <c r="F279" i="6" s="1"/>
  <c r="O158" i="7"/>
  <c r="M158" i="7"/>
  <c r="F254" i="6" s="1"/>
  <c r="M107" i="7"/>
  <c r="F172" i="6" s="1"/>
  <c r="O107" i="7"/>
  <c r="M97" i="7"/>
  <c r="F158" i="6" s="1"/>
  <c r="O97" i="7"/>
  <c r="M71" i="7"/>
  <c r="O71" i="7"/>
  <c r="M21" i="7"/>
  <c r="F27" i="6" s="1"/>
  <c r="O21" i="7"/>
  <c r="CS1646" i="1"/>
  <c r="R1645" i="1"/>
  <c r="CX173" i="3"/>
  <c r="Q1643" i="1"/>
  <c r="T1643" i="1"/>
  <c r="P1643" i="1"/>
  <c r="CC1649" i="1"/>
  <c r="Q1641" i="1"/>
  <c r="T1641" i="1"/>
  <c r="P1641" i="1"/>
  <c r="G1407" i="1"/>
  <c r="A149" i="6" s="1"/>
  <c r="CT1534" i="1"/>
  <c r="I109" i="7"/>
  <c r="D174" i="6" s="1"/>
  <c r="CT1532" i="1"/>
  <c r="N106" i="7"/>
  <c r="K106" i="7"/>
  <c r="G1488" i="1"/>
  <c r="A162" i="6" s="1"/>
  <c r="CT1494" i="1"/>
  <c r="BZ1496" i="1"/>
  <c r="CT1492" i="1"/>
  <c r="U1491" i="1"/>
  <c r="P1491" i="1"/>
  <c r="CT1490" i="1"/>
  <c r="S1490" i="1" s="1"/>
  <c r="I99" i="7"/>
  <c r="D167" i="6" s="1"/>
  <c r="I100" i="7"/>
  <c r="D164" i="6" s="1"/>
  <c r="G1411" i="1"/>
  <c r="A150" i="6" s="1"/>
  <c r="CT1419" i="1"/>
  <c r="S1419" i="1" s="1"/>
  <c r="I91" i="7"/>
  <c r="D152" i="6" s="1"/>
  <c r="R1416" i="1"/>
  <c r="GK1416" i="1" s="1"/>
  <c r="CR1415" i="1"/>
  <c r="Q1415" i="1" s="1"/>
  <c r="CT1414" i="1"/>
  <c r="S1414" i="1" s="1"/>
  <c r="CY1414" i="1" s="1"/>
  <c r="X1414" i="1" s="1"/>
  <c r="CX114" i="3"/>
  <c r="Q1413" i="1"/>
  <c r="T1413" i="1"/>
  <c r="G1072" i="1"/>
  <c r="A113" i="6" s="1"/>
  <c r="A144" i="6"/>
  <c r="BB1308" i="1"/>
  <c r="I87" i="7"/>
  <c r="CT1304" i="1"/>
  <c r="S1304" i="1" s="1"/>
  <c r="P85" i="7"/>
  <c r="S85" i="7"/>
  <c r="R1302" i="1"/>
  <c r="GK1302" i="1" s="1"/>
  <c r="U1302" i="1"/>
  <c r="Q1301" i="1"/>
  <c r="I84" i="7"/>
  <c r="D138" i="6" s="1"/>
  <c r="I83" i="7"/>
  <c r="D140" i="6" s="1"/>
  <c r="R1265" i="1"/>
  <c r="GK1265" i="1" s="1"/>
  <c r="CT1264" i="1"/>
  <c r="R1263" i="1"/>
  <c r="F1241" i="1"/>
  <c r="AO1228" i="1"/>
  <c r="AB1226" i="1"/>
  <c r="AD1225" i="1"/>
  <c r="AB1225" i="1" s="1"/>
  <c r="CT1222" i="1"/>
  <c r="S1222" i="1" s="1"/>
  <c r="CY1222" i="1" s="1"/>
  <c r="X1222" i="1" s="1"/>
  <c r="CS1221" i="1"/>
  <c r="CT1152" i="1"/>
  <c r="S1152" i="1" s="1"/>
  <c r="S72" i="5"/>
  <c r="Q72" i="5"/>
  <c r="CB1154" i="1"/>
  <c r="CT1151" i="1"/>
  <c r="S1151" i="1" s="1"/>
  <c r="S61" i="5"/>
  <c r="Q61" i="5"/>
  <c r="CS1083" i="1"/>
  <c r="P67" i="7"/>
  <c r="S67" i="7"/>
  <c r="G813" i="1"/>
  <c r="A88" i="6" s="1"/>
  <c r="N61" i="7"/>
  <c r="K61" i="7"/>
  <c r="BZ945" i="1"/>
  <c r="K59" i="7"/>
  <c r="N59" i="7"/>
  <c r="I58" i="7"/>
  <c r="D103" i="6" s="1"/>
  <c r="I57" i="7"/>
  <c r="D105" i="6" s="1"/>
  <c r="G898" i="1"/>
  <c r="A97" i="6" s="1"/>
  <c r="AB902" i="1"/>
  <c r="N55" i="7"/>
  <c r="K55" i="7"/>
  <c r="R865" i="1"/>
  <c r="GK865" i="1" s="1"/>
  <c r="GX864" i="1"/>
  <c r="Q864" i="1"/>
  <c r="CT862" i="1"/>
  <c r="S862" i="1" s="1"/>
  <c r="U826" i="1"/>
  <c r="W825" i="1"/>
  <c r="R825" i="1"/>
  <c r="P824" i="1"/>
  <c r="AD823" i="1"/>
  <c r="CB828" i="1"/>
  <c r="AS828" i="1" s="1"/>
  <c r="U821" i="1"/>
  <c r="P821" i="1"/>
  <c r="CZ820" i="1"/>
  <c r="Y820" i="1" s="1"/>
  <c r="G645" i="1"/>
  <c r="A72" i="6" s="1"/>
  <c r="A83" i="6"/>
  <c r="BB703" i="1"/>
  <c r="I700" i="1"/>
  <c r="S699" i="1"/>
  <c r="V699" i="1"/>
  <c r="CS699" i="1"/>
  <c r="CT697" i="1"/>
  <c r="S697" i="1" s="1"/>
  <c r="BC664" i="1"/>
  <c r="N45" i="7"/>
  <c r="K45" i="7"/>
  <c r="R660" i="1"/>
  <c r="R657" i="1"/>
  <c r="R655" i="1"/>
  <c r="CK653" i="1"/>
  <c r="G398" i="1"/>
  <c r="A50" i="6" s="1"/>
  <c r="CS525" i="1"/>
  <c r="P41" i="7"/>
  <c r="S41" i="7"/>
  <c r="CS523" i="1"/>
  <c r="CS519" i="1"/>
  <c r="I37" i="7"/>
  <c r="D64" i="6" s="1"/>
  <c r="I38" i="7"/>
  <c r="D62" i="6" s="1"/>
  <c r="BC486" i="1"/>
  <c r="G480" i="1"/>
  <c r="A56" i="6" s="1"/>
  <c r="U484" i="1"/>
  <c r="AH486" i="1" s="1"/>
  <c r="CQ484" i="1"/>
  <c r="P484" i="1" s="1"/>
  <c r="K35" i="7"/>
  <c r="N35" i="7"/>
  <c r="W483" i="1"/>
  <c r="W482" i="1"/>
  <c r="AT449" i="1"/>
  <c r="CR447" i="1"/>
  <c r="Q447" i="1" s="1"/>
  <c r="AD447" i="1"/>
  <c r="AB447" i="1" s="1"/>
  <c r="P446" i="1"/>
  <c r="BB413" i="1"/>
  <c r="BY413" i="1"/>
  <c r="BY402" i="1" s="1"/>
  <c r="CR411" i="1"/>
  <c r="Q411" i="1" s="1"/>
  <c r="U411" i="1"/>
  <c r="BZ413" i="1"/>
  <c r="CS409" i="1"/>
  <c r="W408" i="1"/>
  <c r="CT408" i="1"/>
  <c r="S408" i="1" s="1"/>
  <c r="CP408" i="1" s="1"/>
  <c r="O408" i="1" s="1"/>
  <c r="V406" i="1"/>
  <c r="CS406" i="1"/>
  <c r="CT405" i="1"/>
  <c r="V259" i="1"/>
  <c r="CS259" i="1"/>
  <c r="CC261" i="1"/>
  <c r="S28" i="7"/>
  <c r="P28" i="7"/>
  <c r="GX257" i="1"/>
  <c r="CR256" i="1"/>
  <c r="Q256" i="1" s="1"/>
  <c r="U256" i="1"/>
  <c r="G61" i="1"/>
  <c r="A14" i="6" s="1"/>
  <c r="A32" i="6"/>
  <c r="BC147" i="1"/>
  <c r="BC74" i="1"/>
  <c r="I13" i="7"/>
  <c r="I11" i="7"/>
  <c r="I10" i="7"/>
  <c r="I12" i="7"/>
  <c r="D19" i="6" s="1"/>
  <c r="F47" i="1"/>
  <c r="F33" i="1"/>
  <c r="G16" i="2" s="1"/>
  <c r="R186" i="7"/>
  <c r="T186" i="7"/>
  <c r="T189" i="7"/>
  <c r="R189" i="7"/>
  <c r="T179" i="7"/>
  <c r="R179" i="7"/>
  <c r="R176" i="7"/>
  <c r="T176" i="7"/>
  <c r="T167" i="7"/>
  <c r="R167" i="7"/>
  <c r="T161" i="7"/>
  <c r="R161" i="7"/>
  <c r="O160" i="7"/>
  <c r="M160" i="7"/>
  <c r="F255" i="6" s="1"/>
  <c r="M157" i="7"/>
  <c r="O157" i="7"/>
  <c r="M153" i="7"/>
  <c r="F250" i="6" s="1"/>
  <c r="O153" i="7"/>
  <c r="T151" i="7"/>
  <c r="R151" i="7"/>
  <c r="T138" i="7"/>
  <c r="R138" i="7"/>
  <c r="O129" i="7"/>
  <c r="M129" i="7"/>
  <c r="F206" i="6" s="1"/>
  <c r="M119" i="7"/>
  <c r="F192" i="6" s="1"/>
  <c r="O119" i="7"/>
  <c r="M103" i="7"/>
  <c r="F166" i="6" s="1"/>
  <c r="O103" i="7"/>
  <c r="T102" i="7"/>
  <c r="R102" i="7"/>
  <c r="T99" i="7"/>
  <c r="R99" i="7"/>
  <c r="T95" i="7"/>
  <c r="R95" i="7"/>
  <c r="M93" i="7"/>
  <c r="F157" i="6" s="1"/>
  <c r="O93" i="7"/>
  <c r="T84" i="7"/>
  <c r="R84" i="7"/>
  <c r="O76" i="7"/>
  <c r="M76" i="7"/>
  <c r="F126" i="6" s="1"/>
  <c r="M73" i="7"/>
  <c r="F124" i="6" s="1"/>
  <c r="O73" i="7"/>
  <c r="T15" i="7"/>
  <c r="R15" i="7"/>
  <c r="T12" i="7"/>
  <c r="R12" i="7"/>
  <c r="CX3" i="3"/>
  <c r="G1214" i="1"/>
  <c r="A130" i="6" s="1"/>
  <c r="CT1306" i="1"/>
  <c r="S1306" i="1" s="1"/>
  <c r="CY1306" i="1" s="1"/>
  <c r="X1306" i="1" s="1"/>
  <c r="K85" i="7"/>
  <c r="N85" i="7"/>
  <c r="CC1308" i="1"/>
  <c r="Q1302" i="1"/>
  <c r="T1302" i="1"/>
  <c r="CT1300" i="1"/>
  <c r="S1300" i="1" s="1"/>
  <c r="CQ1265" i="1"/>
  <c r="P1265" i="1" s="1"/>
  <c r="CP1265" i="1" s="1"/>
  <c r="O1265" i="1" s="1"/>
  <c r="N81" i="7"/>
  <c r="K81" i="7"/>
  <c r="CS1264" i="1"/>
  <c r="CT1262" i="1"/>
  <c r="S1262" i="1" s="1"/>
  <c r="CS1261" i="1"/>
  <c r="G1218" i="1"/>
  <c r="A131" i="6" s="1"/>
  <c r="AD1222" i="1"/>
  <c r="AB1222" i="1" s="1"/>
  <c r="CT1220" i="1"/>
  <c r="S1220" i="1" s="1"/>
  <c r="G1145" i="1"/>
  <c r="A121" i="6" s="1"/>
  <c r="A87" i="5"/>
  <c r="AD1152" i="1"/>
  <c r="U72" i="5"/>
  <c r="AD1151" i="1"/>
  <c r="U61" i="5"/>
  <c r="G1080" i="1"/>
  <c r="A115" i="6" s="1"/>
  <c r="A52" i="5"/>
  <c r="CB1085" i="1"/>
  <c r="K49" i="5"/>
  <c r="GK941" i="1"/>
  <c r="CT938" i="1"/>
  <c r="GK938" i="1"/>
  <c r="CT937" i="1"/>
  <c r="K53" i="7"/>
  <c r="N53" i="7"/>
  <c r="CB867" i="1"/>
  <c r="CB859" i="1" s="1"/>
  <c r="S51" i="7"/>
  <c r="P51" i="7"/>
  <c r="I51" i="7"/>
  <c r="D91" i="6" s="1"/>
  <c r="R823" i="1"/>
  <c r="GK823" i="1" s="1"/>
  <c r="I822" i="1"/>
  <c r="T822" i="1" s="1"/>
  <c r="R820" i="1"/>
  <c r="GK820" i="1" s="1"/>
  <c r="AD819" i="1"/>
  <c r="G649" i="1"/>
  <c r="A73" i="6" s="1"/>
  <c r="CS701" i="1"/>
  <c r="P47" i="7"/>
  <c r="S47" i="7"/>
  <c r="U700" i="1"/>
  <c r="AD700" i="1"/>
  <c r="R698" i="1"/>
  <c r="GK698" i="1" s="1"/>
  <c r="G653" i="1"/>
  <c r="A74" i="6" s="1"/>
  <c r="I45" i="7"/>
  <c r="D76" i="6" s="1"/>
  <c r="AD524" i="1"/>
  <c r="CZ523" i="1"/>
  <c r="Y523" i="1" s="1"/>
  <c r="I39" i="7"/>
  <c r="CT521" i="1"/>
  <c r="AQ486" i="1"/>
  <c r="R484" i="1"/>
  <c r="GK484" i="1" s="1"/>
  <c r="I35" i="7"/>
  <c r="D58" i="6" s="1"/>
  <c r="CB449" i="1"/>
  <c r="CT446" i="1"/>
  <c r="G402" i="1"/>
  <c r="A51" i="6" s="1"/>
  <c r="P411" i="1"/>
  <c r="K32" i="7"/>
  <c r="N32" i="7"/>
  <c r="O32" i="7" s="1"/>
  <c r="CS408" i="1"/>
  <c r="CS404" i="1"/>
  <c r="G246" i="1"/>
  <c r="A36" i="6" s="1"/>
  <c r="A45" i="6"/>
  <c r="G254" i="1"/>
  <c r="A38" i="6" s="1"/>
  <c r="Q259" i="1"/>
  <c r="U259" i="1"/>
  <c r="AD259" i="1"/>
  <c r="AB259" i="1" s="1"/>
  <c r="CB261" i="1"/>
  <c r="CB254" i="1" s="1"/>
  <c r="AD258" i="1"/>
  <c r="W257" i="1"/>
  <c r="CT257" i="1"/>
  <c r="S257" i="1" s="1"/>
  <c r="GX256" i="1"/>
  <c r="G138" i="1"/>
  <c r="A24" i="6" s="1"/>
  <c r="BB147" i="1"/>
  <c r="CT145" i="1"/>
  <c r="BY147" i="1"/>
  <c r="R144" i="1"/>
  <c r="U144" i="1"/>
  <c r="AD144" i="1"/>
  <c r="AQ103" i="1"/>
  <c r="AQ65" i="1" s="1"/>
  <c r="BB74" i="1"/>
  <c r="I17" i="7"/>
  <c r="I15" i="7"/>
  <c r="I14" i="7"/>
  <c r="I16" i="7"/>
  <c r="D20" i="6" s="1"/>
  <c r="R71" i="1"/>
  <c r="AH74" i="1"/>
  <c r="AD71" i="1"/>
  <c r="F38" i="1"/>
  <c r="F53" i="1" s="1"/>
  <c r="AO22" i="1"/>
  <c r="T187" i="7"/>
  <c r="R187" i="7"/>
  <c r="R180" i="7"/>
  <c r="T180" i="7"/>
  <c r="R178" i="7"/>
  <c r="T178" i="7"/>
  <c r="R174" i="7"/>
  <c r="T174" i="7"/>
  <c r="O175" i="7"/>
  <c r="M175" i="7"/>
  <c r="F277" i="6" s="1"/>
  <c r="T165" i="7"/>
  <c r="R165" i="7"/>
  <c r="O166" i="7"/>
  <c r="M166" i="7"/>
  <c r="F265" i="6" s="1"/>
  <c r="T168" i="7"/>
  <c r="R168" i="7"/>
  <c r="T159" i="7"/>
  <c r="R159" i="7"/>
  <c r="T155" i="7"/>
  <c r="R155" i="7"/>
  <c r="T152" i="7"/>
  <c r="R152" i="7"/>
  <c r="T143" i="7"/>
  <c r="R143" i="7"/>
  <c r="T140" i="7"/>
  <c r="R140" i="7"/>
  <c r="M141" i="7"/>
  <c r="F227" i="6" s="1"/>
  <c r="O141" i="7"/>
  <c r="T136" i="7"/>
  <c r="R136" i="7"/>
  <c r="M137" i="7"/>
  <c r="F222" i="6" s="1"/>
  <c r="O137" i="7"/>
  <c r="T135" i="7"/>
  <c r="R135" i="7"/>
  <c r="T125" i="7"/>
  <c r="R125" i="7"/>
  <c r="T123" i="7"/>
  <c r="R123" i="7"/>
  <c r="T122" i="7"/>
  <c r="R122" i="7"/>
  <c r="T118" i="7"/>
  <c r="R118" i="7"/>
  <c r="T115" i="7"/>
  <c r="R115" i="7"/>
  <c r="O116" i="7"/>
  <c r="M116" i="7"/>
  <c r="F190" i="6" s="1"/>
  <c r="M101" i="7"/>
  <c r="O101" i="7"/>
  <c r="T100" i="7"/>
  <c r="R100" i="7"/>
  <c r="T96" i="7"/>
  <c r="R96" i="7"/>
  <c r="O86" i="7"/>
  <c r="M86" i="7"/>
  <c r="F139" i="6" s="1"/>
  <c r="O83" i="7"/>
  <c r="M83" i="7"/>
  <c r="F140" i="6" s="1"/>
  <c r="T75" i="7"/>
  <c r="R75" i="7"/>
  <c r="T70" i="7"/>
  <c r="R70" i="7"/>
  <c r="T72" i="7"/>
  <c r="R72" i="7"/>
  <c r="T65" i="7"/>
  <c r="R65" i="7"/>
  <c r="T60" i="7"/>
  <c r="R60" i="7"/>
  <c r="T57" i="7"/>
  <c r="R57" i="7"/>
  <c r="T40" i="7"/>
  <c r="R40" i="7"/>
  <c r="T37" i="7"/>
  <c r="R37" i="7"/>
  <c r="O38" i="7"/>
  <c r="M38" i="7"/>
  <c r="F62" i="6" s="1"/>
  <c r="T27" i="7"/>
  <c r="R27" i="7"/>
  <c r="T20" i="7"/>
  <c r="R20" i="7"/>
  <c r="O14" i="7"/>
  <c r="M14" i="7"/>
  <c r="T16" i="7"/>
  <c r="R16" i="7"/>
  <c r="T10" i="7"/>
  <c r="R10" i="7"/>
  <c r="M11" i="7"/>
  <c r="O11" i="7"/>
  <c r="T13" i="7"/>
  <c r="R13" i="7"/>
  <c r="R1869" i="1"/>
  <c r="GK1869" i="1" s="1"/>
  <c r="I137" i="7"/>
  <c r="D222" i="6" s="1"/>
  <c r="I138" i="7"/>
  <c r="D221" i="6" s="1"/>
  <c r="I136" i="7"/>
  <c r="D223" i="6" s="1"/>
  <c r="BZ1871" i="1"/>
  <c r="I135" i="7"/>
  <c r="D219" i="6" s="1"/>
  <c r="I134" i="7"/>
  <c r="D220" i="6" s="1"/>
  <c r="G1635" i="1"/>
  <c r="A183" i="6" s="1"/>
  <c r="U1761" i="1"/>
  <c r="P1760" i="1"/>
  <c r="U1759" i="1"/>
  <c r="CB1763" i="1"/>
  <c r="CB1755" i="1" s="1"/>
  <c r="G1716" i="1"/>
  <c r="A196" i="6" s="1"/>
  <c r="R1722" i="1"/>
  <c r="GK1722" i="1" s="1"/>
  <c r="S126" i="7"/>
  <c r="T126" i="7" s="1"/>
  <c r="P126" i="7"/>
  <c r="R126" i="7" s="1"/>
  <c r="CB1724" i="1"/>
  <c r="I125" i="7"/>
  <c r="D200" i="6" s="1"/>
  <c r="CJ1724" i="1"/>
  <c r="BA1724" i="1" s="1"/>
  <c r="I122" i="7"/>
  <c r="D198" i="6" s="1"/>
  <c r="I121" i="7"/>
  <c r="G1680" i="1"/>
  <c r="A188" i="6" s="1"/>
  <c r="CT1683" i="1"/>
  <c r="S1683" i="1" s="1"/>
  <c r="I119" i="7"/>
  <c r="D192" i="6" s="1"/>
  <c r="I117" i="7"/>
  <c r="D194" i="6" s="1"/>
  <c r="I118" i="7"/>
  <c r="D193" i="6" s="1"/>
  <c r="G1639" i="1"/>
  <c r="A184" i="6" s="1"/>
  <c r="R1647" i="1"/>
  <c r="GK1647" i="1" s="1"/>
  <c r="P113" i="7"/>
  <c r="R113" i="7" s="1"/>
  <c r="S113" i="7"/>
  <c r="T113" i="7" s="1"/>
  <c r="CB1649" i="1"/>
  <c r="U1644" i="1"/>
  <c r="CR1642" i="1"/>
  <c r="Q1642" i="1" s="1"/>
  <c r="GX1534" i="1"/>
  <c r="CT1533" i="1"/>
  <c r="CT1531" i="1"/>
  <c r="I107" i="7"/>
  <c r="D172" i="6" s="1"/>
  <c r="R1530" i="1"/>
  <c r="GK1530" i="1" s="1"/>
  <c r="S106" i="7"/>
  <c r="P106" i="7"/>
  <c r="I106" i="7"/>
  <c r="D175" i="6" s="1"/>
  <c r="R1529" i="1"/>
  <c r="GX1491" i="1"/>
  <c r="R1491" i="1"/>
  <c r="AD1491" i="1"/>
  <c r="AB1491" i="1" s="1"/>
  <c r="BB1457" i="1"/>
  <c r="G1452" i="1"/>
  <c r="A154" i="6" s="1"/>
  <c r="CZ1455" i="1"/>
  <c r="Y1455" i="1" s="1"/>
  <c r="I97" i="7"/>
  <c r="D158" i="6" s="1"/>
  <c r="I95" i="7"/>
  <c r="D160" i="6" s="1"/>
  <c r="I96" i="7"/>
  <c r="D159" i="6" s="1"/>
  <c r="CZ1454" i="1"/>
  <c r="Y1454" i="1" s="1"/>
  <c r="I93" i="7"/>
  <c r="D157" i="6" s="1"/>
  <c r="I94" i="7"/>
  <c r="D156" i="6" s="1"/>
  <c r="CQ1419" i="1"/>
  <c r="P1419" i="1" s="1"/>
  <c r="K91" i="7"/>
  <c r="N91" i="7"/>
  <c r="O91" i="7" s="1"/>
  <c r="CR1418" i="1"/>
  <c r="Q1418" i="1" s="1"/>
  <c r="T1418" i="1"/>
  <c r="AD1417" i="1"/>
  <c r="AB1417" i="1" s="1"/>
  <c r="W1416" i="1"/>
  <c r="CT1416" i="1"/>
  <c r="S1416" i="1" s="1"/>
  <c r="V1413" i="1"/>
  <c r="CI1308" i="1"/>
  <c r="AZ1308" i="1" s="1"/>
  <c r="AP1308" i="1"/>
  <c r="V1306" i="1"/>
  <c r="S87" i="7"/>
  <c r="T87" i="7" s="1"/>
  <c r="P87" i="7"/>
  <c r="R87" i="7" s="1"/>
  <c r="CT1305" i="1"/>
  <c r="S1305" i="1" s="1"/>
  <c r="CQ1303" i="1"/>
  <c r="I1303" i="1"/>
  <c r="V1303" i="1" s="1"/>
  <c r="W1301" i="1"/>
  <c r="CT1301" i="1"/>
  <c r="S1301" i="1" s="1"/>
  <c r="V1300" i="1"/>
  <c r="CS1300" i="1"/>
  <c r="G1259" i="1"/>
  <c r="A132" i="6" s="1"/>
  <c r="I81" i="7"/>
  <c r="D134" i="6" s="1"/>
  <c r="CR1264" i="1"/>
  <c r="CB1267" i="1"/>
  <c r="CB1259" i="1" s="1"/>
  <c r="AD1262" i="1"/>
  <c r="AB1262" i="1" s="1"/>
  <c r="CR1261" i="1"/>
  <c r="Q1261" i="1" s="1"/>
  <c r="U1261" i="1"/>
  <c r="AD1261" i="1"/>
  <c r="AT1228" i="1"/>
  <c r="F1246" i="1" s="1"/>
  <c r="V1226" i="1"/>
  <c r="CS1226" i="1"/>
  <c r="R1224" i="1"/>
  <c r="GK1224" i="1" s="1"/>
  <c r="CR1221" i="1"/>
  <c r="Q1221" i="1" s="1"/>
  <c r="AB1221" i="1"/>
  <c r="AD1220" i="1"/>
  <c r="AB1220" i="1" s="1"/>
  <c r="CS1152" i="1"/>
  <c r="I77" i="7"/>
  <c r="I75" i="7"/>
  <c r="I76" i="7"/>
  <c r="D126" i="6" s="1"/>
  <c r="I74" i="7"/>
  <c r="C73" i="5"/>
  <c r="E72" i="5"/>
  <c r="CS1151" i="1"/>
  <c r="I73" i="7"/>
  <c r="D124" i="6" s="1"/>
  <c r="I71" i="7"/>
  <c r="D127" i="6" s="1"/>
  <c r="I72" i="7"/>
  <c r="D125" i="6" s="1"/>
  <c r="I70" i="7"/>
  <c r="D128" i="6" s="1"/>
  <c r="E61" i="5"/>
  <c r="C62" i="5"/>
  <c r="CC1149" i="1"/>
  <c r="AO1114" i="1"/>
  <c r="CG1085" i="1"/>
  <c r="CR1083" i="1"/>
  <c r="K67" i="7"/>
  <c r="N67" i="7"/>
  <c r="CR1082" i="1"/>
  <c r="Q1082" i="1" s="1"/>
  <c r="I1083" i="1"/>
  <c r="I66" i="7"/>
  <c r="D117" i="6" s="1"/>
  <c r="I65" i="7"/>
  <c r="D118" i="6" s="1"/>
  <c r="E39" i="5"/>
  <c r="C40" i="5"/>
  <c r="G935" i="1"/>
  <c r="A101" i="6" s="1"/>
  <c r="CT943" i="1"/>
  <c r="R943" i="1"/>
  <c r="GK943" i="1" s="1"/>
  <c r="CR942" i="1"/>
  <c r="AB942" i="1"/>
  <c r="CT940" i="1"/>
  <c r="I59" i="7"/>
  <c r="AD938" i="1"/>
  <c r="AB938" i="1" s="1"/>
  <c r="U937" i="1"/>
  <c r="AO904" i="1"/>
  <c r="AO898" i="1" s="1"/>
  <c r="CT902" i="1"/>
  <c r="S55" i="7"/>
  <c r="P55" i="7"/>
  <c r="I902" i="1"/>
  <c r="CS900" i="1"/>
  <c r="U900" i="1"/>
  <c r="AD900" i="1"/>
  <c r="G859" i="1"/>
  <c r="A93" i="6" s="1"/>
  <c r="W864" i="1"/>
  <c r="CT864" i="1"/>
  <c r="S864" i="1" s="1"/>
  <c r="CT863" i="1"/>
  <c r="S863" i="1" s="1"/>
  <c r="CR862" i="1"/>
  <c r="Q862" i="1" s="1"/>
  <c r="CT861" i="1"/>
  <c r="S861" i="1" s="1"/>
  <c r="G817" i="1"/>
  <c r="A89" i="6" s="1"/>
  <c r="CS826" i="1"/>
  <c r="AD826" i="1"/>
  <c r="GX825" i="1"/>
  <c r="GX824" i="1"/>
  <c r="V824" i="1"/>
  <c r="CR823" i="1"/>
  <c r="Q823" i="1" s="1"/>
  <c r="R822" i="1"/>
  <c r="R821" i="1"/>
  <c r="AD821" i="1"/>
  <c r="BZ828" i="1"/>
  <c r="CG828" i="1" s="1"/>
  <c r="CR820" i="1"/>
  <c r="Q820" i="1" s="1"/>
  <c r="AD820" i="1"/>
  <c r="CS819" i="1"/>
  <c r="P819" i="1"/>
  <c r="AO703" i="1"/>
  <c r="CR701" i="1"/>
  <c r="U701" i="1"/>
  <c r="AH703" i="1" s="1"/>
  <c r="AD701" i="1"/>
  <c r="I701" i="1"/>
  <c r="CS700" i="1"/>
  <c r="P700" i="1"/>
  <c r="CP700" i="1" s="1"/>
  <c r="O700" i="1" s="1"/>
  <c r="CR698" i="1"/>
  <c r="Q698" i="1" s="1"/>
  <c r="T698" i="1"/>
  <c r="GX662" i="1"/>
  <c r="W662" i="1"/>
  <c r="CT662" i="1"/>
  <c r="S662" i="1" s="1"/>
  <c r="CY662" i="1" s="1"/>
  <c r="X662" i="1" s="1"/>
  <c r="CT661" i="1"/>
  <c r="CC664" i="1"/>
  <c r="G517" i="1"/>
  <c r="A60" i="6" s="1"/>
  <c r="CP525" i="1"/>
  <c r="O525" i="1" s="1"/>
  <c r="K41" i="7"/>
  <c r="N41" i="7"/>
  <c r="CS524" i="1"/>
  <c r="GX522" i="1"/>
  <c r="CJ527" i="1" s="1"/>
  <c r="V522" i="1"/>
  <c r="CS522" i="1"/>
  <c r="S39" i="7"/>
  <c r="T39" i="7" s="1"/>
  <c r="P39" i="7"/>
  <c r="R39" i="7" s="1"/>
  <c r="CB527" i="1"/>
  <c r="CB517" i="1" s="1"/>
  <c r="U521" i="1"/>
  <c r="AD521" i="1"/>
  <c r="AB521" i="1" s="1"/>
  <c r="CT520" i="1"/>
  <c r="S520" i="1" s="1"/>
  <c r="CS520" i="1"/>
  <c r="W484" i="1"/>
  <c r="AJ486" i="1" s="1"/>
  <c r="GX483" i="1"/>
  <c r="GX482" i="1"/>
  <c r="G444" i="1"/>
  <c r="A55" i="6" s="1"/>
  <c r="CT447" i="1"/>
  <c r="S447" i="1" s="1"/>
  <c r="R446" i="1"/>
  <c r="CT411" i="1"/>
  <c r="AB409" i="1"/>
  <c r="I409" i="1"/>
  <c r="V409" i="1" s="1"/>
  <c r="CR408" i="1"/>
  <c r="Q408" i="1" s="1"/>
  <c r="U408" i="1"/>
  <c r="AD408" i="1"/>
  <c r="AB408" i="1" s="1"/>
  <c r="I407" i="1"/>
  <c r="V407" i="1" s="1"/>
  <c r="W406" i="1"/>
  <c r="CC413" i="1"/>
  <c r="CC402" i="1" s="1"/>
  <c r="CR404" i="1"/>
  <c r="Q404" i="1" s="1"/>
  <c r="AD404" i="1"/>
  <c r="GX259" i="1"/>
  <c r="CQ258" i="1"/>
  <c r="N28" i="7"/>
  <c r="K28" i="7"/>
  <c r="CS257" i="1"/>
  <c r="I27" i="7"/>
  <c r="D40" i="6" s="1"/>
  <c r="CT256" i="1"/>
  <c r="S256" i="1" s="1"/>
  <c r="AQ147" i="1"/>
  <c r="CS145" i="1"/>
  <c r="P22" i="7"/>
  <c r="S22" i="7"/>
  <c r="R72" i="1"/>
  <c r="CC74" i="1"/>
  <c r="CC69" i="1" s="1"/>
  <c r="AJ74" i="1"/>
  <c r="AD74" i="1"/>
  <c r="G69" i="1"/>
  <c r="A16" i="6" s="1"/>
  <c r="A10" i="6"/>
  <c r="O186" i="7"/>
  <c r="M186" i="7"/>
  <c r="F296" i="6" s="1"/>
  <c r="R188" i="7"/>
  <c r="T188" i="7"/>
  <c r="O179" i="7"/>
  <c r="M179" i="7"/>
  <c r="F282" i="6" s="1"/>
  <c r="O180" i="7"/>
  <c r="M180" i="7"/>
  <c r="F275" i="6" s="1"/>
  <c r="O174" i="7"/>
  <c r="M174" i="7"/>
  <c r="F278" i="6" s="1"/>
  <c r="O176" i="7"/>
  <c r="M176" i="7"/>
  <c r="O165" i="7"/>
  <c r="M165" i="7"/>
  <c r="F266" i="6" s="1"/>
  <c r="M167" i="7"/>
  <c r="F264" i="6" s="1"/>
  <c r="O167" i="7"/>
  <c r="O168" i="7"/>
  <c r="M168" i="7"/>
  <c r="F263" i="6" s="1"/>
  <c r="M161" i="7"/>
  <c r="F256" i="6" s="1"/>
  <c r="O161" i="7"/>
  <c r="T160" i="7"/>
  <c r="R160" i="7"/>
  <c r="T157" i="7"/>
  <c r="R157" i="7"/>
  <c r="T153" i="7"/>
  <c r="R153" i="7"/>
  <c r="M155" i="7"/>
  <c r="F248" i="6" s="1"/>
  <c r="O155" i="7"/>
  <c r="M151" i="7"/>
  <c r="F247" i="6" s="1"/>
  <c r="O151" i="7"/>
  <c r="O152" i="7"/>
  <c r="M152" i="7"/>
  <c r="F246" i="6" s="1"/>
  <c r="M143" i="7"/>
  <c r="F228" i="6" s="1"/>
  <c r="O143" i="7"/>
  <c r="O140" i="7"/>
  <c r="M140" i="7"/>
  <c r="F230" i="6" s="1"/>
  <c r="O136" i="7"/>
  <c r="M136" i="7"/>
  <c r="F223" i="6" s="1"/>
  <c r="O138" i="7"/>
  <c r="M138" i="7"/>
  <c r="F221" i="6" s="1"/>
  <c r="T129" i="7"/>
  <c r="R129" i="7"/>
  <c r="O125" i="7"/>
  <c r="M125" i="7"/>
  <c r="F200" i="6" s="1"/>
  <c r="M123" i="7"/>
  <c r="O123" i="7"/>
  <c r="T119" i="7"/>
  <c r="R119" i="7"/>
  <c r="M115" i="7"/>
  <c r="F191" i="6" s="1"/>
  <c r="O115" i="7"/>
  <c r="T103" i="7"/>
  <c r="R103" i="7"/>
  <c r="O102" i="7"/>
  <c r="M102" i="7"/>
  <c r="F165" i="6" s="1"/>
  <c r="M99" i="7"/>
  <c r="F167" i="6" s="1"/>
  <c r="O99" i="7"/>
  <c r="O100" i="7"/>
  <c r="M100" i="7"/>
  <c r="F164" i="6" s="1"/>
  <c r="M95" i="7"/>
  <c r="F160" i="6" s="1"/>
  <c r="O95" i="7"/>
  <c r="O96" i="7"/>
  <c r="M96" i="7"/>
  <c r="F159" i="6" s="1"/>
  <c r="T93" i="7"/>
  <c r="R93" i="7"/>
  <c r="M84" i="7"/>
  <c r="F138" i="6" s="1"/>
  <c r="O84" i="7"/>
  <c r="T76" i="7"/>
  <c r="R76" i="7"/>
  <c r="O70" i="7"/>
  <c r="M70" i="7"/>
  <c r="F128" i="6" s="1"/>
  <c r="T73" i="7"/>
  <c r="R73" i="7"/>
  <c r="O65" i="7"/>
  <c r="M65" i="7"/>
  <c r="F118" i="6" s="1"/>
  <c r="O60" i="7"/>
  <c r="M60" i="7"/>
  <c r="F104" i="6" s="1"/>
  <c r="O57" i="7"/>
  <c r="M57" i="7"/>
  <c r="F105" i="6" s="1"/>
  <c r="M40" i="7"/>
  <c r="F63" i="6" s="1"/>
  <c r="O40" i="7"/>
  <c r="M37" i="7"/>
  <c r="F64" i="6" s="1"/>
  <c r="O37" i="7"/>
  <c r="O20" i="7"/>
  <c r="M20" i="7"/>
  <c r="F28" i="6" s="1"/>
  <c r="M15" i="7"/>
  <c r="O15" i="7"/>
  <c r="O16" i="7"/>
  <c r="M16" i="7"/>
  <c r="F20" i="6" s="1"/>
  <c r="O10" i="7"/>
  <c r="M10" i="7"/>
  <c r="F22" i="6" s="1"/>
  <c r="O12" i="7"/>
  <c r="M12" i="7"/>
  <c r="F19" i="6" s="1"/>
  <c r="CB1910" i="1"/>
  <c r="I141" i="7"/>
  <c r="D227" i="6" s="1"/>
  <c r="I140" i="7"/>
  <c r="G1866" i="1"/>
  <c r="A217" i="6" s="1"/>
  <c r="CR1869" i="1"/>
  <c r="Q1869" i="1" s="1"/>
  <c r="U1869" i="1"/>
  <c r="AD1869" i="1"/>
  <c r="AB1869" i="1" s="1"/>
  <c r="G1755" i="1"/>
  <c r="A204" i="6" s="1"/>
  <c r="P1761" i="1"/>
  <c r="N130" i="7"/>
  <c r="K130" i="7"/>
  <c r="T1760" i="1"/>
  <c r="W1760" i="1"/>
  <c r="CT1760" i="1"/>
  <c r="S1760" i="1" s="1"/>
  <c r="P1759" i="1"/>
  <c r="AB1758" i="1"/>
  <c r="K128" i="7"/>
  <c r="N128" i="7"/>
  <c r="CT1757" i="1"/>
  <c r="S1757" i="1" s="1"/>
  <c r="CR1722" i="1"/>
  <c r="Q1722" i="1" s="1"/>
  <c r="U1722" i="1"/>
  <c r="AH1724" i="1" s="1"/>
  <c r="AD1722" i="1"/>
  <c r="AB1722" i="1" s="1"/>
  <c r="CT1721" i="1"/>
  <c r="S1721" i="1" s="1"/>
  <c r="CP1721" i="1" s="1"/>
  <c r="O1721" i="1" s="1"/>
  <c r="R1720" i="1"/>
  <c r="CT1719" i="1"/>
  <c r="S1719" i="1" s="1"/>
  <c r="I123" i="7"/>
  <c r="I124" i="7"/>
  <c r="D199" i="6" s="1"/>
  <c r="R1718" i="1"/>
  <c r="R1683" i="1"/>
  <c r="GK1683" i="1" s="1"/>
  <c r="U1682" i="1"/>
  <c r="P1682" i="1"/>
  <c r="GX1647" i="1"/>
  <c r="CJ1649" i="1" s="1"/>
  <c r="Q1647" i="1"/>
  <c r="U1647" i="1"/>
  <c r="AD1647" i="1"/>
  <c r="AB1647" i="1" s="1"/>
  <c r="CT1645" i="1"/>
  <c r="S1645" i="1" s="1"/>
  <c r="CP1645" i="1" s="1"/>
  <c r="O1645" i="1" s="1"/>
  <c r="T1644" i="1"/>
  <c r="P1644" i="1"/>
  <c r="AB1644" i="1"/>
  <c r="GX1643" i="1"/>
  <c r="CS1643" i="1"/>
  <c r="U1643" i="1"/>
  <c r="AD1643" i="1"/>
  <c r="CX170" i="3"/>
  <c r="R1641" i="1"/>
  <c r="U1641" i="1"/>
  <c r="AD1641" i="1"/>
  <c r="G1403" i="1"/>
  <c r="A148" i="6" s="1"/>
  <c r="A178" i="6"/>
  <c r="P1534" i="1"/>
  <c r="P108" i="7"/>
  <c r="S108" i="7"/>
  <c r="AB1529" i="1"/>
  <c r="K104" i="7"/>
  <c r="N104" i="7"/>
  <c r="AD1493" i="1"/>
  <c r="AB1493" i="1" s="1"/>
  <c r="I103" i="7"/>
  <c r="D166" i="6" s="1"/>
  <c r="Q1491" i="1"/>
  <c r="CK1488" i="1"/>
  <c r="R1455" i="1"/>
  <c r="GK1455" i="1" s="1"/>
  <c r="R1454" i="1"/>
  <c r="T1419" i="1"/>
  <c r="AG1421" i="1" s="1"/>
  <c r="R1417" i="1"/>
  <c r="P1417" i="1"/>
  <c r="CX117" i="3"/>
  <c r="CT1415" i="1"/>
  <c r="S1415" i="1" s="1"/>
  <c r="T1414" i="1"/>
  <c r="GX1413" i="1"/>
  <c r="CJ1421" i="1" s="1"/>
  <c r="BC1308" i="1"/>
  <c r="G1298" i="1"/>
  <c r="A136" i="6" s="1"/>
  <c r="Q1306" i="1"/>
  <c r="N87" i="7"/>
  <c r="O87" i="7" s="1"/>
  <c r="K87" i="7"/>
  <c r="M87" i="7" s="1"/>
  <c r="R1305" i="1"/>
  <c r="GK1305" i="1" s="1"/>
  <c r="I86" i="7"/>
  <c r="D139" i="6" s="1"/>
  <c r="CT1303" i="1"/>
  <c r="V1301" i="1"/>
  <c r="Q1300" i="1"/>
  <c r="S81" i="7"/>
  <c r="T81" i="7" s="1"/>
  <c r="P81" i="7"/>
  <c r="R81" i="7" s="1"/>
  <c r="R1262" i="1"/>
  <c r="GK1262" i="1" s="1"/>
  <c r="P1262" i="1"/>
  <c r="P1261" i="1"/>
  <c r="AB1261" i="1"/>
  <c r="CT1226" i="1"/>
  <c r="S1226" i="1" s="1"/>
  <c r="CT1225" i="1"/>
  <c r="I1225" i="1"/>
  <c r="P1225" i="1" s="1"/>
  <c r="CS1223" i="1"/>
  <c r="I1223" i="1"/>
  <c r="U1223" i="1" s="1"/>
  <c r="W1221" i="1"/>
  <c r="V1220" i="1"/>
  <c r="CR1152" i="1"/>
  <c r="Q1152" i="1" s="1"/>
  <c r="J75" i="5" s="1"/>
  <c r="AB1152" i="1"/>
  <c r="CR1151" i="1"/>
  <c r="Q1151" i="1" s="1"/>
  <c r="J64" i="5" s="1"/>
  <c r="AG1154" i="1"/>
  <c r="AB1151" i="1"/>
  <c r="G1149" i="1"/>
  <c r="A122" i="6" s="1"/>
  <c r="G1076" i="1"/>
  <c r="A114" i="6" s="1"/>
  <c r="A55" i="5"/>
  <c r="AF55" i="5"/>
  <c r="S45" i="5"/>
  <c r="Q45" i="5"/>
  <c r="CT1082" i="1"/>
  <c r="S1082" i="1" s="1"/>
  <c r="S39" i="5"/>
  <c r="Q39" i="5"/>
  <c r="G809" i="1"/>
  <c r="A87" i="6" s="1"/>
  <c r="A109" i="6"/>
  <c r="AD943" i="1"/>
  <c r="AB943" i="1" s="1"/>
  <c r="S61" i="7"/>
  <c r="P61" i="7"/>
  <c r="I61" i="7"/>
  <c r="AD941" i="1"/>
  <c r="I60" i="7"/>
  <c r="D104" i="6" s="1"/>
  <c r="R940" i="1"/>
  <c r="GK940" i="1" s="1"/>
  <c r="AD940" i="1"/>
  <c r="AB940" i="1" s="1"/>
  <c r="P59" i="7"/>
  <c r="R59" i="7" s="1"/>
  <c r="S59" i="7"/>
  <c r="CB945" i="1"/>
  <c r="AS945" i="1" s="1"/>
  <c r="R902" i="1"/>
  <c r="GK902" i="1" s="1"/>
  <c r="U902" i="1"/>
  <c r="BY904" i="1"/>
  <c r="AD901" i="1"/>
  <c r="I901" i="1"/>
  <c r="Q901" i="1" s="1"/>
  <c r="CR900" i="1"/>
  <c r="Q900" i="1" s="1"/>
  <c r="T900" i="1"/>
  <c r="AB900" i="1"/>
  <c r="P53" i="7"/>
  <c r="R53" i="7" s="1"/>
  <c r="S53" i="7"/>
  <c r="T53" i="7" s="1"/>
  <c r="I53" i="7"/>
  <c r="D95" i="6" s="1"/>
  <c r="V864" i="1"/>
  <c r="AI867" i="1" s="1"/>
  <c r="R863" i="1"/>
  <c r="AD863" i="1"/>
  <c r="GX862" i="1"/>
  <c r="P862" i="1"/>
  <c r="R861" i="1"/>
  <c r="AD861" i="1"/>
  <c r="CR826" i="1"/>
  <c r="Q826" i="1" s="1"/>
  <c r="T826" i="1"/>
  <c r="N51" i="7"/>
  <c r="O51" i="7" s="1"/>
  <c r="K51" i="7"/>
  <c r="S825" i="1"/>
  <c r="CT824" i="1"/>
  <c r="S824" i="1" s="1"/>
  <c r="CR822" i="1"/>
  <c r="Q822" i="1" s="1"/>
  <c r="U822" i="1"/>
  <c r="AD822" i="1"/>
  <c r="AB822" i="1" s="1"/>
  <c r="CR821" i="1"/>
  <c r="Q821" i="1" s="1"/>
  <c r="GX819" i="1"/>
  <c r="CR819" i="1"/>
  <c r="Q819" i="1" s="1"/>
  <c r="T819" i="1"/>
  <c r="K47" i="7"/>
  <c r="N47" i="7"/>
  <c r="GX700" i="1"/>
  <c r="BY703" i="1"/>
  <c r="AP703" i="1" s="1"/>
  <c r="CR700" i="1"/>
  <c r="Q700" i="1" s="1"/>
  <c r="T700" i="1"/>
  <c r="V662" i="1"/>
  <c r="S45" i="7"/>
  <c r="T45" i="7" s="1"/>
  <c r="P45" i="7"/>
  <c r="R45" i="7" s="1"/>
  <c r="AD661" i="1"/>
  <c r="AB661" i="1" s="1"/>
  <c r="P659" i="1"/>
  <c r="CT658" i="1"/>
  <c r="R658" i="1"/>
  <c r="CT657" i="1"/>
  <c r="S657" i="1" s="1"/>
  <c r="CP657" i="1" s="1"/>
  <c r="O657" i="1" s="1"/>
  <c r="CB664" i="1"/>
  <c r="CT656" i="1"/>
  <c r="CT655" i="1"/>
  <c r="S655" i="1" s="1"/>
  <c r="CP655" i="1" s="1"/>
  <c r="O655" i="1" s="1"/>
  <c r="G394" i="1"/>
  <c r="A49" i="6" s="1"/>
  <c r="A68" i="6"/>
  <c r="I41" i="7"/>
  <c r="CR524" i="1"/>
  <c r="Q524" i="1" s="1"/>
  <c r="CP524" i="1" s="1"/>
  <c r="O524" i="1" s="1"/>
  <c r="I40" i="7"/>
  <c r="D63" i="6" s="1"/>
  <c r="CT522" i="1"/>
  <c r="S522" i="1" s="1"/>
  <c r="N39" i="7"/>
  <c r="O39" i="7" s="1"/>
  <c r="K39" i="7"/>
  <c r="CS521" i="1"/>
  <c r="P521" i="1"/>
  <c r="AC527" i="1" s="1"/>
  <c r="CR520" i="1"/>
  <c r="Q520" i="1" s="1"/>
  <c r="U520" i="1"/>
  <c r="AD520" i="1"/>
  <c r="BX517" i="1"/>
  <c r="V484" i="1"/>
  <c r="AI486" i="1" s="1"/>
  <c r="V486" i="1" s="1"/>
  <c r="AD484" i="1"/>
  <c r="P35" i="7"/>
  <c r="R35" i="7" s="1"/>
  <c r="S35" i="7"/>
  <c r="T35" i="7" s="1"/>
  <c r="CR483" i="1"/>
  <c r="Q483" i="1" s="1"/>
  <c r="T483" i="1"/>
  <c r="CR482" i="1"/>
  <c r="Q482" i="1" s="1"/>
  <c r="T482" i="1"/>
  <c r="AG486" i="1" s="1"/>
  <c r="BY480" i="1"/>
  <c r="BB449" i="1"/>
  <c r="R447" i="1"/>
  <c r="GK447" i="1" s="1"/>
  <c r="BY449" i="1"/>
  <c r="CR446" i="1"/>
  <c r="Q446" i="1" s="1"/>
  <c r="AD446" i="1"/>
  <c r="P32" i="7"/>
  <c r="S32" i="7"/>
  <c r="R411" i="1"/>
  <c r="GK411" i="1" s="1"/>
  <c r="U410" i="1"/>
  <c r="V410" i="1"/>
  <c r="AD410" i="1"/>
  <c r="GX409" i="1"/>
  <c r="CT409" i="1"/>
  <c r="S409" i="1" s="1"/>
  <c r="GX408" i="1"/>
  <c r="CT407" i="1"/>
  <c r="GX406" i="1"/>
  <c r="W404" i="1"/>
  <c r="G250" i="1"/>
  <c r="A37" i="6" s="1"/>
  <c r="W259" i="1"/>
  <c r="CT259" i="1"/>
  <c r="S259" i="1" s="1"/>
  <c r="BY261" i="1"/>
  <c r="CT258" i="1"/>
  <c r="I258" i="1"/>
  <c r="GX258" i="1" s="1"/>
  <c r="BZ261" i="1"/>
  <c r="CG261" i="1" s="1"/>
  <c r="CR257" i="1"/>
  <c r="Q257" i="1" s="1"/>
  <c r="U257" i="1"/>
  <c r="AD257" i="1"/>
  <c r="AB257" i="1" s="1"/>
  <c r="CS256" i="1"/>
  <c r="I26" i="7"/>
  <c r="D41" i="6" s="1"/>
  <c r="G142" i="1"/>
  <c r="A25" i="6" s="1"/>
  <c r="CR145" i="1"/>
  <c r="K22" i="7"/>
  <c r="N22" i="7"/>
  <c r="CB147" i="1"/>
  <c r="AS147" i="1" s="1"/>
  <c r="I21" i="7"/>
  <c r="D27" i="6" s="1"/>
  <c r="I20" i="7"/>
  <c r="D28" i="6" s="1"/>
  <c r="G65" i="1"/>
  <c r="A15" i="6" s="1"/>
  <c r="CI74" i="1"/>
  <c r="CI69" i="1" s="1"/>
  <c r="AP74" i="1"/>
  <c r="F41" i="1"/>
  <c r="E16" i="2" s="1"/>
  <c r="BA22" i="1"/>
  <c r="G22" i="1"/>
  <c r="A8" i="6" s="1"/>
  <c r="O187" i="7"/>
  <c r="M187" i="7"/>
  <c r="F295" i="6" s="1"/>
  <c r="O188" i="7"/>
  <c r="M188" i="7"/>
  <c r="F294" i="6" s="1"/>
  <c r="T177" i="7"/>
  <c r="R177" i="7"/>
  <c r="O178" i="7"/>
  <c r="M178" i="7"/>
  <c r="T173" i="7"/>
  <c r="R173" i="7"/>
  <c r="T175" i="7"/>
  <c r="R175" i="7"/>
  <c r="T166" i="7"/>
  <c r="R166" i="7"/>
  <c r="M159" i="7"/>
  <c r="O159" i="7"/>
  <c r="T158" i="7"/>
  <c r="R158" i="7"/>
  <c r="T154" i="7"/>
  <c r="R154" i="7"/>
  <c r="T144" i="7"/>
  <c r="R144" i="7"/>
  <c r="T142" i="7"/>
  <c r="R142" i="7"/>
  <c r="T141" i="7"/>
  <c r="R141" i="7"/>
  <c r="T137" i="7"/>
  <c r="R137" i="7"/>
  <c r="T134" i="7"/>
  <c r="R134" i="7"/>
  <c r="M135" i="7"/>
  <c r="F219" i="6" s="1"/>
  <c r="O135" i="7"/>
  <c r="T124" i="7"/>
  <c r="R124" i="7"/>
  <c r="T121" i="7"/>
  <c r="R121" i="7"/>
  <c r="M122" i="7"/>
  <c r="F198" i="6" s="1"/>
  <c r="O122" i="7"/>
  <c r="T117" i="7"/>
  <c r="R117" i="7"/>
  <c r="O118" i="7"/>
  <c r="M118" i="7"/>
  <c r="F193" i="6" s="1"/>
  <c r="T116" i="7"/>
  <c r="R116" i="7"/>
  <c r="T109" i="7"/>
  <c r="R109" i="7"/>
  <c r="T107" i="7"/>
  <c r="R107" i="7"/>
  <c r="T101" i="7"/>
  <c r="R101" i="7"/>
  <c r="T97" i="7"/>
  <c r="R97" i="7"/>
  <c r="T94" i="7"/>
  <c r="R94" i="7"/>
  <c r="T86" i="7"/>
  <c r="R86" i="7"/>
  <c r="T83" i="7"/>
  <c r="R83" i="7"/>
  <c r="T74" i="7"/>
  <c r="R74" i="7"/>
  <c r="M75" i="7"/>
  <c r="O75" i="7"/>
  <c r="T77" i="7"/>
  <c r="R77" i="7"/>
  <c r="T71" i="7"/>
  <c r="R71" i="7"/>
  <c r="O72" i="7"/>
  <c r="M72" i="7"/>
  <c r="F125" i="6" s="1"/>
  <c r="T66" i="7"/>
  <c r="R66" i="7"/>
  <c r="T58" i="7"/>
  <c r="R58" i="7"/>
  <c r="T38" i="7"/>
  <c r="R38" i="7"/>
  <c r="O27" i="7"/>
  <c r="M27" i="7"/>
  <c r="F40" i="6" s="1"/>
  <c r="T26" i="7"/>
  <c r="R26" i="7"/>
  <c r="T21" i="7"/>
  <c r="R21" i="7"/>
  <c r="T14" i="7"/>
  <c r="R14" i="7"/>
  <c r="T17" i="7"/>
  <c r="R17" i="7"/>
  <c r="T11" i="7"/>
  <c r="R11" i="7"/>
  <c r="BA2385" i="1"/>
  <c r="CJ2381" i="1"/>
  <c r="GK2383" i="1"/>
  <c r="AO2385" i="1"/>
  <c r="CG2385" i="1"/>
  <c r="BX2381" i="1"/>
  <c r="AT2381" i="1"/>
  <c r="AT2414" i="1"/>
  <c r="F2403" i="1"/>
  <c r="AP2385" i="1"/>
  <c r="CI2385" i="1"/>
  <c r="Q2383" i="1"/>
  <c r="U2383" i="1"/>
  <c r="CY2276" i="1"/>
  <c r="X2276" i="1" s="1"/>
  <c r="AH2278" i="1"/>
  <c r="AT2238" i="1"/>
  <c r="CC2231" i="1"/>
  <c r="CP2233" i="1"/>
  <c r="O2233" i="1" s="1"/>
  <c r="AJ2163" i="1"/>
  <c r="W2167" i="1"/>
  <c r="CY2165" i="1"/>
  <c r="X2165" i="1" s="1"/>
  <c r="AF2167" i="1"/>
  <c r="CZ2165" i="1"/>
  <c r="Y2165" i="1" s="1"/>
  <c r="BC2091" i="1"/>
  <c r="F2115" i="1"/>
  <c r="CY2097" i="1"/>
  <c r="X2097" i="1" s="1"/>
  <c r="CZ2097" i="1"/>
  <c r="Y2097" i="1" s="1"/>
  <c r="CP2095" i="1"/>
  <c r="O2095" i="1" s="1"/>
  <c r="AJ2099" i="1"/>
  <c r="AC2099" i="1"/>
  <c r="CP2093" i="1"/>
  <c r="O2093" i="1" s="1"/>
  <c r="AS2055" i="1"/>
  <c r="F2077" i="1"/>
  <c r="AH2055" i="1"/>
  <c r="AI2055" i="1"/>
  <c r="V2060" i="1"/>
  <c r="F2037" i="1"/>
  <c r="BB2013" i="1"/>
  <c r="CY2020" i="1"/>
  <c r="X2020" i="1" s="1"/>
  <c r="CZ2020" i="1"/>
  <c r="Y2020" i="1" s="1"/>
  <c r="CJ2024" i="1"/>
  <c r="AH2024" i="1"/>
  <c r="BZ1902" i="1"/>
  <c r="AQ1910" i="1"/>
  <c r="AI2381" i="1"/>
  <c r="V2385" i="1"/>
  <c r="AS2385" i="1"/>
  <c r="CB2381" i="1"/>
  <c r="P2383" i="1"/>
  <c r="CZ2275" i="1"/>
  <c r="Y2275" i="1" s="1"/>
  <c r="CY2275" i="1"/>
  <c r="X2275" i="1" s="1"/>
  <c r="CP2273" i="1"/>
  <c r="O2273" i="1" s="1"/>
  <c r="CZ2272" i="1"/>
  <c r="Y2272" i="1" s="1"/>
  <c r="CY2272" i="1"/>
  <c r="X2272" i="1" s="1"/>
  <c r="AJ2278" i="1"/>
  <c r="CP2271" i="1"/>
  <c r="O2271" i="1" s="1"/>
  <c r="F2251" i="1"/>
  <c r="BB2231" i="1"/>
  <c r="CP2236" i="1"/>
  <c r="O2236" i="1" s="1"/>
  <c r="AO2163" i="1"/>
  <c r="F2171" i="1"/>
  <c r="AO2196" i="1"/>
  <c r="AG2163" i="1"/>
  <c r="T2167" i="1"/>
  <c r="F2112" i="1"/>
  <c r="BB2091" i="1"/>
  <c r="AQ2091" i="1"/>
  <c r="F2109" i="1"/>
  <c r="CP2097" i="1"/>
  <c r="O2097" i="1" s="1"/>
  <c r="CP2096" i="1"/>
  <c r="O2096" i="1" s="1"/>
  <c r="CY2094" i="1"/>
  <c r="X2094" i="1" s="1"/>
  <c r="CZ2094" i="1"/>
  <c r="Y2094" i="1" s="1"/>
  <c r="AD2099" i="1"/>
  <c r="AG2099" i="1"/>
  <c r="F2071" i="1"/>
  <c r="AZ2055" i="1"/>
  <c r="CY2057" i="1"/>
  <c r="X2057" i="1" s="1"/>
  <c r="AF2060" i="1"/>
  <c r="CZ2057" i="1"/>
  <c r="Y2057" i="1" s="1"/>
  <c r="F2042" i="1"/>
  <c r="AT2013" i="1"/>
  <c r="CY2019" i="1"/>
  <c r="X2019" i="1" s="1"/>
  <c r="CZ2019" i="1"/>
  <c r="Y2019" i="1" s="1"/>
  <c r="CY2018" i="1"/>
  <c r="X2018" i="1" s="1"/>
  <c r="CZ2018" i="1"/>
  <c r="Y2018" i="1" s="1"/>
  <c r="CP2018" i="1"/>
  <c r="O2018" i="1" s="1"/>
  <c r="CP2017" i="1"/>
  <c r="O2017" i="1" s="1"/>
  <c r="CP2015" i="1"/>
  <c r="O2015" i="1" s="1"/>
  <c r="GK1904" i="1"/>
  <c r="BB2381" i="1"/>
  <c r="F2398" i="1"/>
  <c r="BB2414" i="1"/>
  <c r="CX321" i="3"/>
  <c r="CX325" i="3"/>
  <c r="CX320" i="3"/>
  <c r="CX324" i="3"/>
  <c r="CX319" i="3"/>
  <c r="CX323" i="3"/>
  <c r="CX318" i="3"/>
  <c r="CX322" i="3"/>
  <c r="T2383" i="1"/>
  <c r="AG2385" i="1" s="1"/>
  <c r="W2383" i="1"/>
  <c r="AJ2385" i="1" s="1"/>
  <c r="S2383" i="1"/>
  <c r="AB2383" i="1"/>
  <c r="CY2274" i="1"/>
  <c r="X2274" i="1" s="1"/>
  <c r="CZ2274" i="1"/>
  <c r="Y2274" i="1" s="1"/>
  <c r="AG2278" i="1"/>
  <c r="F2255" i="1"/>
  <c r="AS2231" i="1"/>
  <c r="CY2233" i="1"/>
  <c r="X2233" i="1" s="1"/>
  <c r="CZ2233" i="1"/>
  <c r="Y2233" i="1" s="1"/>
  <c r="F2106" i="1"/>
  <c r="AX2091" i="1"/>
  <c r="F2108" i="1"/>
  <c r="AP2091" i="1"/>
  <c r="CP2094" i="1"/>
  <c r="O2094" i="1" s="1"/>
  <c r="AH2099" i="1"/>
  <c r="CY2058" i="1"/>
  <c r="X2058" i="1" s="1"/>
  <c r="CZ2058" i="1"/>
  <c r="Y2058" i="1" s="1"/>
  <c r="CJ2060" i="1"/>
  <c r="AD2060" i="1"/>
  <c r="AG2060" i="1"/>
  <c r="F2033" i="1"/>
  <c r="AP2013" i="1"/>
  <c r="CB2013" i="1"/>
  <c r="AS2024" i="1"/>
  <c r="CY2017" i="1"/>
  <c r="X2017" i="1" s="1"/>
  <c r="CZ2017" i="1"/>
  <c r="Y2017" i="1" s="1"/>
  <c r="AG2024" i="1"/>
  <c r="CZ2015" i="1"/>
  <c r="Y2015" i="1" s="1"/>
  <c r="AF2024" i="1"/>
  <c r="CY2015" i="1"/>
  <c r="X2015" i="1" s="1"/>
  <c r="AQ1871" i="1"/>
  <c r="BZ1866" i="1"/>
  <c r="CG1871" i="1"/>
  <c r="CZ2273" i="1"/>
  <c r="Y2273" i="1" s="1"/>
  <c r="CY2273" i="1"/>
  <c r="X2273" i="1" s="1"/>
  <c r="CJ2278" i="1"/>
  <c r="CZ2271" i="1"/>
  <c r="Y2271" i="1" s="1"/>
  <c r="AF2278" i="1"/>
  <c r="CY2271" i="1"/>
  <c r="X2271" i="1" s="1"/>
  <c r="AI2278" i="1"/>
  <c r="F2242" i="1"/>
  <c r="AO2231" i="1"/>
  <c r="AQ2238" i="1"/>
  <c r="BZ2231" i="1"/>
  <c r="CY2235" i="1"/>
  <c r="X2235" i="1" s="1"/>
  <c r="CZ2235" i="1"/>
  <c r="Y2235" i="1" s="1"/>
  <c r="GK2233" i="1"/>
  <c r="AS2163" i="1"/>
  <c r="AS2196" i="1"/>
  <c r="F2184" i="1"/>
  <c r="BA2167" i="1"/>
  <c r="CJ2163" i="1"/>
  <c r="BY2163" i="1"/>
  <c r="AP2167" i="1"/>
  <c r="CI2167" i="1"/>
  <c r="AC2167" i="1"/>
  <c r="F2117" i="1"/>
  <c r="AT2091" i="1"/>
  <c r="CY2096" i="1"/>
  <c r="X2096" i="1" s="1"/>
  <c r="CZ2096" i="1"/>
  <c r="Y2096" i="1" s="1"/>
  <c r="CY2095" i="1"/>
  <c r="X2095" i="1" s="1"/>
  <c r="CZ2095" i="1"/>
  <c r="Y2095" i="1" s="1"/>
  <c r="CY2093" i="1"/>
  <c r="X2093" i="1" s="1"/>
  <c r="AF2099" i="1"/>
  <c r="CZ2093" i="1"/>
  <c r="Y2093" i="1" s="1"/>
  <c r="AO2055" i="1"/>
  <c r="F2064" i="1"/>
  <c r="AO2128" i="1"/>
  <c r="CY2022" i="1"/>
  <c r="X2022" i="1" s="1"/>
  <c r="CZ2022" i="1"/>
  <c r="Y2022" i="1" s="1"/>
  <c r="CP2022" i="1"/>
  <c r="O2022" i="1" s="1"/>
  <c r="CZ2021" i="1"/>
  <c r="Y2021" i="1" s="1"/>
  <c r="CY2021" i="1"/>
  <c r="X2021" i="1" s="1"/>
  <c r="CY2016" i="1"/>
  <c r="X2016" i="1" s="1"/>
  <c r="CZ2016" i="1"/>
  <c r="Y2016" i="1" s="1"/>
  <c r="AQ2024" i="1"/>
  <c r="BZ2013" i="1"/>
  <c r="CG2024" i="1"/>
  <c r="GK2015" i="1"/>
  <c r="AS1910" i="1"/>
  <c r="CB1902" i="1"/>
  <c r="AB2020" i="1"/>
  <c r="AB2017" i="1"/>
  <c r="AO1910" i="1"/>
  <c r="CG1910" i="1"/>
  <c r="BX1902" i="1"/>
  <c r="CX245" i="3"/>
  <c r="CX249" i="3"/>
  <c r="CX244" i="3"/>
  <c r="CX248" i="3"/>
  <c r="CX243" i="3"/>
  <c r="CX247" i="3"/>
  <c r="CX246" i="3"/>
  <c r="CX242" i="3"/>
  <c r="CX250" i="3"/>
  <c r="BY1910" i="1"/>
  <c r="BC1871" i="1"/>
  <c r="CL1866" i="1"/>
  <c r="CI1871" i="1"/>
  <c r="F1889" i="1"/>
  <c r="AT1866" i="1"/>
  <c r="CP1869" i="1"/>
  <c r="O1869" i="1" s="1"/>
  <c r="CZ1761" i="1"/>
  <c r="Y1761" i="1" s="1"/>
  <c r="CY1761" i="1"/>
  <c r="X1761" i="1" s="1"/>
  <c r="CZ1759" i="1"/>
  <c r="Y1759" i="1" s="1"/>
  <c r="CY1759" i="1"/>
  <c r="X1759" i="1" s="1"/>
  <c r="CI1763" i="1"/>
  <c r="BY1755" i="1"/>
  <c r="AP1763" i="1"/>
  <c r="AI1724" i="1"/>
  <c r="AD1724" i="1"/>
  <c r="AG1680" i="1"/>
  <c r="T1685" i="1"/>
  <c r="AJ1680" i="1"/>
  <c r="W1685" i="1"/>
  <c r="CY1682" i="1"/>
  <c r="X1682" i="1" s="1"/>
  <c r="AF1685" i="1"/>
  <c r="CZ1682" i="1"/>
  <c r="Y1682" i="1" s="1"/>
  <c r="CY1646" i="1"/>
  <c r="X1646" i="1" s="1"/>
  <c r="CZ1646" i="1"/>
  <c r="Y1646" i="1" s="1"/>
  <c r="CZ1644" i="1"/>
  <c r="Y1644" i="1" s="1"/>
  <c r="CY1644" i="1"/>
  <c r="X1644" i="1" s="1"/>
  <c r="CP1643" i="1"/>
  <c r="O1643" i="1" s="1"/>
  <c r="CY1642" i="1"/>
  <c r="X1642" i="1" s="1"/>
  <c r="CZ1642" i="1"/>
  <c r="Y1642" i="1" s="1"/>
  <c r="CC1639" i="1"/>
  <c r="AT1649" i="1"/>
  <c r="AJ1649" i="1"/>
  <c r="AC1649" i="1"/>
  <c r="CP1641" i="1"/>
  <c r="O1641" i="1" s="1"/>
  <c r="CP1529" i="1"/>
  <c r="O1529" i="1" s="1"/>
  <c r="BC2385" i="1"/>
  <c r="AQ2385" i="1"/>
  <c r="BC2278" i="1"/>
  <c r="AB2235" i="1"/>
  <c r="CX300" i="3"/>
  <c r="CX301" i="3"/>
  <c r="AB2234" i="1"/>
  <c r="I2234" i="1"/>
  <c r="AB2233" i="1"/>
  <c r="CK2231" i="1"/>
  <c r="AD2165" i="1"/>
  <c r="AB2165" i="1" s="1"/>
  <c r="BC2163" i="1"/>
  <c r="AB2097" i="1"/>
  <c r="AD2096" i="1"/>
  <c r="AB2096" i="1" s="1"/>
  <c r="AB2095" i="1"/>
  <c r="CX288" i="3"/>
  <c r="CX287" i="3"/>
  <c r="CX286" i="3"/>
  <c r="CX289" i="3"/>
  <c r="CX285" i="3"/>
  <c r="AB2094" i="1"/>
  <c r="CX276" i="3"/>
  <c r="CX280" i="3"/>
  <c r="CX284" i="3"/>
  <c r="CX279" i="3"/>
  <c r="CX283" i="3"/>
  <c r="CX278" i="3"/>
  <c r="CX282" i="3"/>
  <c r="CX281" i="3"/>
  <c r="CX277" i="3"/>
  <c r="AB2093" i="1"/>
  <c r="CX268" i="3"/>
  <c r="CX272" i="3"/>
  <c r="CX271" i="3"/>
  <c r="CX275" i="3"/>
  <c r="CX270" i="3"/>
  <c r="CX274" i="3"/>
  <c r="CX273" i="3"/>
  <c r="CX269" i="3"/>
  <c r="CK2091" i="1"/>
  <c r="CG2091" i="1"/>
  <c r="CC2091" i="1"/>
  <c r="BY2091" i="1"/>
  <c r="AS2091" i="1"/>
  <c r="BB2060" i="1"/>
  <c r="BB2128" i="1" s="1"/>
  <c r="AX2060" i="1"/>
  <c r="AT2060" i="1"/>
  <c r="AP2060" i="1"/>
  <c r="CQ2058" i="1"/>
  <c r="P2058" i="1" s="1"/>
  <c r="AD2058" i="1"/>
  <c r="AB2058" i="1" s="1"/>
  <c r="CQ2057" i="1"/>
  <c r="P2057" i="1" s="1"/>
  <c r="AD2057" i="1"/>
  <c r="AB2057" i="1" s="1"/>
  <c r="CI2055" i="1"/>
  <c r="BC2055" i="1"/>
  <c r="CS2022" i="1"/>
  <c r="AB2022" i="1"/>
  <c r="CQ2019" i="1"/>
  <c r="P2019" i="1" s="1"/>
  <c r="CP2019" i="1" s="1"/>
  <c r="O2019" i="1" s="1"/>
  <c r="AD2019" i="1"/>
  <c r="AB2019" i="1" s="1"/>
  <c r="CS2018" i="1"/>
  <c r="AB2018" i="1"/>
  <c r="CQ2016" i="1"/>
  <c r="P2016" i="1" s="1"/>
  <c r="CP2016" i="1" s="1"/>
  <c r="O2016" i="1" s="1"/>
  <c r="AD2016" i="1"/>
  <c r="AB2016" i="1" s="1"/>
  <c r="CK2013" i="1"/>
  <c r="CC2013" i="1"/>
  <c r="BY2013" i="1"/>
  <c r="BC1910" i="1"/>
  <c r="AB1907" i="1"/>
  <c r="CY1906" i="1"/>
  <c r="X1906" i="1" s="1"/>
  <c r="CZ1906" i="1"/>
  <c r="Y1906" i="1" s="1"/>
  <c r="U1905" i="1"/>
  <c r="P1905" i="1"/>
  <c r="AB1905" i="1"/>
  <c r="CX237" i="3"/>
  <c r="CX241" i="3"/>
  <c r="CX236" i="3"/>
  <c r="CX240" i="3"/>
  <c r="CX235" i="3"/>
  <c r="CX239" i="3"/>
  <c r="CX238" i="3"/>
  <c r="CX234" i="3"/>
  <c r="F1884" i="1"/>
  <c r="V1871" i="1"/>
  <c r="AG1871" i="1"/>
  <c r="CP1720" i="1"/>
  <c r="O1720" i="1" s="1"/>
  <c r="AG1724" i="1"/>
  <c r="AC1724" i="1"/>
  <c r="CP1718" i="1"/>
  <c r="O1718" i="1" s="1"/>
  <c r="BB1680" i="1"/>
  <c r="F1698" i="1"/>
  <c r="BB1792" i="1"/>
  <c r="F1689" i="1"/>
  <c r="AO1680" i="1"/>
  <c r="CP1683" i="1"/>
  <c r="O1683" i="1" s="1"/>
  <c r="BA1685" i="1"/>
  <c r="CJ1680" i="1"/>
  <c r="BY1680" i="1"/>
  <c r="GK1682" i="1"/>
  <c r="AE1685" i="1"/>
  <c r="AQ1639" i="1"/>
  <c r="F1659" i="1"/>
  <c r="CZ1647" i="1"/>
  <c r="Y1647" i="1" s="1"/>
  <c r="CY1647" i="1"/>
  <c r="X1647" i="1" s="1"/>
  <c r="AI1649" i="1"/>
  <c r="CB1527" i="1"/>
  <c r="AS1536" i="1"/>
  <c r="GK1490" i="1"/>
  <c r="AG1457" i="1"/>
  <c r="AC1457" i="1"/>
  <c r="CP1454" i="1"/>
  <c r="O1454" i="1" s="1"/>
  <c r="BB2278" i="1"/>
  <c r="AT2278" i="1"/>
  <c r="CX312" i="3"/>
  <c r="CX316" i="3"/>
  <c r="CX311" i="3"/>
  <c r="CX315" i="3"/>
  <c r="CX317" i="3"/>
  <c r="CX310" i="3"/>
  <c r="CX314" i="3"/>
  <c r="CX313" i="3"/>
  <c r="CX308" i="3"/>
  <c r="CX307" i="3"/>
  <c r="CX309" i="3"/>
  <c r="CX304" i="3"/>
  <c r="CX303" i="3"/>
  <c r="CX302" i="3"/>
  <c r="CX306" i="3"/>
  <c r="CX305" i="3"/>
  <c r="CB2231" i="1"/>
  <c r="BX2231" i="1"/>
  <c r="CG2167" i="1"/>
  <c r="BC2128" i="1"/>
  <c r="CI2099" i="1"/>
  <c r="CI2024" i="1"/>
  <c r="CP1908" i="1"/>
  <c r="O1908" i="1" s="1"/>
  <c r="GX1905" i="1"/>
  <c r="T1905" i="1"/>
  <c r="W1905" i="1"/>
  <c r="S1905" i="1"/>
  <c r="AJ1866" i="1"/>
  <c r="W1871" i="1"/>
  <c r="AH1871" i="1"/>
  <c r="AC1871" i="1"/>
  <c r="CP1868" i="1"/>
  <c r="O1868" i="1" s="1"/>
  <c r="CP1757" i="1"/>
  <c r="O1757" i="1" s="1"/>
  <c r="CB1716" i="1"/>
  <c r="AS1724" i="1"/>
  <c r="CZ1720" i="1"/>
  <c r="Y1720" i="1" s="1"/>
  <c r="CY1720" i="1"/>
  <c r="X1720" i="1" s="1"/>
  <c r="CJ1716" i="1"/>
  <c r="CZ1718" i="1"/>
  <c r="Y1718" i="1" s="1"/>
  <c r="CY1718" i="1"/>
  <c r="X1718" i="1" s="1"/>
  <c r="AT1680" i="1"/>
  <c r="F1703" i="1"/>
  <c r="CY1683" i="1"/>
  <c r="X1683" i="1" s="1"/>
  <c r="CZ1683" i="1"/>
  <c r="Y1683" i="1" s="1"/>
  <c r="AI1685" i="1"/>
  <c r="AD1685" i="1"/>
  <c r="CB1639" i="1"/>
  <c r="AS1649" i="1"/>
  <c r="CP1646" i="1"/>
  <c r="O1646" i="1" s="1"/>
  <c r="CY1643" i="1"/>
  <c r="X1643" i="1" s="1"/>
  <c r="CZ1643" i="1"/>
  <c r="Y1643" i="1" s="1"/>
  <c r="CP1642" i="1"/>
  <c r="O1642" i="1" s="1"/>
  <c r="AK1457" i="1"/>
  <c r="CY1305" i="1"/>
  <c r="X1305" i="1" s="1"/>
  <c r="CZ1305" i="1"/>
  <c r="Y1305" i="1" s="1"/>
  <c r="CG2278" i="1"/>
  <c r="AS2278" i="1"/>
  <c r="AO2278" i="1"/>
  <c r="CG2238" i="1"/>
  <c r="CX292" i="3"/>
  <c r="CX296" i="3"/>
  <c r="CX291" i="3"/>
  <c r="CX295" i="3"/>
  <c r="CX290" i="3"/>
  <c r="CX294" i="3"/>
  <c r="CX297" i="3"/>
  <c r="CX293" i="3"/>
  <c r="CX264" i="3"/>
  <c r="CX267" i="3"/>
  <c r="CX266" i="3"/>
  <c r="CX265" i="3"/>
  <c r="CX256" i="3"/>
  <c r="CX260" i="3"/>
  <c r="CX259" i="3"/>
  <c r="CX263" i="3"/>
  <c r="CX258" i="3"/>
  <c r="CX262" i="3"/>
  <c r="CX261" i="3"/>
  <c r="CX257" i="3"/>
  <c r="BB1939" i="1"/>
  <c r="F1923" i="1"/>
  <c r="CX253" i="3"/>
  <c r="CX252" i="3"/>
  <c r="CX251" i="3"/>
  <c r="CX255" i="3"/>
  <c r="CX254" i="3"/>
  <c r="I1907" i="1"/>
  <c r="T1904" i="1"/>
  <c r="W1904" i="1"/>
  <c r="S1904" i="1"/>
  <c r="AF1871" i="1"/>
  <c r="AB1868" i="1"/>
  <c r="CP1761" i="1"/>
  <c r="O1761" i="1" s="1"/>
  <c r="CY1760" i="1"/>
  <c r="X1760" i="1" s="1"/>
  <c r="CZ1760" i="1"/>
  <c r="Y1760" i="1" s="1"/>
  <c r="CP1759" i="1"/>
  <c r="O1759" i="1" s="1"/>
  <c r="CY1757" i="1"/>
  <c r="X1757" i="1" s="1"/>
  <c r="CZ1757" i="1"/>
  <c r="Y1757" i="1" s="1"/>
  <c r="F1740" i="1"/>
  <c r="BC1716" i="1"/>
  <c r="CY1721" i="1"/>
  <c r="X1721" i="1" s="1"/>
  <c r="CZ1721" i="1"/>
  <c r="Y1721" i="1" s="1"/>
  <c r="CZ1719" i="1"/>
  <c r="Y1719" i="1" s="1"/>
  <c r="CY1719" i="1"/>
  <c r="X1719" i="1" s="1"/>
  <c r="AJ1724" i="1"/>
  <c r="GK1718" i="1"/>
  <c r="F1702" i="1"/>
  <c r="AS1680" i="1"/>
  <c r="AH1685" i="1"/>
  <c r="CP1682" i="1"/>
  <c r="O1682" i="1" s="1"/>
  <c r="AC1685" i="1"/>
  <c r="BC1639" i="1"/>
  <c r="F1665" i="1"/>
  <c r="CZ1645" i="1"/>
  <c r="Y1645" i="1" s="1"/>
  <c r="CY1645" i="1"/>
  <c r="X1645" i="1" s="1"/>
  <c r="GK1641" i="1"/>
  <c r="AH1649" i="1"/>
  <c r="AB1760" i="1"/>
  <c r="CX213" i="3"/>
  <c r="CX212" i="3"/>
  <c r="CX215" i="3"/>
  <c r="CX214" i="3"/>
  <c r="AB1721" i="1"/>
  <c r="AB1683" i="1"/>
  <c r="CX189" i="3"/>
  <c r="CX188" i="3"/>
  <c r="CX187" i="3"/>
  <c r="CX186" i="3"/>
  <c r="AB1682" i="1"/>
  <c r="CX181" i="3"/>
  <c r="CX185" i="3"/>
  <c r="CX180" i="3"/>
  <c r="CX184" i="3"/>
  <c r="CX179" i="3"/>
  <c r="CX183" i="3"/>
  <c r="CX182" i="3"/>
  <c r="CX178" i="3"/>
  <c r="CL1639" i="1"/>
  <c r="BZ1639" i="1"/>
  <c r="CX166" i="3"/>
  <c r="CX168" i="3"/>
  <c r="CX167" i="3"/>
  <c r="CX162" i="3"/>
  <c r="CX161" i="3"/>
  <c r="CX165" i="3"/>
  <c r="CX160" i="3"/>
  <c r="CX164" i="3"/>
  <c r="CX163" i="3"/>
  <c r="I1532" i="1"/>
  <c r="GK1529" i="1"/>
  <c r="BB1488" i="1"/>
  <c r="F1509" i="1"/>
  <c r="AS1496" i="1"/>
  <c r="CB1488" i="1"/>
  <c r="AB1494" i="1"/>
  <c r="CX154" i="3"/>
  <c r="CX153" i="3"/>
  <c r="CX152" i="3"/>
  <c r="CX155" i="3"/>
  <c r="CX151" i="3"/>
  <c r="I1493" i="1"/>
  <c r="CY1490" i="1"/>
  <c r="X1490" i="1" s="1"/>
  <c r="CZ1490" i="1"/>
  <c r="Y1490" i="1" s="1"/>
  <c r="F1475" i="1"/>
  <c r="AT1452" i="1"/>
  <c r="AL1457" i="1"/>
  <c r="CX118" i="3"/>
  <c r="CX119" i="3"/>
  <c r="CP1415" i="1"/>
  <c r="O1415" i="1" s="1"/>
  <c r="F1324" i="1"/>
  <c r="BC1298" i="1"/>
  <c r="CS1304" i="1"/>
  <c r="AD1304" i="1"/>
  <c r="AB1304" i="1" s="1"/>
  <c r="CS1303" i="1"/>
  <c r="AD1303" i="1"/>
  <c r="AB1303" i="1" s="1"/>
  <c r="CC1298" i="1"/>
  <c r="AT1308" i="1"/>
  <c r="CY1302" i="1"/>
  <c r="X1302" i="1" s="1"/>
  <c r="CZ1302" i="1"/>
  <c r="Y1302" i="1" s="1"/>
  <c r="AH1149" i="1"/>
  <c r="U1154" i="1"/>
  <c r="AS1154" i="1"/>
  <c r="CB1149" i="1"/>
  <c r="AI1154" i="1"/>
  <c r="AS1871" i="1"/>
  <c r="AO1871" i="1"/>
  <c r="CG1763" i="1"/>
  <c r="AO1763" i="1"/>
  <c r="AO1724" i="1"/>
  <c r="CL1716" i="1"/>
  <c r="AT1716" i="1"/>
  <c r="BC1685" i="1"/>
  <c r="AQ1685" i="1"/>
  <c r="CB1680" i="1"/>
  <c r="BX1680" i="1"/>
  <c r="CG1649" i="1"/>
  <c r="AO1649" i="1"/>
  <c r="AD1646" i="1"/>
  <c r="AB1646" i="1" s="1"/>
  <c r="AB1643" i="1"/>
  <c r="CX172" i="3"/>
  <c r="CX171" i="3"/>
  <c r="AB1642" i="1"/>
  <c r="AB1641" i="1"/>
  <c r="BY1639" i="1"/>
  <c r="T1534" i="1"/>
  <c r="W1534" i="1"/>
  <c r="S1534" i="1"/>
  <c r="AB1534" i="1"/>
  <c r="Q1532" i="1"/>
  <c r="U1532" i="1"/>
  <c r="T1531" i="1"/>
  <c r="W1531" i="1"/>
  <c r="S1531" i="1"/>
  <c r="AB1531" i="1"/>
  <c r="BY1536" i="1"/>
  <c r="Q1530" i="1"/>
  <c r="U1530" i="1"/>
  <c r="AO1496" i="1"/>
  <c r="CG1496" i="1"/>
  <c r="BX1488" i="1"/>
  <c r="BZ1488" i="1"/>
  <c r="AQ1496" i="1"/>
  <c r="U1492" i="1"/>
  <c r="P1492" i="1"/>
  <c r="CX142" i="3"/>
  <c r="CX146" i="3"/>
  <c r="CX150" i="3"/>
  <c r="CX145" i="3"/>
  <c r="CX149" i="3"/>
  <c r="CX144" i="3"/>
  <c r="CX148" i="3"/>
  <c r="CX143" i="3"/>
  <c r="CX147" i="3"/>
  <c r="BY1496" i="1"/>
  <c r="BC1457" i="1"/>
  <c r="CL1452" i="1"/>
  <c r="GK1454" i="1"/>
  <c r="AE1457" i="1"/>
  <c r="AO1421" i="1"/>
  <c r="CG1421" i="1"/>
  <c r="CP1419" i="1"/>
  <c r="O1419" i="1" s="1"/>
  <c r="CQ1418" i="1"/>
  <c r="P1418" i="1" s="1"/>
  <c r="CP1418" i="1" s="1"/>
  <c r="O1418" i="1" s="1"/>
  <c r="AB1418" i="1"/>
  <c r="Q1417" i="1"/>
  <c r="T1417" i="1"/>
  <c r="BY1421" i="1"/>
  <c r="CP1416" i="1"/>
  <c r="O1416" i="1" s="1"/>
  <c r="CS1414" i="1"/>
  <c r="AD1414" i="1"/>
  <c r="AI1421" i="1"/>
  <c r="CS1413" i="1"/>
  <c r="AD1413" i="1"/>
  <c r="CS1306" i="1"/>
  <c r="AD1306" i="1"/>
  <c r="AB1306" i="1" s="1"/>
  <c r="CR1304" i="1"/>
  <c r="Q1304" i="1" s="1"/>
  <c r="CR1303" i="1"/>
  <c r="CZ1301" i="1"/>
  <c r="Y1301" i="1" s="1"/>
  <c r="CY1300" i="1"/>
  <c r="X1300" i="1" s="1"/>
  <c r="CZ1300" i="1"/>
  <c r="Y1300" i="1" s="1"/>
  <c r="BB1259" i="1"/>
  <c r="F1280" i="1"/>
  <c r="AO1337" i="1"/>
  <c r="CP1263" i="1"/>
  <c r="O1263" i="1" s="1"/>
  <c r="CY1262" i="1"/>
  <c r="X1262" i="1" s="1"/>
  <c r="CZ1262" i="1"/>
  <c r="Y1262" i="1" s="1"/>
  <c r="BZ1259" i="1"/>
  <c r="AQ1267" i="1"/>
  <c r="CG1267" i="1"/>
  <c r="CZ1261" i="1"/>
  <c r="Y1261" i="1" s="1"/>
  <c r="CY1261" i="1"/>
  <c r="X1261" i="1" s="1"/>
  <c r="CB1218" i="1"/>
  <c r="AS1228" i="1"/>
  <c r="CX233" i="3"/>
  <c r="CX232" i="3"/>
  <c r="CX231" i="3"/>
  <c r="CX230" i="3"/>
  <c r="CX225" i="3"/>
  <c r="CX229" i="3"/>
  <c r="CX224" i="3"/>
  <c r="CX228" i="3"/>
  <c r="CX223" i="3"/>
  <c r="CX227" i="3"/>
  <c r="CX226" i="3"/>
  <c r="CX222" i="3"/>
  <c r="BY1866" i="1"/>
  <c r="CX217" i="3"/>
  <c r="CX221" i="3"/>
  <c r="CX216" i="3"/>
  <c r="CX220" i="3"/>
  <c r="CX219" i="3"/>
  <c r="CX218" i="3"/>
  <c r="I1758" i="1"/>
  <c r="CX209" i="3"/>
  <c r="CX208" i="3"/>
  <c r="CX207" i="3"/>
  <c r="CX211" i="3"/>
  <c r="CX210" i="3"/>
  <c r="CX201" i="3"/>
  <c r="CX205" i="3"/>
  <c r="CX200" i="3"/>
  <c r="CX204" i="3"/>
  <c r="CX199" i="3"/>
  <c r="CX203" i="3"/>
  <c r="CX198" i="3"/>
  <c r="CX206" i="3"/>
  <c r="CX202" i="3"/>
  <c r="CX193" i="3"/>
  <c r="CX197" i="3"/>
  <c r="CX192" i="3"/>
  <c r="CX196" i="3"/>
  <c r="CX191" i="3"/>
  <c r="CX195" i="3"/>
  <c r="CX194" i="3"/>
  <c r="CX190" i="3"/>
  <c r="CX175" i="3"/>
  <c r="CX174" i="3"/>
  <c r="I1533" i="1"/>
  <c r="V1532" i="1"/>
  <c r="CP1530" i="1"/>
  <c r="O1530" i="1" s="1"/>
  <c r="T1492" i="1"/>
  <c r="W1492" i="1"/>
  <c r="S1492" i="1"/>
  <c r="CP1491" i="1"/>
  <c r="O1491" i="1" s="1"/>
  <c r="CX134" i="3"/>
  <c r="CX138" i="3"/>
  <c r="CX137" i="3"/>
  <c r="CX141" i="3"/>
  <c r="CX136" i="3"/>
  <c r="CX140" i="3"/>
  <c r="CX139" i="3"/>
  <c r="CX135" i="3"/>
  <c r="AJ1452" i="1"/>
  <c r="W1457" i="1"/>
  <c r="AI1457" i="1"/>
  <c r="AD1457" i="1"/>
  <c r="AH1457" i="1"/>
  <c r="BZ1411" i="1"/>
  <c r="AQ1421" i="1"/>
  <c r="CC1411" i="1"/>
  <c r="AT1421" i="1"/>
  <c r="W1417" i="1"/>
  <c r="AJ1421" i="1" s="1"/>
  <c r="S1417" i="1"/>
  <c r="CY1416" i="1"/>
  <c r="X1416" i="1" s="1"/>
  <c r="CZ1416" i="1"/>
  <c r="Y1416" i="1" s="1"/>
  <c r="AB1416" i="1"/>
  <c r="AB1414" i="1"/>
  <c r="CY1413" i="1"/>
  <c r="X1413" i="1" s="1"/>
  <c r="AB1413" i="1"/>
  <c r="CP1304" i="1"/>
  <c r="O1304" i="1" s="1"/>
  <c r="CQ1302" i="1"/>
  <c r="P1302" i="1" s="1"/>
  <c r="AB1302" i="1"/>
  <c r="AT1259" i="1"/>
  <c r="F1285" i="1"/>
  <c r="AS1267" i="1"/>
  <c r="AQ1218" i="1"/>
  <c r="F1238" i="1"/>
  <c r="BC1763" i="1"/>
  <c r="AQ1763" i="1"/>
  <c r="CG1685" i="1"/>
  <c r="CX177" i="3"/>
  <c r="CX176" i="3"/>
  <c r="BX1527" i="1"/>
  <c r="AO1536" i="1"/>
  <c r="Q1534" i="1"/>
  <c r="U1534" i="1"/>
  <c r="R1534" i="1"/>
  <c r="S1533" i="1"/>
  <c r="AB1533" i="1"/>
  <c r="GX1532" i="1"/>
  <c r="W1532" i="1"/>
  <c r="S1532" i="1"/>
  <c r="Q1531" i="1"/>
  <c r="U1531" i="1"/>
  <c r="R1531" i="1"/>
  <c r="CY1530" i="1"/>
  <c r="X1530" i="1" s="1"/>
  <c r="AB1530" i="1"/>
  <c r="BZ1536" i="1"/>
  <c r="CZ1529" i="1"/>
  <c r="Y1529" i="1" s="1"/>
  <c r="AT1488" i="1"/>
  <c r="F1514" i="1"/>
  <c r="I1494" i="1"/>
  <c r="S1493" i="1"/>
  <c r="CY1491" i="1"/>
  <c r="X1491" i="1" s="1"/>
  <c r="CZ1491" i="1"/>
  <c r="Y1491" i="1" s="1"/>
  <c r="AB1490" i="1"/>
  <c r="AQ1457" i="1"/>
  <c r="BZ1452" i="1"/>
  <c r="CG1457" i="1"/>
  <c r="AF1457" i="1"/>
  <c r="CY1419" i="1"/>
  <c r="X1419" i="1" s="1"/>
  <c r="CZ1419" i="1"/>
  <c r="Y1419" i="1" s="1"/>
  <c r="CY1418" i="1"/>
  <c r="X1418" i="1" s="1"/>
  <c r="CZ1418" i="1"/>
  <c r="Y1418" i="1" s="1"/>
  <c r="U1417" i="1"/>
  <c r="CS1415" i="1"/>
  <c r="AD1415" i="1"/>
  <c r="AB1415" i="1" s="1"/>
  <c r="CB1411" i="1"/>
  <c r="AO1298" i="1"/>
  <c r="F1312" i="1"/>
  <c r="CZ1306" i="1"/>
  <c r="Y1306" i="1" s="1"/>
  <c r="CP1306" i="1"/>
  <c r="O1306" i="1" s="1"/>
  <c r="CQ1305" i="1"/>
  <c r="P1305" i="1" s="1"/>
  <c r="CP1305" i="1" s="1"/>
  <c r="O1305" i="1" s="1"/>
  <c r="AB1305" i="1"/>
  <c r="CS1301" i="1"/>
  <c r="AD1301" i="1"/>
  <c r="AB1301" i="1" s="1"/>
  <c r="AP1259" i="1"/>
  <c r="F1276" i="1"/>
  <c r="CY1265" i="1"/>
  <c r="X1265" i="1" s="1"/>
  <c r="CZ1265" i="1"/>
  <c r="Y1265" i="1" s="1"/>
  <c r="CY1263" i="1"/>
  <c r="X1263" i="1" s="1"/>
  <c r="CZ1263" i="1"/>
  <c r="Y1263" i="1" s="1"/>
  <c r="CP1261" i="1"/>
  <c r="O1261" i="1" s="1"/>
  <c r="BC1218" i="1"/>
  <c r="F1244" i="1"/>
  <c r="CY1226" i="1"/>
  <c r="X1226" i="1" s="1"/>
  <c r="CZ1226" i="1"/>
  <c r="Y1226" i="1" s="1"/>
  <c r="AD1154" i="1"/>
  <c r="AG1149" i="1"/>
  <c r="T1154" i="1"/>
  <c r="CK1259" i="1"/>
  <c r="CC1259" i="1"/>
  <c r="BY1259" i="1"/>
  <c r="AO1259" i="1"/>
  <c r="CY1224" i="1"/>
  <c r="X1224" i="1" s="1"/>
  <c r="CZ1224" i="1"/>
  <c r="Y1224" i="1" s="1"/>
  <c r="BZ1218" i="1"/>
  <c r="F1174" i="1"/>
  <c r="BA1183" i="1"/>
  <c r="AT1149" i="1"/>
  <c r="AT1183" i="1"/>
  <c r="AO1154" i="1"/>
  <c r="CG1154" i="1"/>
  <c r="BX1149" i="1"/>
  <c r="F1118" i="1"/>
  <c r="AO1076" i="1"/>
  <c r="CG1080" i="1"/>
  <c r="AX1085" i="1"/>
  <c r="CP1082" i="1"/>
  <c r="O1082" i="1" s="1"/>
  <c r="AS935" i="1"/>
  <c r="F962" i="1"/>
  <c r="CX54" i="3"/>
  <c r="CX58" i="3"/>
  <c r="CX53" i="3"/>
  <c r="CX57" i="3"/>
  <c r="CX52" i="3"/>
  <c r="CX56" i="3"/>
  <c r="CX60" i="3"/>
  <c r="CX59" i="3"/>
  <c r="CX55" i="3"/>
  <c r="BY898" i="1"/>
  <c r="CI904" i="1"/>
  <c r="AP904" i="1"/>
  <c r="CQ863" i="1"/>
  <c r="P863" i="1" s="1"/>
  <c r="AB863" i="1"/>
  <c r="CZ699" i="1"/>
  <c r="Y699" i="1" s="1"/>
  <c r="CY699" i="1"/>
  <c r="X699" i="1" s="1"/>
  <c r="CY698" i="1"/>
  <c r="X698" i="1" s="1"/>
  <c r="CZ698" i="1"/>
  <c r="Y698" i="1" s="1"/>
  <c r="CY660" i="1"/>
  <c r="X660" i="1" s="1"/>
  <c r="CZ660" i="1"/>
  <c r="Y660" i="1" s="1"/>
  <c r="AT664" i="1"/>
  <c r="CC653" i="1"/>
  <c r="BC1536" i="1"/>
  <c r="BC1496" i="1"/>
  <c r="AS1457" i="1"/>
  <c r="AO1457" i="1"/>
  <c r="BC1421" i="1"/>
  <c r="CX121" i="3"/>
  <c r="CX120" i="3"/>
  <c r="CQ1414" i="1"/>
  <c r="P1414" i="1" s="1"/>
  <c r="CQ1413" i="1"/>
  <c r="P1413" i="1" s="1"/>
  <c r="BB1337" i="1"/>
  <c r="AD1300" i="1"/>
  <c r="AB1300" i="1" s="1"/>
  <c r="AB1265" i="1"/>
  <c r="AD1264" i="1"/>
  <c r="AB1264" i="1" s="1"/>
  <c r="AB1263" i="1"/>
  <c r="CX93" i="3"/>
  <c r="CX92" i="3"/>
  <c r="CG1228" i="1"/>
  <c r="CR1225" i="1"/>
  <c r="Q1225" i="1" s="1"/>
  <c r="AB1224" i="1"/>
  <c r="AB1223" i="1"/>
  <c r="F1172" i="1"/>
  <c r="F1170" i="1"/>
  <c r="BC1149" i="1"/>
  <c r="AJ1154" i="1"/>
  <c r="CY1151" i="1"/>
  <c r="X1151" i="1" s="1"/>
  <c r="AF1154" i="1"/>
  <c r="BA1149" i="1"/>
  <c r="F1089" i="1"/>
  <c r="CC1080" i="1"/>
  <c r="AT1085" i="1"/>
  <c r="T1083" i="1"/>
  <c r="AG1085" i="1" s="1"/>
  <c r="CQ1083" i="1"/>
  <c r="P1083" i="1" s="1"/>
  <c r="AB1083" i="1"/>
  <c r="BB935" i="1"/>
  <c r="F958" i="1"/>
  <c r="AB939" i="1"/>
  <c r="CQ939" i="1"/>
  <c r="AD937" i="1"/>
  <c r="AB937" i="1" s="1"/>
  <c r="CR937" i="1"/>
  <c r="Q937" i="1" s="1"/>
  <c r="CB935" i="1"/>
  <c r="CY862" i="1"/>
  <c r="X862" i="1" s="1"/>
  <c r="CZ862" i="1"/>
  <c r="Y862" i="1" s="1"/>
  <c r="CS824" i="1"/>
  <c r="AD824" i="1"/>
  <c r="AB824" i="1" s="1"/>
  <c r="CR824" i="1"/>
  <c r="Q824" i="1" s="1"/>
  <c r="CS662" i="1"/>
  <c r="AD662" i="1"/>
  <c r="AB662" i="1" s="1"/>
  <c r="CR662" i="1"/>
  <c r="Q662" i="1" s="1"/>
  <c r="BB1536" i="1"/>
  <c r="AT1536" i="1"/>
  <c r="CX158" i="3"/>
  <c r="CX157" i="3"/>
  <c r="CX156" i="3"/>
  <c r="CX159" i="3"/>
  <c r="CX130" i="3"/>
  <c r="CX133" i="3"/>
  <c r="CX132" i="3"/>
  <c r="CX131" i="3"/>
  <c r="CX122" i="3"/>
  <c r="CX126" i="3"/>
  <c r="CX125" i="3"/>
  <c r="CX129" i="3"/>
  <c r="CX124" i="3"/>
  <c r="CX128" i="3"/>
  <c r="CX127" i="3"/>
  <c r="CX123" i="3"/>
  <c r="BY1452" i="1"/>
  <c r="BB1421" i="1"/>
  <c r="CG1308" i="1"/>
  <c r="CI1267" i="1"/>
  <c r="BC1267" i="1"/>
  <c r="CS1222" i="1"/>
  <c r="P1222" i="1"/>
  <c r="CY1221" i="1"/>
  <c r="X1221" i="1" s="1"/>
  <c r="CS1220" i="1"/>
  <c r="P1220" i="1"/>
  <c r="CL1218" i="1"/>
  <c r="BC1183" i="1"/>
  <c r="P1154" i="1"/>
  <c r="CX86" i="3"/>
  <c r="CX90" i="3"/>
  <c r="CX85" i="3"/>
  <c r="CX89" i="3"/>
  <c r="CX88" i="3"/>
  <c r="CX91" i="3"/>
  <c r="CX87" i="3"/>
  <c r="CX78" i="3"/>
  <c r="CX82" i="3"/>
  <c r="CX81" i="3"/>
  <c r="CX80" i="3"/>
  <c r="CX84" i="3"/>
  <c r="CX79" i="3"/>
  <c r="CX83" i="3"/>
  <c r="CJ1149" i="1"/>
  <c r="AC1149" i="1"/>
  <c r="CY1082" i="1"/>
  <c r="X1082" i="1" s="1"/>
  <c r="CT941" i="1"/>
  <c r="S941" i="1" s="1"/>
  <c r="AB941" i="1"/>
  <c r="GX937" i="1"/>
  <c r="CS937" i="1"/>
  <c r="CX116" i="3"/>
  <c r="CX115" i="3"/>
  <c r="CX110" i="3"/>
  <c r="CX109" i="3"/>
  <c r="CX108" i="3"/>
  <c r="CX112" i="3"/>
  <c r="CX111" i="3"/>
  <c r="CX106" i="3"/>
  <c r="CX105" i="3"/>
  <c r="CX104" i="3"/>
  <c r="CX107" i="3"/>
  <c r="CX103" i="3"/>
  <c r="CX94" i="3"/>
  <c r="CX98" i="3"/>
  <c r="CX102" i="3"/>
  <c r="CX97" i="3"/>
  <c r="CX101" i="3"/>
  <c r="CX96" i="3"/>
  <c r="CX100" i="3"/>
  <c r="CX95" i="3"/>
  <c r="CX99" i="3"/>
  <c r="I1264" i="1"/>
  <c r="CI1228" i="1"/>
  <c r="CQ1226" i="1"/>
  <c r="P1226" i="1" s="1"/>
  <c r="CP1226" i="1" s="1"/>
  <c r="O1226" i="1" s="1"/>
  <c r="Q1223" i="1"/>
  <c r="V1223" i="1"/>
  <c r="R1223" i="1"/>
  <c r="CR1222" i="1"/>
  <c r="Q1222" i="1" s="1"/>
  <c r="T1222" i="1"/>
  <c r="CQ1221" i="1"/>
  <c r="P1221" i="1" s="1"/>
  <c r="CP1221" i="1" s="1"/>
  <c r="O1221" i="1" s="1"/>
  <c r="CZ1220" i="1"/>
  <c r="Y1220" i="1" s="1"/>
  <c r="CR1220" i="1"/>
  <c r="Q1220" i="1" s="1"/>
  <c r="T1220" i="1"/>
  <c r="BB1149" i="1"/>
  <c r="F1167" i="1"/>
  <c r="BB1183" i="1"/>
  <c r="CE1154" i="1"/>
  <c r="CP1152" i="1"/>
  <c r="O1152" i="1" s="1"/>
  <c r="BY1154" i="1"/>
  <c r="CP1151" i="1"/>
  <c r="O1151" i="1" s="1"/>
  <c r="CK1080" i="1"/>
  <c r="BB1085" i="1"/>
  <c r="BY1080" i="1"/>
  <c r="AP1085" i="1"/>
  <c r="CI1085" i="1"/>
  <c r="GX1083" i="1"/>
  <c r="CJ1085" i="1" s="1"/>
  <c r="V1083" i="1"/>
  <c r="AI1085" i="1" s="1"/>
  <c r="R1083" i="1"/>
  <c r="GK1083" i="1" s="1"/>
  <c r="CS1082" i="1"/>
  <c r="AD1082" i="1"/>
  <c r="AB1082" i="1" s="1"/>
  <c r="V937" i="1"/>
  <c r="BZ898" i="1"/>
  <c r="AQ904" i="1"/>
  <c r="CG904" i="1"/>
  <c r="CT901" i="1"/>
  <c r="S901" i="1" s="1"/>
  <c r="AB901" i="1"/>
  <c r="CZ900" i="1"/>
  <c r="Y900" i="1" s="1"/>
  <c r="CY900" i="1"/>
  <c r="X900" i="1" s="1"/>
  <c r="CZ861" i="1"/>
  <c r="Y861" i="1" s="1"/>
  <c r="CC817" i="1"/>
  <c r="AT828" i="1"/>
  <c r="CY823" i="1"/>
  <c r="X823" i="1" s="1"/>
  <c r="CZ823" i="1"/>
  <c r="Y823" i="1" s="1"/>
  <c r="CB817" i="1"/>
  <c r="CT819" i="1"/>
  <c r="S819" i="1" s="1"/>
  <c r="AB819" i="1"/>
  <c r="T943" i="1"/>
  <c r="W943" i="1"/>
  <c r="S943" i="1"/>
  <c r="CP943" i="1" s="1"/>
  <c r="O943" i="1" s="1"/>
  <c r="CX66" i="3"/>
  <c r="CX70" i="3"/>
  <c r="CX69" i="3"/>
  <c r="CX68" i="3"/>
  <c r="CX67" i="3"/>
  <c r="I942" i="1"/>
  <c r="P940" i="1"/>
  <c r="T938" i="1"/>
  <c r="W938" i="1"/>
  <c r="S938" i="1"/>
  <c r="F908" i="1"/>
  <c r="CQ902" i="1"/>
  <c r="P902" i="1" s="1"/>
  <c r="CQ900" i="1"/>
  <c r="P900" i="1" s="1"/>
  <c r="CK859" i="1"/>
  <c r="BB867" i="1"/>
  <c r="AP867" i="1"/>
  <c r="AS867" i="1"/>
  <c r="CQ865" i="1"/>
  <c r="P865" i="1" s="1"/>
  <c r="CP865" i="1" s="1"/>
  <c r="O865" i="1" s="1"/>
  <c r="AB865" i="1"/>
  <c r="CS862" i="1"/>
  <c r="AD862" i="1"/>
  <c r="AB862" i="1" s="1"/>
  <c r="BY817" i="1"/>
  <c r="AP828" i="1"/>
  <c r="CI828" i="1"/>
  <c r="CT821" i="1"/>
  <c r="S821" i="1" s="1"/>
  <c r="CP821" i="1" s="1"/>
  <c r="O821" i="1" s="1"/>
  <c r="AB821" i="1"/>
  <c r="CP820" i="1"/>
  <c r="O820" i="1" s="1"/>
  <c r="BC703" i="1"/>
  <c r="CL695" i="1"/>
  <c r="AP695" i="1"/>
  <c r="F712" i="1"/>
  <c r="BB653" i="1"/>
  <c r="F677" i="1"/>
  <c r="BB732" i="1"/>
  <c r="R661" i="1"/>
  <c r="R656" i="1"/>
  <c r="GK656" i="1" s="1"/>
  <c r="GX656" i="1"/>
  <c r="CY524" i="1"/>
  <c r="X524" i="1" s="1"/>
  <c r="CZ524" i="1"/>
  <c r="Y524" i="1" s="1"/>
  <c r="BC1085" i="1"/>
  <c r="AQ1085" i="1"/>
  <c r="AO945" i="1"/>
  <c r="CG945" i="1"/>
  <c r="AT945" i="1"/>
  <c r="CQ942" i="1"/>
  <c r="P942" i="1" s="1"/>
  <c r="T940" i="1"/>
  <c r="W940" i="1"/>
  <c r="S940" i="1"/>
  <c r="CX62" i="3"/>
  <c r="CX61" i="3"/>
  <c r="CX65" i="3"/>
  <c r="CX64" i="3"/>
  <c r="CX63" i="3"/>
  <c r="I939" i="1"/>
  <c r="P937" i="1"/>
  <c r="BX935" i="1"/>
  <c r="CL898" i="1"/>
  <c r="BC904" i="1"/>
  <c r="CS864" i="1"/>
  <c r="AD864" i="1"/>
  <c r="AB864" i="1" s="1"/>
  <c r="CY863" i="1"/>
  <c r="X863" i="1" s="1"/>
  <c r="CZ863" i="1"/>
  <c r="Y863" i="1" s="1"/>
  <c r="AD867" i="1"/>
  <c r="AH867" i="1"/>
  <c r="CK817" i="1"/>
  <c r="BB828" i="1"/>
  <c r="AO817" i="1"/>
  <c r="AO974" i="1"/>
  <c r="CP825" i="1"/>
  <c r="O825" i="1" s="1"/>
  <c r="BZ817" i="1"/>
  <c r="AQ828" i="1"/>
  <c r="AH828" i="1"/>
  <c r="CT700" i="1"/>
  <c r="S700" i="1" s="1"/>
  <c r="AB700" i="1"/>
  <c r="CZ697" i="1"/>
  <c r="Y697" i="1" s="1"/>
  <c r="F668" i="1"/>
  <c r="AO732" i="1"/>
  <c r="V661" i="1"/>
  <c r="Q661" i="1"/>
  <c r="CX74" i="3"/>
  <c r="CX73" i="3"/>
  <c r="CX77" i="3"/>
  <c r="CX72" i="3"/>
  <c r="CX76" i="3"/>
  <c r="CX75" i="3"/>
  <c r="CX71" i="3"/>
  <c r="BC945" i="1"/>
  <c r="GX942" i="1"/>
  <c r="BY945" i="1"/>
  <c r="T937" i="1"/>
  <c r="W937" i="1"/>
  <c r="S937" i="1"/>
  <c r="BB904" i="1"/>
  <c r="AT904" i="1"/>
  <c r="CC859" i="1"/>
  <c r="AT867" i="1"/>
  <c r="CY865" i="1"/>
  <c r="X865" i="1" s="1"/>
  <c r="CZ865" i="1"/>
  <c r="Y865" i="1" s="1"/>
  <c r="CP862" i="1"/>
  <c r="O862" i="1" s="1"/>
  <c r="CJ867" i="1"/>
  <c r="AG867" i="1"/>
  <c r="CQ861" i="1"/>
  <c r="P861" i="1" s="1"/>
  <c r="AB861" i="1"/>
  <c r="CG817" i="1"/>
  <c r="AX828" i="1"/>
  <c r="CY826" i="1"/>
  <c r="X826" i="1" s="1"/>
  <c r="CZ826" i="1"/>
  <c r="Y826" i="1" s="1"/>
  <c r="AQ703" i="1"/>
  <c r="CG703" i="1"/>
  <c r="BZ695" i="1"/>
  <c r="CQ698" i="1"/>
  <c r="P698" i="1" s="1"/>
  <c r="AB698" i="1"/>
  <c r="CQ483" i="1"/>
  <c r="P483" i="1" s="1"/>
  <c r="CP483" i="1" s="1"/>
  <c r="O483" i="1" s="1"/>
  <c r="CY144" i="1"/>
  <c r="X144" i="1" s="1"/>
  <c r="CZ144" i="1"/>
  <c r="Y144" i="1" s="1"/>
  <c r="AB825" i="1"/>
  <c r="AB820" i="1"/>
  <c r="AB701" i="1"/>
  <c r="CB695" i="1"/>
  <c r="AS703" i="1"/>
  <c r="CP699" i="1"/>
  <c r="O699" i="1" s="1"/>
  <c r="CS697" i="1"/>
  <c r="AD697" i="1"/>
  <c r="AB697" i="1" s="1"/>
  <c r="BC732" i="1"/>
  <c r="BC653" i="1"/>
  <c r="F680" i="1"/>
  <c r="U661" i="1"/>
  <c r="P661" i="1"/>
  <c r="CS659" i="1"/>
  <c r="AD659" i="1"/>
  <c r="AB659" i="1" s="1"/>
  <c r="T658" i="1"/>
  <c r="W658" i="1"/>
  <c r="S658" i="1"/>
  <c r="AB658" i="1"/>
  <c r="AS664" i="1"/>
  <c r="CB653" i="1"/>
  <c r="T656" i="1"/>
  <c r="W656" i="1"/>
  <c r="S656" i="1"/>
  <c r="AB656" i="1"/>
  <c r="BZ664" i="1"/>
  <c r="CZ655" i="1"/>
  <c r="Y655" i="1" s="1"/>
  <c r="BZ527" i="1"/>
  <c r="BB480" i="1"/>
  <c r="F499" i="1"/>
  <c r="BB556" i="1"/>
  <c r="BC867" i="1"/>
  <c r="AQ867" i="1"/>
  <c r="BC828" i="1"/>
  <c r="CQ823" i="1"/>
  <c r="P823" i="1" s="1"/>
  <c r="CP823" i="1" s="1"/>
  <c r="O823" i="1" s="1"/>
  <c r="AB823" i="1"/>
  <c r="AB699" i="1"/>
  <c r="CR697" i="1"/>
  <c r="Q697" i="1" s="1"/>
  <c r="CZ662" i="1"/>
  <c r="Y662" i="1" s="1"/>
  <c r="CP662" i="1"/>
  <c r="O662" i="1" s="1"/>
  <c r="GX661" i="1"/>
  <c r="T661" i="1"/>
  <c r="W661" i="1"/>
  <c r="S661" i="1"/>
  <c r="CQ660" i="1"/>
  <c r="P660" i="1" s="1"/>
  <c r="CP660" i="1" s="1"/>
  <c r="O660" i="1" s="1"/>
  <c r="AB660" i="1"/>
  <c r="W659" i="1"/>
  <c r="CR659" i="1"/>
  <c r="Q659" i="1" s="1"/>
  <c r="GX658" i="1"/>
  <c r="GK655" i="1"/>
  <c r="CP520" i="1"/>
  <c r="O520" i="1" s="1"/>
  <c r="AD407" i="1"/>
  <c r="AB407" i="1" s="1"/>
  <c r="CR407" i="1"/>
  <c r="Q407" i="1" s="1"/>
  <c r="CS407" i="1"/>
  <c r="CQ826" i="1"/>
  <c r="P826" i="1" s="1"/>
  <c r="AB826" i="1"/>
  <c r="CI703" i="1"/>
  <c r="BY695" i="1"/>
  <c r="Q658" i="1"/>
  <c r="U658" i="1"/>
  <c r="BY664" i="1"/>
  <c r="Q656" i="1"/>
  <c r="U656" i="1"/>
  <c r="AS527" i="1"/>
  <c r="CB480" i="1"/>
  <c r="AS486" i="1"/>
  <c r="AB484" i="1"/>
  <c r="CT484" i="1"/>
  <c r="S484" i="1" s="1"/>
  <c r="AF486" i="1" s="1"/>
  <c r="CY482" i="1"/>
  <c r="X482" i="1" s="1"/>
  <c r="CZ482" i="1"/>
  <c r="Y482" i="1" s="1"/>
  <c r="BX653" i="1"/>
  <c r="AB525" i="1"/>
  <c r="AB520" i="1"/>
  <c r="AI527" i="1"/>
  <c r="AI480" i="1"/>
  <c r="CZ483" i="1"/>
  <c r="Y483" i="1" s="1"/>
  <c r="BB444" i="1"/>
  <c r="F462" i="1"/>
  <c r="CX50" i="3"/>
  <c r="CX51" i="3"/>
  <c r="CG664" i="1"/>
  <c r="AO517" i="1"/>
  <c r="F531" i="1"/>
  <c r="BY527" i="1"/>
  <c r="Q521" i="1"/>
  <c r="T521" i="1"/>
  <c r="CY519" i="1"/>
  <c r="X519" i="1" s="1"/>
  <c r="CP519" i="1"/>
  <c r="O519" i="1" s="1"/>
  <c r="AP480" i="1"/>
  <c r="F495" i="1"/>
  <c r="CQ482" i="1"/>
  <c r="P482" i="1" s="1"/>
  <c r="GK446" i="1"/>
  <c r="AP413" i="1"/>
  <c r="CI413" i="1"/>
  <c r="CZ404" i="1"/>
  <c r="Y404" i="1" s="1"/>
  <c r="CY404" i="1"/>
  <c r="X404" i="1" s="1"/>
  <c r="BC527" i="1"/>
  <c r="U524" i="1"/>
  <c r="AH527" i="1" s="1"/>
  <c r="T524" i="1"/>
  <c r="AB524" i="1"/>
  <c r="CR523" i="1"/>
  <c r="Q523" i="1" s="1"/>
  <c r="AD523" i="1"/>
  <c r="AB523" i="1" s="1"/>
  <c r="CR522" i="1"/>
  <c r="Q522" i="1" s="1"/>
  <c r="AD522" i="1"/>
  <c r="AB522" i="1" s="1"/>
  <c r="CC527" i="1"/>
  <c r="W521" i="1"/>
  <c r="AJ527" i="1" s="1"/>
  <c r="S521" i="1"/>
  <c r="AB519" i="1"/>
  <c r="BX480" i="1"/>
  <c r="AO486" i="1"/>
  <c r="CG486" i="1"/>
  <c r="CP447" i="1"/>
  <c r="O447" i="1" s="1"/>
  <c r="CI449" i="1"/>
  <c r="BY444" i="1"/>
  <c r="AP449" i="1"/>
  <c r="AH449" i="1"/>
  <c r="CI486" i="1"/>
  <c r="CK480" i="1"/>
  <c r="BC449" i="1"/>
  <c r="CL444" i="1"/>
  <c r="CY410" i="1"/>
  <c r="X410" i="1" s="1"/>
  <c r="CZ410" i="1"/>
  <c r="Y410" i="1" s="1"/>
  <c r="Q409" i="1"/>
  <c r="CZ406" i="1"/>
  <c r="Y406" i="1" s="1"/>
  <c r="CY406" i="1"/>
  <c r="X406" i="1" s="1"/>
  <c r="CP404" i="1"/>
  <c r="O404" i="1" s="1"/>
  <c r="CX46" i="3"/>
  <c r="CX45" i="3"/>
  <c r="CX49" i="3"/>
  <c r="CX48" i="3"/>
  <c r="CX47" i="3"/>
  <c r="CX42" i="3"/>
  <c r="CX41" i="3"/>
  <c r="CX40" i="3"/>
  <c r="CX44" i="3"/>
  <c r="CX43" i="3"/>
  <c r="CX34" i="3"/>
  <c r="CX38" i="3"/>
  <c r="CX33" i="3"/>
  <c r="CX37" i="3"/>
  <c r="CX32" i="3"/>
  <c r="CX36" i="3"/>
  <c r="CX31" i="3"/>
  <c r="CX39" i="3"/>
  <c r="CX35" i="3"/>
  <c r="AT486" i="1"/>
  <c r="CR484" i="1"/>
  <c r="Q484" i="1" s="1"/>
  <c r="AQ449" i="1"/>
  <c r="BZ444" i="1"/>
  <c r="F467" i="1"/>
  <c r="AT444" i="1"/>
  <c r="CB444" i="1"/>
  <c r="AS449" i="1"/>
  <c r="T446" i="1"/>
  <c r="AG449" i="1" s="1"/>
  <c r="W446" i="1"/>
  <c r="AJ449" i="1" s="1"/>
  <c r="S446" i="1"/>
  <c r="AB446" i="1"/>
  <c r="AO413" i="1"/>
  <c r="CG413" i="1"/>
  <c r="BX402" i="1"/>
  <c r="T411" i="1"/>
  <c r="W411" i="1"/>
  <c r="S411" i="1"/>
  <c r="AB411" i="1"/>
  <c r="BZ402" i="1"/>
  <c r="AQ413" i="1"/>
  <c r="W409" i="1"/>
  <c r="CP406" i="1"/>
  <c r="O406" i="1" s="1"/>
  <c r="BC261" i="1"/>
  <c r="CL254" i="1"/>
  <c r="CP257" i="1"/>
  <c r="O257" i="1" s="1"/>
  <c r="CS483" i="1"/>
  <c r="AD483" i="1"/>
  <c r="AB483" i="1" s="1"/>
  <c r="AD482" i="1"/>
  <c r="AB482" i="1" s="1"/>
  <c r="CS482" i="1"/>
  <c r="CJ444" i="1"/>
  <c r="BA449" i="1"/>
  <c r="CQ410" i="1"/>
  <c r="P410" i="1" s="1"/>
  <c r="CP410" i="1" s="1"/>
  <c r="O410" i="1" s="1"/>
  <c r="AB410" i="1"/>
  <c r="CY409" i="1"/>
  <c r="X409" i="1" s="1"/>
  <c r="CZ409" i="1"/>
  <c r="Y409" i="1" s="1"/>
  <c r="AD405" i="1"/>
  <c r="AB405" i="1" s="1"/>
  <c r="CR405" i="1"/>
  <c r="Q405" i="1" s="1"/>
  <c r="CS405" i="1"/>
  <c r="BY254" i="1"/>
  <c r="AP261" i="1"/>
  <c r="AB258" i="1"/>
  <c r="CX30" i="3"/>
  <c r="CX29" i="3"/>
  <c r="CG449" i="1"/>
  <c r="AO449" i="1"/>
  <c r="BC413" i="1"/>
  <c r="CS410" i="1"/>
  <c r="U409" i="1"/>
  <c r="T409" i="1"/>
  <c r="P409" i="1"/>
  <c r="P405" i="1"/>
  <c r="F274" i="1"/>
  <c r="T405" i="1"/>
  <c r="BB250" i="1"/>
  <c r="F303" i="1"/>
  <c r="BB323" i="1"/>
  <c r="AS261" i="1"/>
  <c r="T407" i="1"/>
  <c r="S407" i="1"/>
  <c r="AB406" i="1"/>
  <c r="W405" i="1"/>
  <c r="S405" i="1"/>
  <c r="AB404" i="1"/>
  <c r="AO261" i="1"/>
  <c r="BY142" i="1"/>
  <c r="AP147" i="1"/>
  <c r="CI147" i="1"/>
  <c r="GK144" i="1"/>
  <c r="CY72" i="1"/>
  <c r="X72" i="1" s="1"/>
  <c r="CZ72" i="1"/>
  <c r="Y72" i="1" s="1"/>
  <c r="CX26" i="3"/>
  <c r="CX25" i="3"/>
  <c r="CX28" i="3"/>
  <c r="CX27" i="3"/>
  <c r="CX22" i="3"/>
  <c r="CX24" i="3"/>
  <c r="CX23" i="3"/>
  <c r="CC142" i="1"/>
  <c r="AT147" i="1"/>
  <c r="CP144" i="1"/>
  <c r="O144" i="1" s="1"/>
  <c r="AJ69" i="1"/>
  <c r="W74" i="1"/>
  <c r="CB142" i="1"/>
  <c r="CY71" i="1"/>
  <c r="X71" i="1" s="1"/>
  <c r="AF74" i="1"/>
  <c r="CZ71" i="1"/>
  <c r="Y71" i="1" s="1"/>
  <c r="AD145" i="1"/>
  <c r="AB145" i="1" s="1"/>
  <c r="AB144" i="1"/>
  <c r="CX18" i="3"/>
  <c r="CX17" i="3"/>
  <c r="CX21" i="3"/>
  <c r="CX16" i="3"/>
  <c r="CX20" i="3"/>
  <c r="CX15" i="3"/>
  <c r="CX19" i="3"/>
  <c r="AI69" i="1"/>
  <c r="V74" i="1"/>
  <c r="F35" i="1"/>
  <c r="AZ22" i="1"/>
  <c r="AV22" i="1"/>
  <c r="F29" i="1"/>
  <c r="F51" i="1"/>
  <c r="AR22" i="1"/>
  <c r="F36" i="1"/>
  <c r="Q22" i="1"/>
  <c r="F163" i="1"/>
  <c r="CG147" i="1"/>
  <c r="AO147" i="1"/>
  <c r="F90" i="1"/>
  <c r="CG74" i="1"/>
  <c r="BA74" i="1"/>
  <c r="AS74" i="1"/>
  <c r="AO74" i="1"/>
  <c r="AG74" i="1"/>
  <c r="CQ71" i="1"/>
  <c r="P71" i="1" s="1"/>
  <c r="AB71" i="1"/>
  <c r="F50" i="1"/>
  <c r="F46" i="1"/>
  <c r="AZ74" i="1"/>
  <c r="CQ72" i="1"/>
  <c r="P72" i="1" s="1"/>
  <c r="AB72" i="1"/>
  <c r="CX10" i="3"/>
  <c r="CX14" i="3"/>
  <c r="CX9" i="3"/>
  <c r="CX13" i="3"/>
  <c r="CX8" i="3"/>
  <c r="CX12" i="3"/>
  <c r="CX11" i="3"/>
  <c r="CX2" i="3"/>
  <c r="CX6" i="3"/>
  <c r="CX1" i="3"/>
  <c r="CX5" i="3"/>
  <c r="CX4" i="3"/>
  <c r="CX7" i="3"/>
  <c r="F40" i="1"/>
  <c r="F32" i="1"/>
  <c r="P22" i="1"/>
  <c r="F43" i="1"/>
  <c r="H16" i="2" s="1"/>
  <c r="I16" i="2" s="1"/>
  <c r="AE2385" i="1" l="1"/>
  <c r="CP2274" i="1"/>
  <c r="O2274" i="1" s="1"/>
  <c r="AQ2278" i="1"/>
  <c r="CP2276" i="1"/>
  <c r="O2276" i="1" s="1"/>
  <c r="AD2278" i="1"/>
  <c r="CI2278" i="1"/>
  <c r="AP2278" i="1"/>
  <c r="CI2238" i="1"/>
  <c r="CZ2236" i="1"/>
  <c r="Y2236" i="1" s="1"/>
  <c r="BY2231" i="1"/>
  <c r="V2167" i="1"/>
  <c r="CP2021" i="1"/>
  <c r="O2021" i="1" s="1"/>
  <c r="AD2024" i="1"/>
  <c r="O145" i="7"/>
  <c r="Q1907" i="1"/>
  <c r="AD1910" i="1" s="1"/>
  <c r="D230" i="6"/>
  <c r="BA1871" i="1"/>
  <c r="AD1871" i="1"/>
  <c r="V1760" i="1"/>
  <c r="AS1763" i="1"/>
  <c r="AF1724" i="1"/>
  <c r="S1724" i="1" s="1"/>
  <c r="CY1722" i="1"/>
  <c r="X1722" i="1" s="1"/>
  <c r="BY1716" i="1"/>
  <c r="CP1722" i="1"/>
  <c r="O1722" i="1" s="1"/>
  <c r="AE1724" i="1"/>
  <c r="AE1716" i="1" s="1"/>
  <c r="CG1724" i="1"/>
  <c r="AQ1716" i="1"/>
  <c r="BZ1716" i="1"/>
  <c r="CI1724" i="1"/>
  <c r="CI1685" i="1"/>
  <c r="AG1649" i="1"/>
  <c r="CP1644" i="1"/>
  <c r="O1644" i="1" s="1"/>
  <c r="AF1649" i="1"/>
  <c r="S1649" i="1" s="1"/>
  <c r="CZ1641" i="1"/>
  <c r="Y1641" i="1" s="1"/>
  <c r="CY1641" i="1"/>
  <c r="X1641" i="1" s="1"/>
  <c r="R106" i="7"/>
  <c r="T106" i="7"/>
  <c r="V1493" i="1"/>
  <c r="CP1490" i="1"/>
  <c r="O1490" i="1" s="1"/>
  <c r="GP1455" i="1"/>
  <c r="BA1457" i="1"/>
  <c r="F1438" i="1"/>
  <c r="AF1421" i="1"/>
  <c r="CP1414" i="1"/>
  <c r="O1414" i="1" s="1"/>
  <c r="CZ1414" i="1"/>
  <c r="Y1414" i="1" s="1"/>
  <c r="AH1421" i="1"/>
  <c r="AI1308" i="1"/>
  <c r="Q1303" i="1"/>
  <c r="AD1308" i="1" s="1"/>
  <c r="CI1298" i="1"/>
  <c r="S1303" i="1"/>
  <c r="AF1308" i="1" s="1"/>
  <c r="AF1298" i="1" s="1"/>
  <c r="W1303" i="1"/>
  <c r="AJ1308" i="1" s="1"/>
  <c r="F1325" i="1"/>
  <c r="CP1301" i="1"/>
  <c r="O1301" i="1" s="1"/>
  <c r="F1318" i="1"/>
  <c r="CP1262" i="1"/>
  <c r="O1262" i="1" s="1"/>
  <c r="AT1218" i="1"/>
  <c r="AT1337" i="1"/>
  <c r="AT1214" i="1" s="1"/>
  <c r="S1225" i="1"/>
  <c r="CZ1222" i="1"/>
  <c r="Y1222" i="1" s="1"/>
  <c r="CP1222" i="1"/>
  <c r="O1222" i="1" s="1"/>
  <c r="AP1218" i="1"/>
  <c r="AP1337" i="1"/>
  <c r="AP1214" i="1" s="1"/>
  <c r="T59" i="7"/>
  <c r="CB898" i="1"/>
  <c r="AS904" i="1"/>
  <c r="BY859" i="1"/>
  <c r="AX867" i="1"/>
  <c r="AF867" i="1"/>
  <c r="S867" i="1" s="1"/>
  <c r="CY861" i="1"/>
  <c r="X861" i="1" s="1"/>
  <c r="S822" i="1"/>
  <c r="AG828" i="1"/>
  <c r="AG817" i="1" s="1"/>
  <c r="Q701" i="1"/>
  <c r="AT703" i="1"/>
  <c r="W700" i="1"/>
  <c r="CY697" i="1"/>
  <c r="X697" i="1" s="1"/>
  <c r="AD527" i="1"/>
  <c r="CP522" i="1"/>
  <c r="O522" i="1" s="1"/>
  <c r="V444" i="1"/>
  <c r="AC449" i="1"/>
  <c r="AD449" i="1"/>
  <c r="AE449" i="1"/>
  <c r="AE444" i="1" s="1"/>
  <c r="AS402" i="1"/>
  <c r="F430" i="1"/>
  <c r="T32" i="7"/>
  <c r="AI413" i="1"/>
  <c r="AI402" i="1" s="1"/>
  <c r="R32" i="7"/>
  <c r="W407" i="1"/>
  <c r="P407" i="1"/>
  <c r="AJ413" i="1"/>
  <c r="AJ402" i="1" s="1"/>
  <c r="AT413" i="1"/>
  <c r="CI261" i="1"/>
  <c r="AQ261" i="1"/>
  <c r="BZ254" i="1"/>
  <c r="CP259" i="1"/>
  <c r="O259" i="1" s="1"/>
  <c r="CP256" i="1"/>
  <c r="O256" i="1" s="1"/>
  <c r="CJ261" i="1"/>
  <c r="AE74" i="1"/>
  <c r="AT74" i="1"/>
  <c r="F113" i="1"/>
  <c r="AG480" i="1"/>
  <c r="T486" i="1"/>
  <c r="GP2020" i="1"/>
  <c r="GM2020" i="1"/>
  <c r="AJ2055" i="1"/>
  <c r="W2060" i="1"/>
  <c r="U486" i="1"/>
  <c r="AH480" i="1"/>
  <c r="V867" i="1"/>
  <c r="F890" i="1" s="1"/>
  <c r="AI859" i="1"/>
  <c r="BA1421" i="1"/>
  <c r="BA1411" i="1" s="1"/>
  <c r="CJ1411" i="1"/>
  <c r="CJ517" i="1"/>
  <c r="BA527" i="1"/>
  <c r="BA517" i="1" s="1"/>
  <c r="R405" i="1"/>
  <c r="GK405" i="1" s="1"/>
  <c r="CP523" i="1"/>
  <c r="O523" i="1" s="1"/>
  <c r="CP824" i="1"/>
  <c r="O824" i="1" s="1"/>
  <c r="AD828" i="1"/>
  <c r="Q828" i="1" s="1"/>
  <c r="R1222" i="1"/>
  <c r="CP863" i="1"/>
  <c r="O863" i="1" s="1"/>
  <c r="CP72" i="1"/>
  <c r="O72" i="1" s="1"/>
  <c r="AD413" i="1"/>
  <c r="AD402" i="1" s="1"/>
  <c r="CP658" i="1"/>
  <c r="O658" i="1" s="1"/>
  <c r="CP819" i="1"/>
  <c r="O819" i="1" s="1"/>
  <c r="AJ664" i="1"/>
  <c r="W664" i="1" s="1"/>
  <c r="R697" i="1"/>
  <c r="T942" i="1"/>
  <c r="AD1228" i="1"/>
  <c r="Q1228" i="1" s="1"/>
  <c r="U1264" i="1"/>
  <c r="AH1267" i="1" s="1"/>
  <c r="R39" i="5"/>
  <c r="R1220" i="1"/>
  <c r="R824" i="1"/>
  <c r="CP1225" i="1"/>
  <c r="O1225" i="1" s="1"/>
  <c r="GP1224" i="1"/>
  <c r="R1415" i="1"/>
  <c r="GK1531" i="1"/>
  <c r="W1533" i="1"/>
  <c r="AJ1536" i="1" s="1"/>
  <c r="CP1534" i="1"/>
  <c r="O1534" i="1" s="1"/>
  <c r="V1758" i="1"/>
  <c r="AI1763" i="1" s="1"/>
  <c r="V1763" i="1" s="1"/>
  <c r="I128" i="7"/>
  <c r="D208" i="6" s="1"/>
  <c r="U1493" i="1"/>
  <c r="AQ1792" i="1"/>
  <c r="AQ1635" i="1" s="1"/>
  <c r="R1493" i="1"/>
  <c r="GK1493" i="1" s="1"/>
  <c r="T1532" i="1"/>
  <c r="AG1536" i="1" s="1"/>
  <c r="GP1645" i="1"/>
  <c r="V1907" i="1"/>
  <c r="AI1910" i="1" s="1"/>
  <c r="V1910" i="1" s="1"/>
  <c r="V1939" i="1" s="1"/>
  <c r="E29" i="6"/>
  <c r="CZ522" i="1"/>
  <c r="Y522" i="1" s="1"/>
  <c r="CY522" i="1"/>
  <c r="X522" i="1" s="1"/>
  <c r="CY655" i="1"/>
  <c r="X655" i="1" s="1"/>
  <c r="E80" i="6"/>
  <c r="CZ825" i="1"/>
  <c r="Y825" i="1" s="1"/>
  <c r="CY825" i="1"/>
  <c r="X825" i="1" s="1"/>
  <c r="GK863" i="1"/>
  <c r="GP863" i="1" s="1"/>
  <c r="GX901" i="1"/>
  <c r="R61" i="7"/>
  <c r="J41" i="5"/>
  <c r="CZ1082" i="1"/>
  <c r="Y1082" i="1" s="1"/>
  <c r="T39" i="5" s="1"/>
  <c r="CY1225" i="1"/>
  <c r="X1225" i="1" s="1"/>
  <c r="CZ1225" i="1"/>
  <c r="Y1225" i="1" s="1"/>
  <c r="CY1415" i="1"/>
  <c r="X1415" i="1" s="1"/>
  <c r="CZ1415" i="1"/>
  <c r="Y1415" i="1" s="1"/>
  <c r="E267" i="6"/>
  <c r="R257" i="1"/>
  <c r="GK257" i="1" s="1"/>
  <c r="T258" i="1"/>
  <c r="AG261" i="1" s="1"/>
  <c r="M41" i="7"/>
  <c r="I47" i="7"/>
  <c r="D80" i="6" s="1"/>
  <c r="P701" i="1"/>
  <c r="AO695" i="1"/>
  <c r="F707" i="1"/>
  <c r="GK821" i="1"/>
  <c r="CY864" i="1"/>
  <c r="X864" i="1" s="1"/>
  <c r="CZ864" i="1"/>
  <c r="Y864" i="1" s="1"/>
  <c r="R900" i="1"/>
  <c r="I55" i="7"/>
  <c r="D99" i="6" s="1"/>
  <c r="S902" i="1"/>
  <c r="I67" i="7"/>
  <c r="D119" i="6" s="1"/>
  <c r="E45" i="5"/>
  <c r="Q1083" i="1"/>
  <c r="P1303" i="1"/>
  <c r="CP1760" i="1"/>
  <c r="O1760" i="1" s="1"/>
  <c r="E195" i="6"/>
  <c r="GK71" i="1"/>
  <c r="R408" i="1"/>
  <c r="GK408" i="1" s="1"/>
  <c r="S659" i="1"/>
  <c r="CP659" i="1" s="1"/>
  <c r="O659" i="1" s="1"/>
  <c r="R47" i="7"/>
  <c r="U901" i="1"/>
  <c r="AH904" i="1" s="1"/>
  <c r="GX902" i="1"/>
  <c r="S1083" i="1"/>
  <c r="R1225" i="1"/>
  <c r="T1303" i="1"/>
  <c r="AG1308" i="1" s="1"/>
  <c r="D18" i="6"/>
  <c r="CC254" i="1"/>
  <c r="AT261" i="1"/>
  <c r="CY408" i="1"/>
  <c r="X408" i="1" s="1"/>
  <c r="CZ408" i="1"/>
  <c r="Y408" i="1" s="1"/>
  <c r="R523" i="1"/>
  <c r="T41" i="7"/>
  <c r="V659" i="1"/>
  <c r="P822" i="1"/>
  <c r="CP822" i="1" s="1"/>
  <c r="O822" i="1" s="1"/>
  <c r="O55" i="7"/>
  <c r="O59" i="7"/>
  <c r="M61" i="7"/>
  <c r="V45" i="5"/>
  <c r="J63" i="5"/>
  <c r="CZ1151" i="1"/>
  <c r="Y1151" i="1" s="1"/>
  <c r="CY1152" i="1"/>
  <c r="X1152" i="1" s="1"/>
  <c r="R72" i="5" s="1"/>
  <c r="J78" i="5" s="1"/>
  <c r="J74" i="5"/>
  <c r="CZ1152" i="1"/>
  <c r="Y1152" i="1" s="1"/>
  <c r="T72" i="5" s="1"/>
  <c r="J79" i="5" s="1"/>
  <c r="BB1298" i="1"/>
  <c r="F1321" i="1"/>
  <c r="E175" i="6"/>
  <c r="M106" i="7"/>
  <c r="F175" i="6" s="1"/>
  <c r="W822" i="1"/>
  <c r="AJ828" i="1" s="1"/>
  <c r="R1644" i="1"/>
  <c r="GK1644" i="1" s="1"/>
  <c r="R1757" i="1"/>
  <c r="GK1905" i="1"/>
  <c r="R2019" i="1"/>
  <c r="GK2019" i="1" s="1"/>
  <c r="R2057" i="1"/>
  <c r="O113" i="7"/>
  <c r="CP1906" i="1"/>
  <c r="O1906" i="1" s="1"/>
  <c r="GK2017" i="1"/>
  <c r="O149" i="7"/>
  <c r="R2096" i="1"/>
  <c r="GK2096" i="1" s="1"/>
  <c r="R2271" i="1"/>
  <c r="O181" i="7"/>
  <c r="GX701" i="1"/>
  <c r="CJ703" i="1" s="1"/>
  <c r="CJ695" i="1" s="1"/>
  <c r="CC1755" i="1"/>
  <c r="AT1763" i="1"/>
  <c r="R145" i="7"/>
  <c r="T149" i="7"/>
  <c r="E281" i="6"/>
  <c r="M182" i="7"/>
  <c r="F281" i="6" s="1"/>
  <c r="T1223" i="1"/>
  <c r="R1760" i="1"/>
  <c r="GK1760" i="1" s="1"/>
  <c r="D257" i="6"/>
  <c r="E258" i="6"/>
  <c r="M162" i="7"/>
  <c r="F258" i="6" s="1"/>
  <c r="BB2159" i="1"/>
  <c r="F2209" i="1"/>
  <c r="O171" i="7"/>
  <c r="R2275" i="1"/>
  <c r="GK2275" i="1" s="1"/>
  <c r="GM2275" i="1" s="1"/>
  <c r="R482" i="1"/>
  <c r="AK74" i="1"/>
  <c r="X74" i="1" s="1"/>
  <c r="R862" i="1"/>
  <c r="R1082" i="1"/>
  <c r="J43" i="5" s="1"/>
  <c r="V39" i="5"/>
  <c r="R937" i="1"/>
  <c r="R1301" i="1"/>
  <c r="W145" i="1"/>
  <c r="AJ147" i="1" s="1"/>
  <c r="I22" i="7"/>
  <c r="D29" i="6" s="1"/>
  <c r="AL74" i="1"/>
  <c r="AC413" i="1"/>
  <c r="P413" i="1" s="1"/>
  <c r="R410" i="1"/>
  <c r="R483" i="1"/>
  <c r="GK483" i="1" s="1"/>
  <c r="CP521" i="1"/>
  <c r="O521" i="1" s="1"/>
  <c r="AG527" i="1"/>
  <c r="AG517" i="1" s="1"/>
  <c r="CP656" i="1"/>
  <c r="O656" i="1" s="1"/>
  <c r="R407" i="1"/>
  <c r="AD703" i="1"/>
  <c r="Q703" i="1" s="1"/>
  <c r="R659" i="1"/>
  <c r="GK659" i="1" s="1"/>
  <c r="CP698" i="1"/>
  <c r="O698" i="1" s="1"/>
  <c r="GM698" i="1" s="1"/>
  <c r="CP941" i="1"/>
  <c r="O941" i="1" s="1"/>
  <c r="R864" i="1"/>
  <c r="GK864" i="1" s="1"/>
  <c r="W939" i="1"/>
  <c r="R662" i="1"/>
  <c r="GK662" i="1" s="1"/>
  <c r="GP662" i="1" s="1"/>
  <c r="AK1154" i="1"/>
  <c r="R61" i="5"/>
  <c r="J67" i="5" s="1"/>
  <c r="T1533" i="1"/>
  <c r="R1414" i="1"/>
  <c r="AE1421" i="1" s="1"/>
  <c r="Q1493" i="1"/>
  <c r="R1303" i="1"/>
  <c r="GK1303" i="1" s="1"/>
  <c r="W1493" i="1"/>
  <c r="U1907" i="1"/>
  <c r="CP2058" i="1"/>
  <c r="O2058" i="1" s="1"/>
  <c r="AL2099" i="1"/>
  <c r="AL2091" i="1" s="1"/>
  <c r="AK2167" i="1"/>
  <c r="X2167" i="1" s="1"/>
  <c r="AH2385" i="1"/>
  <c r="AH2381" i="1" s="1"/>
  <c r="R256" i="1"/>
  <c r="R521" i="1"/>
  <c r="GK521" i="1" s="1"/>
  <c r="CZ657" i="1"/>
  <c r="Y657" i="1" s="1"/>
  <c r="CY657" i="1"/>
  <c r="X657" i="1" s="1"/>
  <c r="CY824" i="1"/>
  <c r="X824" i="1" s="1"/>
  <c r="CZ824" i="1"/>
  <c r="Y824" i="1" s="1"/>
  <c r="E91" i="6"/>
  <c r="M51" i="7"/>
  <c r="F91" i="6" s="1"/>
  <c r="T61" i="7"/>
  <c r="W1225" i="1"/>
  <c r="O128" i="7"/>
  <c r="E42" i="6"/>
  <c r="Q258" i="1"/>
  <c r="AD261" i="1" s="1"/>
  <c r="AD254" i="1" s="1"/>
  <c r="CJ486" i="1"/>
  <c r="D106" i="6"/>
  <c r="AD1085" i="1"/>
  <c r="J42" i="5"/>
  <c r="R1226" i="1"/>
  <c r="GX1303" i="1"/>
  <c r="CJ1308" i="1" s="1"/>
  <c r="CJ1298" i="1" s="1"/>
  <c r="F21" i="6"/>
  <c r="BB69" i="1"/>
  <c r="F87" i="1"/>
  <c r="BB103" i="1"/>
  <c r="U258" i="1"/>
  <c r="AH261" i="1" s="1"/>
  <c r="R701" i="1"/>
  <c r="GK701" i="1" s="1"/>
  <c r="R51" i="7"/>
  <c r="CP864" i="1"/>
  <c r="O864" i="1" s="1"/>
  <c r="GX1225" i="1"/>
  <c r="GP1225" i="1" s="1"/>
  <c r="F257" i="6"/>
  <c r="BC142" i="1"/>
  <c r="BC176" i="1"/>
  <c r="O35" i="7"/>
  <c r="R41" i="7"/>
  <c r="T659" i="1"/>
  <c r="AG664" i="1" s="1"/>
  <c r="E76" i="6"/>
  <c r="M45" i="7"/>
  <c r="F76" i="6" s="1"/>
  <c r="R699" i="1"/>
  <c r="E106" i="6"/>
  <c r="M59" i="7"/>
  <c r="F106" i="6" s="1"/>
  <c r="O61" i="7"/>
  <c r="U45" i="5"/>
  <c r="W1083" i="1"/>
  <c r="AJ1085" i="1" s="1"/>
  <c r="CY1304" i="1"/>
  <c r="X1304" i="1" s="1"/>
  <c r="CZ1304" i="1"/>
  <c r="Y1304" i="1" s="1"/>
  <c r="O106" i="7"/>
  <c r="T1225" i="1"/>
  <c r="CY1529" i="1"/>
  <c r="X1529" i="1" s="1"/>
  <c r="CP1647" i="1"/>
  <c r="O1647" i="1" s="1"/>
  <c r="GP1647" i="1" s="1"/>
  <c r="E231" i="6"/>
  <c r="M145" i="7"/>
  <c r="F231" i="6" s="1"/>
  <c r="E235" i="6" s="1"/>
  <c r="R2093" i="1"/>
  <c r="AH2167" i="1"/>
  <c r="S1223" i="1"/>
  <c r="E186" i="6"/>
  <c r="M113" i="7"/>
  <c r="F186" i="6" s="1"/>
  <c r="E242" i="6"/>
  <c r="M149" i="7"/>
  <c r="F242" i="6" s="1"/>
  <c r="F18" i="6"/>
  <c r="E107" i="6"/>
  <c r="E202" i="6"/>
  <c r="M126" i="7"/>
  <c r="F202" i="6" s="1"/>
  <c r="T145" i="7"/>
  <c r="R2016" i="1"/>
  <c r="GK2016" i="1" s="1"/>
  <c r="GP2016" i="1" s="1"/>
  <c r="R149" i="7"/>
  <c r="F2183" i="1"/>
  <c r="BC2196" i="1"/>
  <c r="D278" i="6"/>
  <c r="O182" i="7"/>
  <c r="U659" i="1"/>
  <c r="E173" i="6"/>
  <c r="R2165" i="1"/>
  <c r="E271" i="6"/>
  <c r="M171" i="7"/>
  <c r="F271" i="6" s="1"/>
  <c r="E272" i="6" s="1"/>
  <c r="R2272" i="1"/>
  <c r="GK2272" i="1" s="1"/>
  <c r="AQ2055" i="1"/>
  <c r="F2070" i="1"/>
  <c r="CP826" i="1"/>
  <c r="O826" i="1" s="1"/>
  <c r="AI664" i="1"/>
  <c r="CP1083" i="1"/>
  <c r="O1083" i="1" s="1"/>
  <c r="J45" i="5" s="1"/>
  <c r="CP1531" i="1"/>
  <c r="O1531" i="1" s="1"/>
  <c r="GK1534" i="1"/>
  <c r="I108" i="7"/>
  <c r="D173" i="6" s="1"/>
  <c r="R1306" i="1"/>
  <c r="GK1306" i="1" s="1"/>
  <c r="GM1306" i="1" s="1"/>
  <c r="R1413" i="1"/>
  <c r="AD1421" i="1"/>
  <c r="P1493" i="1"/>
  <c r="GP1760" i="1"/>
  <c r="CX299" i="3"/>
  <c r="AL2278" i="1"/>
  <c r="Y2278" i="1" s="1"/>
  <c r="GM2272" i="1"/>
  <c r="AD2385" i="1"/>
  <c r="E224" i="6"/>
  <c r="F83" i="1"/>
  <c r="AP103" i="1"/>
  <c r="AP69" i="1"/>
  <c r="S258" i="1"/>
  <c r="E65" i="6"/>
  <c r="M39" i="7"/>
  <c r="F65" i="6" s="1"/>
  <c r="E66" i="6" s="1"/>
  <c r="CY1303" i="1"/>
  <c r="X1303" i="1" s="1"/>
  <c r="R1643" i="1"/>
  <c r="E208" i="6"/>
  <c r="E207" i="6"/>
  <c r="E251" i="6"/>
  <c r="F276" i="6"/>
  <c r="AD69" i="1"/>
  <c r="Q74" i="1"/>
  <c r="GK72" i="1"/>
  <c r="GP72" i="1" s="1"/>
  <c r="CZ256" i="1"/>
  <c r="Y256" i="1" s="1"/>
  <c r="CY256" i="1"/>
  <c r="X256" i="1" s="1"/>
  <c r="CZ447" i="1"/>
  <c r="Y447" i="1" s="1"/>
  <c r="CY447" i="1"/>
  <c r="X447" i="1" s="1"/>
  <c r="R520" i="1"/>
  <c r="R524" i="1"/>
  <c r="GK524" i="1" s="1"/>
  <c r="R819" i="1"/>
  <c r="R826" i="1"/>
  <c r="GK826" i="1" s="1"/>
  <c r="GP826" i="1" s="1"/>
  <c r="R55" i="7"/>
  <c r="O67" i="7"/>
  <c r="BB1452" i="1"/>
  <c r="F1470" i="1"/>
  <c r="GK1491" i="1"/>
  <c r="CP1719" i="1"/>
  <c r="O1719" i="1" s="1"/>
  <c r="AH69" i="1"/>
  <c r="U74" i="1"/>
  <c r="CZ257" i="1"/>
  <c r="Y257" i="1" s="1"/>
  <c r="CY257" i="1"/>
  <c r="X257" i="1" s="1"/>
  <c r="R404" i="1"/>
  <c r="V701" i="1"/>
  <c r="T51" i="7"/>
  <c r="O53" i="7"/>
  <c r="CB1080" i="1"/>
  <c r="AS1085" i="1"/>
  <c r="P1223" i="1"/>
  <c r="U1225" i="1"/>
  <c r="AH1228" i="1" s="1"/>
  <c r="E134" i="6"/>
  <c r="M81" i="7"/>
  <c r="F134" i="6" s="1"/>
  <c r="E135" i="6" s="1"/>
  <c r="D22" i="6"/>
  <c r="R259" i="1"/>
  <c r="GK259" i="1" s="1"/>
  <c r="R406" i="1"/>
  <c r="E58" i="6"/>
  <c r="M35" i="7"/>
  <c r="F58" i="6" s="1"/>
  <c r="E59" i="6" s="1"/>
  <c r="R519" i="1"/>
  <c r="R525" i="1"/>
  <c r="GK525" i="1" s="1"/>
  <c r="GK657" i="1"/>
  <c r="GX659" i="1"/>
  <c r="CJ664" i="1" s="1"/>
  <c r="O45" i="7"/>
  <c r="F716" i="1"/>
  <c r="BB695" i="1"/>
  <c r="GX822" i="1"/>
  <c r="CJ828" i="1" s="1"/>
  <c r="CJ817" i="1" s="1"/>
  <c r="V901" i="1"/>
  <c r="T902" i="1"/>
  <c r="T67" i="7"/>
  <c r="R1221" i="1"/>
  <c r="GK1221" i="1" s="1"/>
  <c r="V1225" i="1"/>
  <c r="AI1228" i="1" s="1"/>
  <c r="GK1263" i="1"/>
  <c r="GP1263" i="1" s="1"/>
  <c r="CP1300" i="1"/>
  <c r="O1300" i="1" s="1"/>
  <c r="BB1639" i="1"/>
  <c r="F1662" i="1"/>
  <c r="R1759" i="1"/>
  <c r="BC2013" i="1"/>
  <c r="F2040" i="1"/>
  <c r="R2095" i="1"/>
  <c r="AT2163" i="1"/>
  <c r="AT2196" i="1"/>
  <c r="F2185" i="1"/>
  <c r="R2235" i="1"/>
  <c r="R2274" i="1"/>
  <c r="GK2274" i="1" s="1"/>
  <c r="GP2274" i="1" s="1"/>
  <c r="T701" i="1"/>
  <c r="AG703" i="1" s="1"/>
  <c r="T703" i="1" s="1"/>
  <c r="CI1457" i="1"/>
  <c r="AP1457" i="1"/>
  <c r="GK1492" i="1"/>
  <c r="AQ1149" i="1"/>
  <c r="F1164" i="1"/>
  <c r="AQ1183" i="1"/>
  <c r="O126" i="7"/>
  <c r="I130" i="7"/>
  <c r="D207" i="6" s="1"/>
  <c r="R1868" i="1"/>
  <c r="CC1902" i="1"/>
  <c r="AT1910" i="1"/>
  <c r="AD2167" i="1"/>
  <c r="D276" i="6"/>
  <c r="F201" i="6"/>
  <c r="V822" i="1"/>
  <c r="AI828" i="1" s="1"/>
  <c r="V828" i="1" s="1"/>
  <c r="T91" i="7"/>
  <c r="GK1906" i="1"/>
  <c r="GP1906" i="1" s="1"/>
  <c r="R2058" i="1"/>
  <c r="GK2058" i="1" s="1"/>
  <c r="R2097" i="1"/>
  <c r="GK2097" i="1" s="1"/>
  <c r="R181" i="7"/>
  <c r="R182" i="7"/>
  <c r="R1761" i="1"/>
  <c r="GK1761" i="1" s="1"/>
  <c r="GX1761" i="1"/>
  <c r="W1494" i="1"/>
  <c r="AJ1496" i="1" s="1"/>
  <c r="I104" i="7"/>
  <c r="D168" i="6" s="1"/>
  <c r="P1533" i="1"/>
  <c r="R1304" i="1"/>
  <c r="GP1721" i="1"/>
  <c r="GM1722" i="1"/>
  <c r="R2018" i="1"/>
  <c r="R2022" i="1"/>
  <c r="GK2022" i="1" s="1"/>
  <c r="AL2167" i="1"/>
  <c r="Y2167" i="1" s="1"/>
  <c r="I28" i="7"/>
  <c r="D42" i="6" s="1"/>
  <c r="W258" i="1"/>
  <c r="AJ261" i="1" s="1"/>
  <c r="CZ259" i="1"/>
  <c r="Y259" i="1" s="1"/>
  <c r="CY259" i="1"/>
  <c r="X259" i="1" s="1"/>
  <c r="O47" i="7"/>
  <c r="GK861" i="1"/>
  <c r="R901" i="1"/>
  <c r="GK901" i="1" s="1"/>
  <c r="E168" i="6"/>
  <c r="T108" i="7"/>
  <c r="GK1720" i="1"/>
  <c r="AQ142" i="1"/>
  <c r="F157" i="1"/>
  <c r="AQ176" i="1"/>
  <c r="P258" i="1"/>
  <c r="GX407" i="1"/>
  <c r="CJ413" i="1" s="1"/>
  <c r="R409" i="1"/>
  <c r="CZ520" i="1"/>
  <c r="Y520" i="1" s="1"/>
  <c r="CY520" i="1"/>
  <c r="X520" i="1" s="1"/>
  <c r="R522" i="1"/>
  <c r="GK522" i="1" s="1"/>
  <c r="O41" i="7"/>
  <c r="R700" i="1"/>
  <c r="GK700" i="1" s="1"/>
  <c r="W901" i="1"/>
  <c r="T55" i="7"/>
  <c r="E119" i="6"/>
  <c r="M67" i="7"/>
  <c r="F119" i="6" s="1"/>
  <c r="E120" i="6" s="1"/>
  <c r="V61" i="5"/>
  <c r="J69" i="5" s="1"/>
  <c r="R1151" i="1"/>
  <c r="V72" i="5"/>
  <c r="J80" i="5" s="1"/>
  <c r="R1152" i="1"/>
  <c r="R1300" i="1"/>
  <c r="CY1301" i="1"/>
  <c r="X1301" i="1" s="1"/>
  <c r="I85" i="7"/>
  <c r="D141" i="6" s="1"/>
  <c r="AP1298" i="1"/>
  <c r="F1317" i="1"/>
  <c r="E152" i="6"/>
  <c r="M91" i="7"/>
  <c r="F152" i="6" s="1"/>
  <c r="D201" i="6"/>
  <c r="BB142" i="1"/>
  <c r="BB176" i="1"/>
  <c r="F160" i="1"/>
  <c r="R258" i="1"/>
  <c r="GK258" i="1" s="1"/>
  <c r="E53" i="6"/>
  <c r="M32" i="7"/>
  <c r="F53" i="6" s="1"/>
  <c r="AQ480" i="1"/>
  <c r="F496" i="1"/>
  <c r="D65" i="6"/>
  <c r="T47" i="7"/>
  <c r="S701" i="1"/>
  <c r="AF703" i="1" s="1"/>
  <c r="CZ822" i="1"/>
  <c r="Y822" i="1" s="1"/>
  <c r="CY822" i="1"/>
  <c r="X822" i="1" s="1"/>
  <c r="E95" i="6"/>
  <c r="M53" i="7"/>
  <c r="F95" i="6" s="1"/>
  <c r="E96" i="6" s="1"/>
  <c r="P901" i="1"/>
  <c r="CP901" i="1" s="1"/>
  <c r="O901" i="1" s="1"/>
  <c r="V902" i="1"/>
  <c r="U1083" i="1"/>
  <c r="AH1085" i="1" s="1"/>
  <c r="CY1220" i="1"/>
  <c r="X1220" i="1" s="1"/>
  <c r="W1223" i="1"/>
  <c r="AJ1228" i="1" s="1"/>
  <c r="R1261" i="1"/>
  <c r="O81" i="7"/>
  <c r="E141" i="6"/>
  <c r="D21" i="6"/>
  <c r="BC69" i="1"/>
  <c r="BC103" i="1"/>
  <c r="V258" i="1"/>
  <c r="AI261" i="1" s="1"/>
  <c r="BB402" i="1"/>
  <c r="F426" i="1"/>
  <c r="BC480" i="1"/>
  <c r="F502" i="1"/>
  <c r="E99" i="6"/>
  <c r="M55" i="7"/>
  <c r="F99" i="6" s="1"/>
  <c r="E100" i="6" s="1"/>
  <c r="Q902" i="1"/>
  <c r="AD904" i="1" s="1"/>
  <c r="BZ935" i="1"/>
  <c r="AQ945" i="1"/>
  <c r="AQ974" i="1" s="1"/>
  <c r="R67" i="7"/>
  <c r="GX1223" i="1"/>
  <c r="AO1218" i="1"/>
  <c r="F1232" i="1"/>
  <c r="R1646" i="1"/>
  <c r="F127" i="6"/>
  <c r="V700" i="1"/>
  <c r="AI703" i="1" s="1"/>
  <c r="V703" i="1" s="1"/>
  <c r="W902" i="1"/>
  <c r="GK1642" i="1"/>
  <c r="BC2231" i="1"/>
  <c r="F2254" i="1"/>
  <c r="E161" i="6"/>
  <c r="U407" i="1"/>
  <c r="AH413" i="1" s="1"/>
  <c r="GK1719" i="1"/>
  <c r="GP1719" i="1" s="1"/>
  <c r="R2273" i="1"/>
  <c r="E280" i="6"/>
  <c r="M181" i="7"/>
  <c r="F280" i="6" s="1"/>
  <c r="W701" i="1"/>
  <c r="CZ1413" i="1"/>
  <c r="Y1413" i="1" s="1"/>
  <c r="GK2094" i="1"/>
  <c r="R2276" i="1"/>
  <c r="GK2276" i="1" s="1"/>
  <c r="E300" i="6"/>
  <c r="E297" i="6"/>
  <c r="T901" i="1"/>
  <c r="U1303" i="1"/>
  <c r="AH1308" i="1" s="1"/>
  <c r="AH1298" i="1" s="1"/>
  <c r="R1419" i="1"/>
  <c r="GK1419" i="1" s="1"/>
  <c r="R91" i="7"/>
  <c r="R104" i="7"/>
  <c r="CI1649" i="1"/>
  <c r="AP1649" i="1"/>
  <c r="AP1792" i="1" s="1"/>
  <c r="CZ1869" i="1"/>
  <c r="Y1869" i="1" s="1"/>
  <c r="CY1869" i="1"/>
  <c r="X1869" i="1" s="1"/>
  <c r="CY1908" i="1"/>
  <c r="X1908" i="1" s="1"/>
  <c r="CZ1908" i="1"/>
  <c r="Y1908" i="1" s="1"/>
  <c r="AO2013" i="1"/>
  <c r="F2028" i="1"/>
  <c r="O162" i="7"/>
  <c r="AO2091" i="1"/>
  <c r="F2103" i="1"/>
  <c r="AQ2163" i="1"/>
  <c r="F2177" i="1"/>
  <c r="AQ2196" i="1"/>
  <c r="T181" i="7"/>
  <c r="T182" i="7"/>
  <c r="AJ142" i="1"/>
  <c r="W147" i="1"/>
  <c r="AD517" i="1"/>
  <c r="Q527" i="1"/>
  <c r="AI653" i="1"/>
  <c r="V664" i="1"/>
  <c r="W1421" i="1"/>
  <c r="AJ1411" i="1"/>
  <c r="AD1902" i="1"/>
  <c r="Q1910" i="1"/>
  <c r="CE413" i="1"/>
  <c r="AC402" i="1"/>
  <c r="GP522" i="1"/>
  <c r="GM522" i="1"/>
  <c r="AJ653" i="1"/>
  <c r="AH1259" i="1"/>
  <c r="U1267" i="1"/>
  <c r="GM1225" i="1"/>
  <c r="AI1755" i="1"/>
  <c r="AI1902" i="1"/>
  <c r="AH1910" i="1"/>
  <c r="U1421" i="1"/>
  <c r="AH1411" i="1"/>
  <c r="BB2009" i="1"/>
  <c r="F2141" i="1"/>
  <c r="T527" i="1"/>
  <c r="CJ1080" i="1"/>
  <c r="BA1085" i="1"/>
  <c r="Q1421" i="1"/>
  <c r="AD1411" i="1"/>
  <c r="CP1493" i="1"/>
  <c r="O1493" i="1" s="1"/>
  <c r="F97" i="1"/>
  <c r="V103" i="1"/>
  <c r="V69" i="1"/>
  <c r="R145" i="1"/>
  <c r="F156" i="1"/>
  <c r="AP176" i="1"/>
  <c r="AP142" i="1"/>
  <c r="U145" i="1"/>
  <c r="AH147" i="1" s="1"/>
  <c r="AX261" i="1"/>
  <c r="CG254" i="1"/>
  <c r="BB246" i="1"/>
  <c r="F336" i="1"/>
  <c r="CP407" i="1"/>
  <c r="O407" i="1" s="1"/>
  <c r="AO444" i="1"/>
  <c r="F453" i="1"/>
  <c r="GM257" i="1"/>
  <c r="GP257" i="1"/>
  <c r="CY446" i="1"/>
  <c r="X446" i="1" s="1"/>
  <c r="CZ446" i="1"/>
  <c r="Y446" i="1" s="1"/>
  <c r="AF449" i="1"/>
  <c r="F459" i="1"/>
  <c r="AQ444" i="1"/>
  <c r="CE449" i="1"/>
  <c r="AC444" i="1"/>
  <c r="P449" i="1"/>
  <c r="CF449" i="1"/>
  <c r="CH449" i="1"/>
  <c r="AH444" i="1"/>
  <c r="U449" i="1"/>
  <c r="AZ449" i="1"/>
  <c r="CI444" i="1"/>
  <c r="CC517" i="1"/>
  <c r="AT527" i="1"/>
  <c r="F543" i="1"/>
  <c r="BC517" i="1"/>
  <c r="AP402" i="1"/>
  <c r="F422" i="1"/>
  <c r="CP482" i="1"/>
  <c r="O482" i="1" s="1"/>
  <c r="AC486" i="1"/>
  <c r="V480" i="1"/>
  <c r="F509" i="1"/>
  <c r="CY484" i="1"/>
  <c r="X484" i="1" s="1"/>
  <c r="CZ484" i="1"/>
  <c r="Y484" i="1" s="1"/>
  <c r="AS517" i="1"/>
  <c r="F544" i="1"/>
  <c r="AD664" i="1"/>
  <c r="CY661" i="1"/>
  <c r="X661" i="1" s="1"/>
  <c r="CZ661" i="1"/>
  <c r="Y661" i="1" s="1"/>
  <c r="GP824" i="1"/>
  <c r="GM824" i="1"/>
  <c r="BB398" i="1"/>
  <c r="BB585" i="1"/>
  <c r="F569" i="1"/>
  <c r="CY656" i="1"/>
  <c r="X656" i="1" s="1"/>
  <c r="CZ656" i="1"/>
  <c r="Y656" i="1" s="1"/>
  <c r="F681" i="1"/>
  <c r="AS732" i="1"/>
  <c r="AS653" i="1"/>
  <c r="BA703" i="1"/>
  <c r="P145" i="1"/>
  <c r="AC867" i="1"/>
  <c r="CP861" i="1"/>
  <c r="O861" i="1" s="1"/>
  <c r="CY700" i="1"/>
  <c r="X700" i="1" s="1"/>
  <c r="CZ700" i="1"/>
  <c r="Y700" i="1" s="1"/>
  <c r="F838" i="1"/>
  <c r="AQ817" i="1"/>
  <c r="AD859" i="1"/>
  <c r="Q867" i="1"/>
  <c r="BC898" i="1"/>
  <c r="F920" i="1"/>
  <c r="CY940" i="1"/>
  <c r="X940" i="1" s="1"/>
  <c r="CZ940" i="1"/>
  <c r="Y940" i="1" s="1"/>
  <c r="F1095" i="1"/>
  <c r="AQ1114" i="1"/>
  <c r="AQ1080" i="1"/>
  <c r="F745" i="1"/>
  <c r="BB765" i="1"/>
  <c r="BB649" i="1"/>
  <c r="GM820" i="1"/>
  <c r="GP820" i="1"/>
  <c r="AP817" i="1"/>
  <c r="F837" i="1"/>
  <c r="F876" i="1"/>
  <c r="AP859" i="1"/>
  <c r="AH898" i="1"/>
  <c r="U904" i="1"/>
  <c r="CY938" i="1"/>
  <c r="X938" i="1" s="1"/>
  <c r="CZ938" i="1"/>
  <c r="Y938" i="1" s="1"/>
  <c r="CP940" i="1"/>
  <c r="O940" i="1" s="1"/>
  <c r="V942" i="1"/>
  <c r="F914" i="1"/>
  <c r="AQ898" i="1"/>
  <c r="V1085" i="1"/>
  <c r="AI1080" i="1"/>
  <c r="CI1080" i="1"/>
  <c r="AZ1085" i="1"/>
  <c r="AP1154" i="1"/>
  <c r="BY1149" i="1"/>
  <c r="CI1154" i="1"/>
  <c r="P1183" i="1"/>
  <c r="P1149" i="1"/>
  <c r="F1157" i="1"/>
  <c r="CG1298" i="1"/>
  <c r="AX1308" i="1"/>
  <c r="F1549" i="1"/>
  <c r="BB1527" i="1"/>
  <c r="AJ1149" i="1"/>
  <c r="W1154" i="1"/>
  <c r="CG1218" i="1"/>
  <c r="AX1228" i="1"/>
  <c r="BB1214" i="1"/>
  <c r="F1350" i="1"/>
  <c r="AS1452" i="1"/>
  <c r="F1474" i="1"/>
  <c r="AS1565" i="1"/>
  <c r="GM655" i="1"/>
  <c r="GP655" i="1"/>
  <c r="W942" i="1"/>
  <c r="F1158" i="1"/>
  <c r="AO1183" i="1"/>
  <c r="AO1149" i="1"/>
  <c r="AD1149" i="1"/>
  <c r="Q1154" i="1"/>
  <c r="GP1306" i="1"/>
  <c r="AG1411" i="1"/>
  <c r="T1421" i="1"/>
  <c r="AF1452" i="1"/>
  <c r="S1457" i="1"/>
  <c r="U1494" i="1"/>
  <c r="F1540" i="1"/>
  <c r="AO1527" i="1"/>
  <c r="AX1685" i="1"/>
  <c r="CG1680" i="1"/>
  <c r="CP1302" i="1"/>
  <c r="O1302" i="1" s="1"/>
  <c r="AC1308" i="1"/>
  <c r="AT1411" i="1"/>
  <c r="AT1565" i="1"/>
  <c r="F1439" i="1"/>
  <c r="BA1452" i="1"/>
  <c r="F1477" i="1"/>
  <c r="GP1491" i="1"/>
  <c r="GM1491" i="1"/>
  <c r="Q1494" i="1"/>
  <c r="AD1496" i="1" s="1"/>
  <c r="V1533" i="1"/>
  <c r="AI1536" i="1" s="1"/>
  <c r="GX1533" i="1"/>
  <c r="CJ1536" i="1" s="1"/>
  <c r="R1264" i="1"/>
  <c r="AO1214" i="1"/>
  <c r="F1341" i="1"/>
  <c r="GP1419" i="1"/>
  <c r="GM1419" i="1"/>
  <c r="U1533" i="1"/>
  <c r="F1767" i="1"/>
  <c r="AO1755" i="1"/>
  <c r="BA1866" i="1"/>
  <c r="F1891" i="1"/>
  <c r="AS1183" i="1"/>
  <c r="F1171" i="1"/>
  <c r="AS1149" i="1"/>
  <c r="S1264" i="1"/>
  <c r="AL1452" i="1"/>
  <c r="Y1457" i="1"/>
  <c r="S1494" i="1"/>
  <c r="F1513" i="1"/>
  <c r="AS1488" i="1"/>
  <c r="CH1685" i="1"/>
  <c r="CE1685" i="1"/>
  <c r="AC1680" i="1"/>
  <c r="P1685" i="1"/>
  <c r="CF1685" i="1"/>
  <c r="T1758" i="1"/>
  <c r="AG1763" i="1" s="1"/>
  <c r="CY1904" i="1"/>
  <c r="X1904" i="1" s="1"/>
  <c r="CZ1904" i="1"/>
  <c r="Y1904" i="1" s="1"/>
  <c r="F2282" i="1"/>
  <c r="AO2269" i="1"/>
  <c r="CJ1639" i="1"/>
  <c r="BA1649" i="1"/>
  <c r="GM1645" i="1"/>
  <c r="AI1680" i="1"/>
  <c r="V1685" i="1"/>
  <c r="BA1716" i="1"/>
  <c r="F1744" i="1"/>
  <c r="AS1716" i="1"/>
  <c r="F1741" i="1"/>
  <c r="AH1866" i="1"/>
  <c r="U1871" i="1"/>
  <c r="CP1904" i="1"/>
  <c r="O1904" i="1" s="1"/>
  <c r="CG2163" i="1"/>
  <c r="AX2167" i="1"/>
  <c r="F2291" i="1"/>
  <c r="BB2269" i="1"/>
  <c r="CE1457" i="1"/>
  <c r="AC1452" i="1"/>
  <c r="P1457" i="1"/>
  <c r="CF1457" i="1"/>
  <c r="CH1457" i="1"/>
  <c r="GM1718" i="1"/>
  <c r="GP1718" i="1"/>
  <c r="AB1724" i="1"/>
  <c r="R1758" i="1"/>
  <c r="CP1905" i="1"/>
  <c r="O1905" i="1" s="1"/>
  <c r="AP2055" i="1"/>
  <c r="F2069" i="1"/>
  <c r="GM1529" i="1"/>
  <c r="Q1649" i="1"/>
  <c r="AD1639" i="1"/>
  <c r="F1709" i="1"/>
  <c r="W1680" i="1"/>
  <c r="AH1716" i="1"/>
  <c r="U1724" i="1"/>
  <c r="CI1755" i="1"/>
  <c r="AZ1763" i="1"/>
  <c r="AZ1871" i="1"/>
  <c r="CI1866" i="1"/>
  <c r="AX2024" i="1"/>
  <c r="CG2013" i="1"/>
  <c r="AK2099" i="1"/>
  <c r="AB2167" i="1"/>
  <c r="P2234" i="1"/>
  <c r="AK2278" i="1"/>
  <c r="CG1866" i="1"/>
  <c r="AX1871" i="1"/>
  <c r="AK2024" i="1"/>
  <c r="AG2013" i="1"/>
  <c r="T2024" i="1"/>
  <c r="CJ2091" i="1"/>
  <c r="BA2099" i="1"/>
  <c r="U2234" i="1"/>
  <c r="AH2238" i="1" s="1"/>
  <c r="F2247" i="1"/>
  <c r="AP2307" i="1"/>
  <c r="AP2231" i="1"/>
  <c r="AG2269" i="1"/>
  <c r="T2278" i="1"/>
  <c r="BB2377" i="1"/>
  <c r="F2427" i="1"/>
  <c r="BB2443" i="1"/>
  <c r="AC2024" i="1"/>
  <c r="AI2091" i="1"/>
  <c r="V2099" i="1"/>
  <c r="GP2097" i="1"/>
  <c r="GM2097" i="1"/>
  <c r="GX2234" i="1"/>
  <c r="CJ2238" i="1" s="1"/>
  <c r="BB2307" i="1"/>
  <c r="BB2336" i="1" s="1"/>
  <c r="AJ2269" i="1"/>
  <c r="W2278" i="1"/>
  <c r="CI2269" i="1"/>
  <c r="AZ2278" i="1"/>
  <c r="GP2272" i="1"/>
  <c r="CJ2013" i="1"/>
  <c r="BA2024" i="1"/>
  <c r="F2083" i="1"/>
  <c r="V2055" i="1"/>
  <c r="F2191" i="1"/>
  <c r="W2163" i="1"/>
  <c r="W2196" i="1"/>
  <c r="GP2233" i="1"/>
  <c r="GM2233" i="1"/>
  <c r="U2278" i="1"/>
  <c r="AH2269" i="1"/>
  <c r="CI2381" i="1"/>
  <c r="AZ2385" i="1"/>
  <c r="AE2381" i="1"/>
  <c r="R2385" i="1"/>
  <c r="AS69" i="1"/>
  <c r="AS103" i="1"/>
  <c r="F91" i="1"/>
  <c r="AF69" i="1"/>
  <c r="S74" i="1"/>
  <c r="W69" i="1"/>
  <c r="F98" i="1"/>
  <c r="W103" i="1"/>
  <c r="CY407" i="1"/>
  <c r="X407" i="1" s="1"/>
  <c r="CZ407" i="1"/>
  <c r="Y407" i="1" s="1"/>
  <c r="CG444" i="1"/>
  <c r="AX449" i="1"/>
  <c r="AP254" i="1"/>
  <c r="F270" i="1"/>
  <c r="AP290" i="1"/>
  <c r="CY411" i="1"/>
  <c r="X411" i="1" s="1"/>
  <c r="CZ411" i="1"/>
  <c r="Y411" i="1" s="1"/>
  <c r="AX413" i="1"/>
  <c r="CG402" i="1"/>
  <c r="AJ444" i="1"/>
  <c r="W449" i="1"/>
  <c r="CP484" i="1"/>
  <c r="O484" i="1" s="1"/>
  <c r="AD486" i="1"/>
  <c r="CP411" i="1"/>
  <c r="O411" i="1" s="1"/>
  <c r="CP446" i="1"/>
  <c r="O446" i="1" s="1"/>
  <c r="CI480" i="1"/>
  <c r="AZ486" i="1"/>
  <c r="AD444" i="1"/>
  <c r="Q449" i="1"/>
  <c r="GP447" i="1"/>
  <c r="V413" i="1"/>
  <c r="R449" i="1"/>
  <c r="U480" i="1"/>
  <c r="F508" i="1"/>
  <c r="AB527" i="1"/>
  <c r="AF480" i="1"/>
  <c r="S486" i="1"/>
  <c r="AC517" i="1"/>
  <c r="P527" i="1"/>
  <c r="CF527" i="1"/>
  <c r="CE527" i="1"/>
  <c r="CH527" i="1"/>
  <c r="BC817" i="1"/>
  <c r="BC974" i="1"/>
  <c r="F844" i="1"/>
  <c r="GP524" i="1"/>
  <c r="GM524" i="1"/>
  <c r="BZ653" i="1"/>
  <c r="AQ664" i="1"/>
  <c r="GK697" i="1"/>
  <c r="GX145" i="1"/>
  <c r="CJ147" i="1" s="1"/>
  <c r="GP483" i="1"/>
  <c r="GM483" i="1"/>
  <c r="AD817" i="1"/>
  <c r="AX817" i="1"/>
  <c r="F835" i="1"/>
  <c r="AG859" i="1"/>
  <c r="T867" i="1"/>
  <c r="AT898" i="1"/>
  <c r="F922" i="1"/>
  <c r="BB817" i="1"/>
  <c r="F841" i="1"/>
  <c r="BB974" i="1"/>
  <c r="AX859" i="1"/>
  <c r="F874" i="1"/>
  <c r="AT935" i="1"/>
  <c r="F963" i="1"/>
  <c r="BC1114" i="1"/>
  <c r="BC1080" i="1"/>
  <c r="F1101" i="1"/>
  <c r="GP865" i="1"/>
  <c r="GM865" i="1"/>
  <c r="AC904" i="1"/>
  <c r="CP900" i="1"/>
  <c r="O900" i="1" s="1"/>
  <c r="CY943" i="1"/>
  <c r="X943" i="1" s="1"/>
  <c r="CZ943" i="1"/>
  <c r="Y943" i="1" s="1"/>
  <c r="CY819" i="1"/>
  <c r="X819" i="1" s="1"/>
  <c r="CZ819" i="1"/>
  <c r="Y819" i="1" s="1"/>
  <c r="AF828" i="1"/>
  <c r="AS817" i="1"/>
  <c r="F845" i="1"/>
  <c r="AS974" i="1"/>
  <c r="F1094" i="1"/>
  <c r="AP1114" i="1"/>
  <c r="AP1080" i="1"/>
  <c r="GM1221" i="1"/>
  <c r="GP1221" i="1"/>
  <c r="GP1226" i="1"/>
  <c r="GM1226" i="1"/>
  <c r="U703" i="1"/>
  <c r="AH695" i="1"/>
  <c r="CF1154" i="1"/>
  <c r="CP1220" i="1"/>
  <c r="O1220" i="1" s="1"/>
  <c r="AC1228" i="1"/>
  <c r="BB1411" i="1"/>
  <c r="F1434" i="1"/>
  <c r="BB1565" i="1"/>
  <c r="T939" i="1"/>
  <c r="AG1080" i="1"/>
  <c r="T1085" i="1"/>
  <c r="CH1154" i="1"/>
  <c r="F1512" i="1"/>
  <c r="BC1488" i="1"/>
  <c r="V859" i="1"/>
  <c r="AC1085" i="1"/>
  <c r="AT1145" i="1"/>
  <c r="F1201" i="1"/>
  <c r="S939" i="1"/>
  <c r="P1264" i="1"/>
  <c r="CG1452" i="1"/>
  <c r="AX1457" i="1"/>
  <c r="CZ1493" i="1"/>
  <c r="Y1493" i="1" s="1"/>
  <c r="CY1493" i="1"/>
  <c r="X1493" i="1" s="1"/>
  <c r="AJ1527" i="1"/>
  <c r="W1536" i="1"/>
  <c r="CZ1532" i="1"/>
  <c r="Y1532" i="1" s="1"/>
  <c r="CY1532" i="1"/>
  <c r="X1532" i="1" s="1"/>
  <c r="CY1533" i="1"/>
  <c r="X1533" i="1" s="1"/>
  <c r="CZ1533" i="1"/>
  <c r="Y1533" i="1" s="1"/>
  <c r="F1773" i="1"/>
  <c r="AQ1755" i="1"/>
  <c r="Q1264" i="1"/>
  <c r="AD1267" i="1" s="1"/>
  <c r="S1421" i="1"/>
  <c r="AF1411" i="1"/>
  <c r="AH1452" i="1"/>
  <c r="U1457" i="1"/>
  <c r="CY1492" i="1"/>
  <c r="X1492" i="1" s="1"/>
  <c r="CZ1492" i="1"/>
  <c r="Y1492" i="1" s="1"/>
  <c r="AS1218" i="1"/>
  <c r="AS1337" i="1"/>
  <c r="F1245" i="1"/>
  <c r="AX1267" i="1"/>
  <c r="CG1259" i="1"/>
  <c r="V1264" i="1"/>
  <c r="AI1267" i="1" s="1"/>
  <c r="GK1413" i="1"/>
  <c r="CG1411" i="1"/>
  <c r="AX1421" i="1"/>
  <c r="CP1492" i="1"/>
  <c r="O1492" i="1" s="1"/>
  <c r="AX1496" i="1"/>
  <c r="CG1488" i="1"/>
  <c r="BY1527" i="1"/>
  <c r="AP1536" i="1"/>
  <c r="CI1536" i="1"/>
  <c r="Q1533" i="1"/>
  <c r="CP1533" i="1" s="1"/>
  <c r="O1533" i="1" s="1"/>
  <c r="AO1639" i="1"/>
  <c r="F1653" i="1"/>
  <c r="AO1792" i="1"/>
  <c r="AQ1680" i="1"/>
  <c r="F1695" i="1"/>
  <c r="CG1755" i="1"/>
  <c r="AX1763" i="1"/>
  <c r="U1149" i="1"/>
  <c r="F1176" i="1"/>
  <c r="U1183" i="1"/>
  <c r="GM1224" i="1"/>
  <c r="W1264" i="1"/>
  <c r="AJ1267" i="1" s="1"/>
  <c r="AT1298" i="1"/>
  <c r="F1326" i="1"/>
  <c r="CP1417" i="1"/>
  <c r="O1417" i="1" s="1"/>
  <c r="P1532" i="1"/>
  <c r="GP1682" i="1"/>
  <c r="AB1685" i="1"/>
  <c r="GM1682" i="1"/>
  <c r="GX1758" i="1"/>
  <c r="CJ1763" i="1" s="1"/>
  <c r="GM1761" i="1"/>
  <c r="GP1761" i="1"/>
  <c r="AS2269" i="1"/>
  <c r="F2295" i="1"/>
  <c r="AK1452" i="1"/>
  <c r="X1457" i="1"/>
  <c r="GP1642" i="1"/>
  <c r="GM1642" i="1"/>
  <c r="AF1716" i="1"/>
  <c r="U1758" i="1"/>
  <c r="AH1763" i="1" s="1"/>
  <c r="AD1866" i="1"/>
  <c r="Q1871" i="1"/>
  <c r="CY1905" i="1"/>
  <c r="X1905" i="1" s="1"/>
  <c r="CZ1905" i="1"/>
  <c r="Y1905" i="1" s="1"/>
  <c r="R1907" i="1"/>
  <c r="CI2013" i="1"/>
  <c r="AZ2024" i="1"/>
  <c r="AG1452" i="1"/>
  <c r="T1457" i="1"/>
  <c r="AI1639" i="1"/>
  <c r="V1649" i="1"/>
  <c r="F1705" i="1"/>
  <c r="BA1680" i="1"/>
  <c r="BB1635" i="1"/>
  <c r="F1805" i="1"/>
  <c r="BB1821" i="1"/>
  <c r="CE1724" i="1"/>
  <c r="AC1716" i="1"/>
  <c r="P1724" i="1"/>
  <c r="CF1724" i="1"/>
  <c r="CH1724" i="1"/>
  <c r="W1758" i="1"/>
  <c r="AJ1763" i="1" s="1"/>
  <c r="F1894" i="1"/>
  <c r="V1866" i="1"/>
  <c r="S1907" i="1"/>
  <c r="AF1910" i="1" s="1"/>
  <c r="CP2057" i="1"/>
  <c r="O2057" i="1" s="1"/>
  <c r="AC2060" i="1"/>
  <c r="AT2055" i="1"/>
  <c r="F2078" i="1"/>
  <c r="F2294" i="1"/>
  <c r="BC2307" i="1"/>
  <c r="BC2269" i="1"/>
  <c r="W1649" i="1"/>
  <c r="AJ1639" i="1"/>
  <c r="AL1685" i="1"/>
  <c r="AD1716" i="1"/>
  <c r="Q1724" i="1"/>
  <c r="AZ1724" i="1"/>
  <c r="CI1716" i="1"/>
  <c r="GM1869" i="1"/>
  <c r="GP1869" i="1"/>
  <c r="GM1906" i="1"/>
  <c r="CG1902" i="1"/>
  <c r="AX1910" i="1"/>
  <c r="F1927" i="1"/>
  <c r="AS1902" i="1"/>
  <c r="F2084" i="1"/>
  <c r="W2055" i="1"/>
  <c r="AZ2167" i="1"/>
  <c r="CI2163" i="1"/>
  <c r="BA2163" i="1"/>
  <c r="F2187" i="1"/>
  <c r="BA2196" i="1"/>
  <c r="T2234" i="1"/>
  <c r="AG2238" i="1" s="1"/>
  <c r="AF2269" i="1"/>
  <c r="S2278" i="1"/>
  <c r="CJ2269" i="1"/>
  <c r="BA2278" i="1"/>
  <c r="AF2013" i="1"/>
  <c r="S2024" i="1"/>
  <c r="GP2021" i="1"/>
  <c r="GM2021" i="1"/>
  <c r="AG2055" i="1"/>
  <c r="T2060" i="1"/>
  <c r="GP2094" i="1"/>
  <c r="GM2094" i="1"/>
  <c r="R2234" i="1"/>
  <c r="CY2383" i="1"/>
  <c r="X2383" i="1" s="1"/>
  <c r="AF2385" i="1"/>
  <c r="CZ2383" i="1"/>
  <c r="Y2383" i="1" s="1"/>
  <c r="AI2013" i="1"/>
  <c r="V2024" i="1"/>
  <c r="AL2060" i="1"/>
  <c r="F2188" i="1"/>
  <c r="T2163" i="1"/>
  <c r="T2196" i="1"/>
  <c r="GM2235" i="1"/>
  <c r="GP2235" i="1"/>
  <c r="F2287" i="1"/>
  <c r="AP2269" i="1"/>
  <c r="CP2383" i="1"/>
  <c r="O2383" i="1" s="1"/>
  <c r="AC2385" i="1"/>
  <c r="P1907" i="1"/>
  <c r="GX1907" i="1"/>
  <c r="CJ1910" i="1" s="1"/>
  <c r="AL2163" i="1"/>
  <c r="Q2278" i="1"/>
  <c r="AD2269" i="1"/>
  <c r="AP2381" i="1"/>
  <c r="F2394" i="1"/>
  <c r="AP2414" i="1"/>
  <c r="AX2385" i="1"/>
  <c r="CG2381" i="1"/>
  <c r="AZ69" i="1"/>
  <c r="F85" i="1"/>
  <c r="AZ103" i="1"/>
  <c r="AL69" i="1"/>
  <c r="Y74" i="1"/>
  <c r="AS176" i="1"/>
  <c r="AS142" i="1"/>
  <c r="F164" i="1"/>
  <c r="AG69" i="1"/>
  <c r="T74" i="1"/>
  <c r="CG142" i="1"/>
  <c r="AX147" i="1"/>
  <c r="GP144" i="1"/>
  <c r="GM144" i="1"/>
  <c r="AS254" i="1"/>
  <c r="AS290" i="1"/>
  <c r="F278" i="1"/>
  <c r="CP405" i="1"/>
  <c r="O405" i="1" s="1"/>
  <c r="GM410" i="1"/>
  <c r="GP410" i="1"/>
  <c r="BC254" i="1"/>
  <c r="BC290" i="1"/>
  <c r="F277" i="1"/>
  <c r="AQ402" i="1"/>
  <c r="F423" i="1"/>
  <c r="F417" i="1"/>
  <c r="AO402" i="1"/>
  <c r="AO556" i="1"/>
  <c r="AG444" i="1"/>
  <c r="T449" i="1"/>
  <c r="AT480" i="1"/>
  <c r="F504" i="1"/>
  <c r="AH254" i="1"/>
  <c r="U261" i="1"/>
  <c r="AT402" i="1"/>
  <c r="F431" i="1"/>
  <c r="AP444" i="1"/>
  <c r="F458" i="1"/>
  <c r="CG480" i="1"/>
  <c r="AX486" i="1"/>
  <c r="CY521" i="1"/>
  <c r="X521" i="1" s="1"/>
  <c r="CZ521" i="1"/>
  <c r="Y521" i="1" s="1"/>
  <c r="AF527" i="1"/>
  <c r="CI402" i="1"/>
  <c r="AZ413" i="1"/>
  <c r="AH517" i="1"/>
  <c r="U527" i="1"/>
  <c r="AX664" i="1"/>
  <c r="CG653" i="1"/>
  <c r="V527" i="1"/>
  <c r="AI517" i="1"/>
  <c r="AK486" i="1"/>
  <c r="AS480" i="1"/>
  <c r="F503" i="1"/>
  <c r="CI695" i="1"/>
  <c r="AZ703" i="1"/>
  <c r="AQ254" i="1"/>
  <c r="F271" i="1"/>
  <c r="AQ290" i="1"/>
  <c r="F877" i="1"/>
  <c r="AQ859" i="1"/>
  <c r="AF664" i="1"/>
  <c r="CY658" i="1"/>
  <c r="X658" i="1" s="1"/>
  <c r="CZ658" i="1"/>
  <c r="Y658" i="1" s="1"/>
  <c r="AI695" i="1"/>
  <c r="AS695" i="1"/>
  <c r="F720" i="1"/>
  <c r="CG695" i="1"/>
  <c r="AX703" i="1"/>
  <c r="BA867" i="1"/>
  <c r="CJ859" i="1"/>
  <c r="AT859" i="1"/>
  <c r="F885" i="1"/>
  <c r="BB898" i="1"/>
  <c r="F917" i="1"/>
  <c r="CI945" i="1"/>
  <c r="BY935" i="1"/>
  <c r="AP945" i="1"/>
  <c r="F961" i="1"/>
  <c r="BC935" i="1"/>
  <c r="AO649" i="1"/>
  <c r="AO765" i="1"/>
  <c r="F736" i="1"/>
  <c r="GP825" i="1"/>
  <c r="GM825" i="1"/>
  <c r="Q939" i="1"/>
  <c r="AX945" i="1"/>
  <c r="CG935" i="1"/>
  <c r="BC695" i="1"/>
  <c r="F719" i="1"/>
  <c r="CY821" i="1"/>
  <c r="X821" i="1" s="1"/>
  <c r="CZ821" i="1"/>
  <c r="Y821" i="1" s="1"/>
  <c r="AS859" i="1"/>
  <c r="F884" i="1"/>
  <c r="F880" i="1"/>
  <c r="BB859" i="1"/>
  <c r="CY901" i="1"/>
  <c r="X901" i="1" s="1"/>
  <c r="CZ901" i="1"/>
  <c r="Y901" i="1" s="1"/>
  <c r="GK1082" i="1"/>
  <c r="GM1082" i="1" s="1"/>
  <c r="AE1085" i="1"/>
  <c r="CE1149" i="1"/>
  <c r="AV1154" i="1"/>
  <c r="CI1218" i="1"/>
  <c r="AZ1228" i="1"/>
  <c r="CY941" i="1"/>
  <c r="X941" i="1" s="1"/>
  <c r="CZ941" i="1"/>
  <c r="Y941" i="1" s="1"/>
  <c r="F1199" i="1"/>
  <c r="BC1145" i="1"/>
  <c r="GK1220" i="1"/>
  <c r="BC1259" i="1"/>
  <c r="F1283" i="1"/>
  <c r="BC1337" i="1"/>
  <c r="CP938" i="1"/>
  <c r="O938" i="1" s="1"/>
  <c r="GX939" i="1"/>
  <c r="CJ945" i="1" s="1"/>
  <c r="AT1114" i="1"/>
  <c r="AT1080" i="1"/>
  <c r="F1103" i="1"/>
  <c r="AF1149" i="1"/>
  <c r="S1154" i="1"/>
  <c r="CP1413" i="1"/>
  <c r="O1413" i="1" s="1"/>
  <c r="AC1421" i="1"/>
  <c r="F1437" i="1"/>
  <c r="BC1411" i="1"/>
  <c r="BC1565" i="1"/>
  <c r="F1552" i="1"/>
  <c r="BC1527" i="1"/>
  <c r="AP898" i="1"/>
  <c r="F913" i="1"/>
  <c r="AB1085" i="1"/>
  <c r="GP1082" i="1"/>
  <c r="F1175" i="1"/>
  <c r="T1149" i="1"/>
  <c r="T1183" i="1"/>
  <c r="GP1262" i="1"/>
  <c r="GM1262" i="1"/>
  <c r="GX1264" i="1"/>
  <c r="CJ1267" i="1" s="1"/>
  <c r="GP1490" i="1"/>
  <c r="GM1490" i="1"/>
  <c r="R1494" i="1"/>
  <c r="GK1494" i="1" s="1"/>
  <c r="GX1494" i="1"/>
  <c r="BZ1527" i="1"/>
  <c r="AQ1536" i="1"/>
  <c r="BC1755" i="1"/>
  <c r="F1779" i="1"/>
  <c r="AI1298" i="1"/>
  <c r="V1308" i="1"/>
  <c r="CY1417" i="1"/>
  <c r="X1417" i="1" s="1"/>
  <c r="CZ1417" i="1"/>
  <c r="Y1417" i="1" s="1"/>
  <c r="AQ1411" i="1"/>
  <c r="F1431" i="1"/>
  <c r="AD1452" i="1"/>
  <c r="Q1457" i="1"/>
  <c r="F1481" i="1"/>
  <c r="W1452" i="1"/>
  <c r="GP1530" i="1"/>
  <c r="GM1530" i="1"/>
  <c r="AQ1259" i="1"/>
  <c r="F1277" i="1"/>
  <c r="AQ1337" i="1"/>
  <c r="T1264" i="1"/>
  <c r="AG1267" i="1" s="1"/>
  <c r="V1421" i="1"/>
  <c r="AI1411" i="1"/>
  <c r="GP1416" i="1"/>
  <c r="GM1416" i="1"/>
  <c r="AO1411" i="1"/>
  <c r="F1425" i="1"/>
  <c r="AO1565" i="1"/>
  <c r="F1473" i="1"/>
  <c r="BC1452" i="1"/>
  <c r="AH1496" i="1"/>
  <c r="AQ1488" i="1"/>
  <c r="F1506" i="1"/>
  <c r="F1500" i="1"/>
  <c r="AO1488" i="1"/>
  <c r="CG1639" i="1"/>
  <c r="AX1649" i="1"/>
  <c r="F1701" i="1"/>
  <c r="BC1680" i="1"/>
  <c r="AO1716" i="1"/>
  <c r="F1728" i="1"/>
  <c r="AO1866" i="1"/>
  <c r="F1875" i="1"/>
  <c r="AO1939" i="1"/>
  <c r="AI1149" i="1"/>
  <c r="V1154" i="1"/>
  <c r="GP1415" i="1"/>
  <c r="GM1415" i="1"/>
  <c r="T1494" i="1"/>
  <c r="R1532" i="1"/>
  <c r="GK1532" i="1" s="1"/>
  <c r="R1533" i="1"/>
  <c r="GK1533" i="1" s="1"/>
  <c r="GM1644" i="1"/>
  <c r="GP1644" i="1"/>
  <c r="BC1792" i="1"/>
  <c r="AH1680" i="1"/>
  <c r="U1685" i="1"/>
  <c r="F1952" i="1"/>
  <c r="BB1968" i="1"/>
  <c r="BB1862" i="1"/>
  <c r="CG2269" i="1"/>
  <c r="AX2278" i="1"/>
  <c r="AL1649" i="1"/>
  <c r="GP1646" i="1"/>
  <c r="GM1646" i="1"/>
  <c r="AK1724" i="1"/>
  <c r="GM1721" i="1"/>
  <c r="Q1758" i="1"/>
  <c r="AD1763" i="1" s="1"/>
  <c r="AB1871" i="1"/>
  <c r="F1895" i="1"/>
  <c r="W1866" i="1"/>
  <c r="W1907" i="1"/>
  <c r="AJ1910" i="1" s="1"/>
  <c r="CI2091" i="1"/>
  <c r="AZ2099" i="1"/>
  <c r="CI1680" i="1"/>
  <c r="AZ1685" i="1"/>
  <c r="GP1683" i="1"/>
  <c r="GM1683" i="1"/>
  <c r="AG1716" i="1"/>
  <c r="T1724" i="1"/>
  <c r="AG1866" i="1"/>
  <c r="T1871" i="1"/>
  <c r="BC1902" i="1"/>
  <c r="F1926" i="1"/>
  <c r="F2067" i="1"/>
  <c r="AX2055" i="1"/>
  <c r="AQ2381" i="1"/>
  <c r="F2395" i="1"/>
  <c r="AQ2414" i="1"/>
  <c r="CE1649" i="1"/>
  <c r="P1649" i="1"/>
  <c r="CF1649" i="1"/>
  <c r="AC1639" i="1"/>
  <c r="CH1649" i="1"/>
  <c r="F1667" i="1"/>
  <c r="AT1639" i="1"/>
  <c r="AT1792" i="1"/>
  <c r="GM1643" i="1"/>
  <c r="GP1643" i="1"/>
  <c r="AF1680" i="1"/>
  <c r="S1685" i="1"/>
  <c r="F1706" i="1"/>
  <c r="T1680" i="1"/>
  <c r="AI1716" i="1"/>
  <c r="V1724" i="1"/>
  <c r="GP1722" i="1"/>
  <c r="AP1755" i="1"/>
  <c r="F1772" i="1"/>
  <c r="S1758" i="1"/>
  <c r="F1887" i="1"/>
  <c r="BC1939" i="1"/>
  <c r="BC1866" i="1"/>
  <c r="F1914" i="1"/>
  <c r="AO1902" i="1"/>
  <c r="AQ2013" i="1"/>
  <c r="F2034" i="1"/>
  <c r="AQ2128" i="1"/>
  <c r="GP2022" i="1"/>
  <c r="GM2022" i="1"/>
  <c r="AP2163" i="1"/>
  <c r="F2176" i="1"/>
  <c r="AP2196" i="1"/>
  <c r="Q2234" i="1"/>
  <c r="F1881" i="1"/>
  <c r="AQ1939" i="1"/>
  <c r="AQ1866" i="1"/>
  <c r="AL2024" i="1"/>
  <c r="AD2055" i="1"/>
  <c r="Q2060" i="1"/>
  <c r="CI2231" i="1"/>
  <c r="AZ2238" i="1"/>
  <c r="AJ2381" i="1"/>
  <c r="W2385" i="1"/>
  <c r="GP2017" i="1"/>
  <c r="GM2017" i="1"/>
  <c r="AF2055" i="1"/>
  <c r="S2060" i="1"/>
  <c r="AG2091" i="1"/>
  <c r="T2099" i="1"/>
  <c r="GP2236" i="1"/>
  <c r="GM2236" i="1"/>
  <c r="AC2269" i="1"/>
  <c r="CH2278" i="1"/>
  <c r="CE2278" i="1"/>
  <c r="P2278" i="1"/>
  <c r="CF2278" i="1"/>
  <c r="V2381" i="1"/>
  <c r="V2414" i="1"/>
  <c r="F2408" i="1"/>
  <c r="T1907" i="1"/>
  <c r="AG1910" i="1" s="1"/>
  <c r="AH2013" i="1"/>
  <c r="U2024" i="1"/>
  <c r="U2055" i="1"/>
  <c r="F2082" i="1"/>
  <c r="AB2099" i="1"/>
  <c r="AJ2091" i="1"/>
  <c r="W2099" i="1"/>
  <c r="AF2163" i="1"/>
  <c r="S2167" i="1"/>
  <c r="AT2307" i="1"/>
  <c r="F2256" i="1"/>
  <c r="AT2231" i="1"/>
  <c r="GM2274" i="1"/>
  <c r="U2385" i="1"/>
  <c r="GP2275" i="1"/>
  <c r="F2389" i="1"/>
  <c r="AO2414" i="1"/>
  <c r="AO2381" i="1"/>
  <c r="AC74" i="1"/>
  <c r="CP71" i="1"/>
  <c r="O71" i="1" s="1"/>
  <c r="BA69" i="1"/>
  <c r="F94" i="1"/>
  <c r="BA103" i="1"/>
  <c r="F151" i="1"/>
  <c r="AO176" i="1"/>
  <c r="AO142" i="1"/>
  <c r="V145" i="1"/>
  <c r="AI147" i="1" s="1"/>
  <c r="AE69" i="1"/>
  <c r="R74" i="1"/>
  <c r="CG69" i="1"/>
  <c r="AX74" i="1"/>
  <c r="AK69" i="1"/>
  <c r="Q145" i="1"/>
  <c r="AD147" i="1" s="1"/>
  <c r="AT176" i="1"/>
  <c r="AT142" i="1"/>
  <c r="F165" i="1"/>
  <c r="T145" i="1"/>
  <c r="AG147" i="1" s="1"/>
  <c r="S145" i="1"/>
  <c r="CY405" i="1"/>
  <c r="X405" i="1" s="1"/>
  <c r="CZ405" i="1"/>
  <c r="Y405" i="1" s="1"/>
  <c r="GM72" i="1"/>
  <c r="AO69" i="1"/>
  <c r="F78" i="1"/>
  <c r="AO103" i="1"/>
  <c r="F52" i="1"/>
  <c r="F56" i="1"/>
  <c r="AT69" i="1"/>
  <c r="AT103" i="1"/>
  <c r="F92" i="1"/>
  <c r="CI142" i="1"/>
  <c r="AZ147" i="1"/>
  <c r="F265" i="1"/>
  <c r="AO290" i="1"/>
  <c r="AO254" i="1"/>
  <c r="AI254" i="1"/>
  <c r="V261" i="1"/>
  <c r="AG413" i="1"/>
  <c r="CP409" i="1"/>
  <c r="O409" i="1" s="1"/>
  <c r="BC402" i="1"/>
  <c r="F429" i="1"/>
  <c r="BC556" i="1"/>
  <c r="CI254" i="1"/>
  <c r="AZ261" i="1"/>
  <c r="BA444" i="1"/>
  <c r="F469" i="1"/>
  <c r="AE486" i="1"/>
  <c r="GK482" i="1"/>
  <c r="CJ254" i="1"/>
  <c r="BA261" i="1"/>
  <c r="AS444" i="1"/>
  <c r="F466" i="1"/>
  <c r="AS556" i="1"/>
  <c r="F465" i="1"/>
  <c r="BC444" i="1"/>
  <c r="F490" i="1"/>
  <c r="AO480" i="1"/>
  <c r="AJ517" i="1"/>
  <c r="W527" i="1"/>
  <c r="AF413" i="1"/>
  <c r="BY517" i="1"/>
  <c r="AP527" i="1"/>
  <c r="CI527" i="1"/>
  <c r="AJ480" i="1"/>
  <c r="W486" i="1"/>
  <c r="AP664" i="1"/>
  <c r="CI664" i="1"/>
  <c r="BY653" i="1"/>
  <c r="CP697" i="1"/>
  <c r="O697" i="1" s="1"/>
  <c r="GP821" i="1"/>
  <c r="GM821" i="1"/>
  <c r="GM660" i="1"/>
  <c r="GP660" i="1"/>
  <c r="GP823" i="1"/>
  <c r="GM823" i="1"/>
  <c r="BC859" i="1"/>
  <c r="F883" i="1"/>
  <c r="BZ517" i="1"/>
  <c r="CG527" i="1"/>
  <c r="AQ527" i="1"/>
  <c r="CP661" i="1"/>
  <c r="O661" i="1" s="1"/>
  <c r="BC765" i="1"/>
  <c r="BC649" i="1"/>
  <c r="F748" i="1"/>
  <c r="GP698" i="1"/>
  <c r="AQ695" i="1"/>
  <c r="F713" i="1"/>
  <c r="CY937" i="1"/>
  <c r="X937" i="1" s="1"/>
  <c r="CZ937" i="1"/>
  <c r="Y937" i="1" s="1"/>
  <c r="U939" i="1"/>
  <c r="AH817" i="1"/>
  <c r="U828" i="1"/>
  <c r="AO813" i="1"/>
  <c r="AO1007" i="1"/>
  <c r="F978" i="1"/>
  <c r="AH859" i="1"/>
  <c r="U867" i="1"/>
  <c r="CP937" i="1"/>
  <c r="O937" i="1" s="1"/>
  <c r="AC945" i="1"/>
  <c r="V939" i="1"/>
  <c r="AI945" i="1" s="1"/>
  <c r="U942" i="1"/>
  <c r="F949" i="1"/>
  <c r="AO935" i="1"/>
  <c r="CI817" i="1"/>
  <c r="AZ828" i="1"/>
  <c r="GK862" i="1"/>
  <c r="GP862" i="1" s="1"/>
  <c r="CI859" i="1"/>
  <c r="AZ867" i="1"/>
  <c r="R939" i="1"/>
  <c r="GK939" i="1" s="1"/>
  <c r="Q942" i="1"/>
  <c r="AT817" i="1"/>
  <c r="F846" i="1"/>
  <c r="AT974" i="1"/>
  <c r="AK867" i="1"/>
  <c r="CG898" i="1"/>
  <c r="AX904" i="1"/>
  <c r="R942" i="1"/>
  <c r="GK942" i="1" s="1"/>
  <c r="F1098" i="1"/>
  <c r="BB1114" i="1"/>
  <c r="BB1080" i="1"/>
  <c r="AB1154" i="1"/>
  <c r="BB1145" i="1"/>
  <c r="F1196" i="1"/>
  <c r="W867" i="1"/>
  <c r="AJ859" i="1"/>
  <c r="GK937" i="1"/>
  <c r="S942" i="1"/>
  <c r="W1085" i="1"/>
  <c r="AJ1080" i="1"/>
  <c r="CI1259" i="1"/>
  <c r="AZ1267" i="1"/>
  <c r="AT1527" i="1"/>
  <c r="F1554" i="1"/>
  <c r="P939" i="1"/>
  <c r="AK1149" i="1"/>
  <c r="X1154" i="1"/>
  <c r="AO1452" i="1"/>
  <c r="F1461" i="1"/>
  <c r="AC664" i="1"/>
  <c r="AT653" i="1"/>
  <c r="AT732" i="1"/>
  <c r="F682" i="1"/>
  <c r="GM863" i="1"/>
  <c r="CI898" i="1"/>
  <c r="AZ904" i="1"/>
  <c r="AX1114" i="1"/>
  <c r="AX1080" i="1"/>
  <c r="F1092" i="1"/>
  <c r="AX1154" i="1"/>
  <c r="CG1149" i="1"/>
  <c r="BA1145" i="1"/>
  <c r="F1203" i="1"/>
  <c r="AD1298" i="1"/>
  <c r="Q1308" i="1"/>
  <c r="GP1305" i="1"/>
  <c r="GM1305" i="1"/>
  <c r="F1467" i="1"/>
  <c r="AQ1452" i="1"/>
  <c r="P1494" i="1"/>
  <c r="AF1536" i="1"/>
  <c r="CG1536" i="1"/>
  <c r="F1284" i="1"/>
  <c r="AS1259" i="1"/>
  <c r="AI1452" i="1"/>
  <c r="V1457" i="1"/>
  <c r="GP1265" i="1"/>
  <c r="GM1265" i="1"/>
  <c r="U1308" i="1"/>
  <c r="F1319" i="1"/>
  <c r="AZ1298" i="1"/>
  <c r="BY1411" i="1"/>
  <c r="AP1421" i="1"/>
  <c r="CI1421" i="1"/>
  <c r="GM1418" i="1"/>
  <c r="GP1418" i="1"/>
  <c r="R1457" i="1"/>
  <c r="AE1452" i="1"/>
  <c r="AP1496" i="1"/>
  <c r="CI1496" i="1"/>
  <c r="BY1488" i="1"/>
  <c r="AH1536" i="1"/>
  <c r="CY1531" i="1"/>
  <c r="X1531" i="1" s="1"/>
  <c r="CZ1531" i="1"/>
  <c r="Y1531" i="1" s="1"/>
  <c r="CY1534" i="1"/>
  <c r="X1534" i="1" s="1"/>
  <c r="CZ1534" i="1"/>
  <c r="Y1534" i="1" s="1"/>
  <c r="CG1716" i="1"/>
  <c r="AX1724" i="1"/>
  <c r="AS1866" i="1"/>
  <c r="F1888" i="1"/>
  <c r="AS1939" i="1"/>
  <c r="AF1496" i="1"/>
  <c r="GX1493" i="1"/>
  <c r="CJ1496" i="1" s="1"/>
  <c r="T1493" i="1"/>
  <c r="AG1496" i="1" s="1"/>
  <c r="U1649" i="1"/>
  <c r="AH1639" i="1"/>
  <c r="AJ1716" i="1"/>
  <c r="W1724" i="1"/>
  <c r="P1758" i="1"/>
  <c r="AF1866" i="1"/>
  <c r="S1871" i="1"/>
  <c r="AX2238" i="1"/>
  <c r="CG2231" i="1"/>
  <c r="V1494" i="1"/>
  <c r="AI1496" i="1" s="1"/>
  <c r="AS1639" i="1"/>
  <c r="AS1792" i="1"/>
  <c r="F1666" i="1"/>
  <c r="AD1680" i="1"/>
  <c r="Q1685" i="1"/>
  <c r="AL1724" i="1"/>
  <c r="AS1755" i="1"/>
  <c r="F1780" i="1"/>
  <c r="CE1871" i="1"/>
  <c r="AC1866" i="1"/>
  <c r="P1871" i="1"/>
  <c r="CF1871" i="1"/>
  <c r="CH1871" i="1"/>
  <c r="GM1908" i="1"/>
  <c r="GP1908" i="1"/>
  <c r="F2144" i="1"/>
  <c r="BC2009" i="1"/>
  <c r="BC2336" i="1"/>
  <c r="AT2269" i="1"/>
  <c r="F2296" i="1"/>
  <c r="GM1454" i="1"/>
  <c r="CA1457" i="1" s="1"/>
  <c r="GP1454" i="1"/>
  <c r="CD1457" i="1" s="1"/>
  <c r="AB1457" i="1"/>
  <c r="AS1527" i="1"/>
  <c r="F1553" i="1"/>
  <c r="AE1680" i="1"/>
  <c r="R1685" i="1"/>
  <c r="AP1680" i="1"/>
  <c r="F1694" i="1"/>
  <c r="GM1720" i="1"/>
  <c r="GP1720" i="1"/>
  <c r="GM2016" i="1"/>
  <c r="GP2019" i="1"/>
  <c r="GM2019" i="1"/>
  <c r="GP2058" i="1"/>
  <c r="GM2058" i="1"/>
  <c r="BB2055" i="1"/>
  <c r="F2073" i="1"/>
  <c r="F2401" i="1"/>
  <c r="BC2381" i="1"/>
  <c r="BC2414" i="1"/>
  <c r="T1649" i="1"/>
  <c r="AG1639" i="1"/>
  <c r="AK1685" i="1"/>
  <c r="AP1716" i="1"/>
  <c r="F1733" i="1"/>
  <c r="BY1902" i="1"/>
  <c r="AP1910" i="1"/>
  <c r="CI1910" i="1"/>
  <c r="F2132" i="1"/>
  <c r="AO2009" i="1"/>
  <c r="AF2091" i="1"/>
  <c r="S2099" i="1"/>
  <c r="AC2163" i="1"/>
  <c r="P2167" i="1"/>
  <c r="CF2167" i="1"/>
  <c r="CH2167" i="1"/>
  <c r="CE2167" i="1"/>
  <c r="AS2159" i="1"/>
  <c r="F2213" i="1"/>
  <c r="W2234" i="1"/>
  <c r="AJ2238" i="1" s="1"/>
  <c r="AQ2231" i="1"/>
  <c r="F2248" i="1"/>
  <c r="AQ2307" i="1"/>
  <c r="AO2307" i="1"/>
  <c r="AO2336" i="1" s="1"/>
  <c r="V2278" i="1"/>
  <c r="AI2269" i="1"/>
  <c r="F2288" i="1"/>
  <c r="AQ2269" i="1"/>
  <c r="AJ2013" i="1"/>
  <c r="W2024" i="1"/>
  <c r="F2041" i="1"/>
  <c r="AS2013" i="1"/>
  <c r="AS2128" i="1"/>
  <c r="AP2128" i="1"/>
  <c r="BA2060" i="1"/>
  <c r="CJ2055" i="1"/>
  <c r="AH2091" i="1"/>
  <c r="U2099" i="1"/>
  <c r="AS2307" i="1"/>
  <c r="GP2276" i="1"/>
  <c r="AG2381" i="1"/>
  <c r="T2385" i="1"/>
  <c r="GM2015" i="1"/>
  <c r="AB2024" i="1"/>
  <c r="GP2015" i="1"/>
  <c r="GM2018" i="1"/>
  <c r="GP2018" i="1"/>
  <c r="AT2128" i="1"/>
  <c r="AK2060" i="1"/>
  <c r="AD2091" i="1"/>
  <c r="Q2099" i="1"/>
  <c r="GP2096" i="1"/>
  <c r="GM2096" i="1"/>
  <c r="F2190" i="1"/>
  <c r="V2163" i="1"/>
  <c r="V2196" i="1"/>
  <c r="AO2159" i="1"/>
  <c r="F2200" i="1"/>
  <c r="S2234" i="1"/>
  <c r="AS2414" i="1"/>
  <c r="F2402" i="1"/>
  <c r="AS2381" i="1"/>
  <c r="AQ1902" i="1"/>
  <c r="F1920" i="1"/>
  <c r="AD2013" i="1"/>
  <c r="Q2024" i="1"/>
  <c r="CH2099" i="1"/>
  <c r="CE2099" i="1"/>
  <c r="AC2091" i="1"/>
  <c r="P2099" i="1"/>
  <c r="CF2099" i="1"/>
  <c r="AK2163" i="1"/>
  <c r="V2234" i="1"/>
  <c r="AI2238" i="1" s="1"/>
  <c r="AD2381" i="1"/>
  <c r="Q2385" i="1"/>
  <c r="AT2377" i="1"/>
  <c r="AT2443" i="1"/>
  <c r="F2432" i="1"/>
  <c r="F2405" i="1"/>
  <c r="BA2414" i="1"/>
  <c r="BA2381" i="1"/>
  <c r="E232" i="6" l="1"/>
  <c r="J48" i="5"/>
  <c r="AB2278" i="1"/>
  <c r="GM2276" i="1"/>
  <c r="AL2269" i="1"/>
  <c r="Y2099" i="1"/>
  <c r="E259" i="6"/>
  <c r="T130" i="7"/>
  <c r="GM1760" i="1"/>
  <c r="R128" i="7"/>
  <c r="T128" i="7"/>
  <c r="M128" i="7"/>
  <c r="F208" i="6" s="1"/>
  <c r="R1724" i="1"/>
  <c r="E203" i="6"/>
  <c r="GM1719" i="1"/>
  <c r="AQ1821" i="1"/>
  <c r="AQ1631" i="1" s="1"/>
  <c r="AB1649" i="1"/>
  <c r="GM1647" i="1"/>
  <c r="F1802" i="1"/>
  <c r="AF1639" i="1"/>
  <c r="GM1641" i="1"/>
  <c r="AK1649" i="1"/>
  <c r="X1649" i="1" s="1"/>
  <c r="GP1641" i="1"/>
  <c r="AG1527" i="1"/>
  <c r="T1536" i="1"/>
  <c r="GP1529" i="1"/>
  <c r="CP1494" i="1"/>
  <c r="O1494" i="1" s="1"/>
  <c r="F1441" i="1"/>
  <c r="S1308" i="1"/>
  <c r="AJ1298" i="1"/>
  <c r="W1308" i="1"/>
  <c r="W1298" i="1" s="1"/>
  <c r="AE1308" i="1"/>
  <c r="AE1298" i="1" s="1"/>
  <c r="CP1303" i="1"/>
  <c r="O1303" i="1" s="1"/>
  <c r="AB1308" i="1" s="1"/>
  <c r="O1308" i="1" s="1"/>
  <c r="BA1308" i="1"/>
  <c r="CZ1303" i="1"/>
  <c r="Y1303" i="1" s="1"/>
  <c r="F1355" i="1"/>
  <c r="GM1263" i="1"/>
  <c r="AE1228" i="1"/>
  <c r="CJ1228" i="1"/>
  <c r="AG1228" i="1"/>
  <c r="AG1218" i="1" s="1"/>
  <c r="F1346" i="1"/>
  <c r="CP1223" i="1"/>
  <c r="O1223" i="1" s="1"/>
  <c r="AD1218" i="1"/>
  <c r="CP942" i="1"/>
  <c r="O942" i="1" s="1"/>
  <c r="AG945" i="1"/>
  <c r="CP939" i="1"/>
  <c r="O939" i="1" s="1"/>
  <c r="AJ945" i="1"/>
  <c r="AJ935" i="1" s="1"/>
  <c r="AG904" i="1"/>
  <c r="AS898" i="1"/>
  <c r="F921" i="1"/>
  <c r="AL867" i="1"/>
  <c r="GM864" i="1"/>
  <c r="AE867" i="1"/>
  <c r="R867" i="1" s="1"/>
  <c r="AF859" i="1"/>
  <c r="GM826" i="1"/>
  <c r="AC828" i="1"/>
  <c r="AB828" i="1"/>
  <c r="AI817" i="1"/>
  <c r="T828" i="1"/>
  <c r="T817" i="1" s="1"/>
  <c r="BA828" i="1"/>
  <c r="BA817" i="1" s="1"/>
  <c r="F721" i="1"/>
  <c r="AT695" i="1"/>
  <c r="AJ703" i="1"/>
  <c r="AG695" i="1"/>
  <c r="AD695" i="1"/>
  <c r="AE703" i="1"/>
  <c r="GM662" i="1"/>
  <c r="AT556" i="1"/>
  <c r="F547" i="1"/>
  <c r="GM447" i="1"/>
  <c r="CF413" i="1"/>
  <c r="CH413" i="1"/>
  <c r="GM408" i="1"/>
  <c r="GP408" i="1"/>
  <c r="Q413" i="1"/>
  <c r="W413" i="1"/>
  <c r="W556" i="1" s="1"/>
  <c r="AE413" i="1"/>
  <c r="Q261" i="1"/>
  <c r="O22" i="7"/>
  <c r="R22" i="7"/>
  <c r="E283" i="6"/>
  <c r="AH1218" i="1"/>
  <c r="U1228" i="1"/>
  <c r="Q904" i="1"/>
  <c r="Q898" i="1" s="1"/>
  <c r="AD898" i="1"/>
  <c r="AJ1218" i="1"/>
  <c r="W1228" i="1"/>
  <c r="CJ402" i="1"/>
  <c r="BA413" i="1"/>
  <c r="V1228" i="1"/>
  <c r="V1218" i="1" s="1"/>
  <c r="AI1218" i="1"/>
  <c r="AH402" i="1"/>
  <c r="U413" i="1"/>
  <c r="U402" i="1" s="1"/>
  <c r="AJ1488" i="1"/>
  <c r="W1496" i="1"/>
  <c r="CJ653" i="1"/>
  <c r="BA664" i="1"/>
  <c r="BA732" i="1" s="1"/>
  <c r="AG653" i="1"/>
  <c r="T664" i="1"/>
  <c r="F685" i="1" s="1"/>
  <c r="T1228" i="1"/>
  <c r="T1218" i="1" s="1"/>
  <c r="GP1534" i="1"/>
  <c r="AB664" i="1"/>
  <c r="AB653" i="1" s="1"/>
  <c r="AL413" i="1"/>
  <c r="Y413" i="1" s="1"/>
  <c r="GP941" i="1"/>
  <c r="AD945" i="1"/>
  <c r="Q945" i="1" s="1"/>
  <c r="GP658" i="1"/>
  <c r="AB413" i="1"/>
  <c r="AB402" i="1" s="1"/>
  <c r="GP943" i="1"/>
  <c r="AL486" i="1"/>
  <c r="AK449" i="1"/>
  <c r="AK1871" i="1"/>
  <c r="CI1639" i="1"/>
  <c r="AZ1649" i="1"/>
  <c r="E129" i="6"/>
  <c r="AH1080" i="1"/>
  <c r="U1085" i="1"/>
  <c r="CZ701" i="1"/>
  <c r="Y701" i="1" s="1"/>
  <c r="CY701" i="1"/>
  <c r="X701" i="1" s="1"/>
  <c r="GK1152" i="1"/>
  <c r="J76" i="5"/>
  <c r="AJ904" i="1"/>
  <c r="AQ205" i="1"/>
  <c r="F186" i="1"/>
  <c r="AQ138" i="1"/>
  <c r="O130" i="7"/>
  <c r="M104" i="7"/>
  <c r="F168" i="6" s="1"/>
  <c r="E169" i="6" s="1"/>
  <c r="Q2167" i="1"/>
  <c r="AD2163" i="1"/>
  <c r="R130" i="7"/>
  <c r="AI904" i="1"/>
  <c r="AS1114" i="1"/>
  <c r="AS1080" i="1"/>
  <c r="F1102" i="1"/>
  <c r="AE1649" i="1"/>
  <c r="AF261" i="1"/>
  <c r="CY258" i="1"/>
  <c r="X258" i="1" s="1"/>
  <c r="CZ258" i="1"/>
  <c r="Y258" i="1" s="1"/>
  <c r="GK2165" i="1"/>
  <c r="AE2167" i="1"/>
  <c r="M108" i="7"/>
  <c r="F173" i="6" s="1"/>
  <c r="E176" i="6" s="1"/>
  <c r="AH2163" i="1"/>
  <c r="U2167" i="1"/>
  <c r="GK699" i="1"/>
  <c r="M28" i="7"/>
  <c r="F42" i="6" s="1"/>
  <c r="E110" i="6"/>
  <c r="E92" i="6"/>
  <c r="GK256" i="1"/>
  <c r="AE261" i="1"/>
  <c r="AE664" i="1"/>
  <c r="AE2278" i="1"/>
  <c r="GK2271" i="1"/>
  <c r="GK1757" i="1"/>
  <c r="T61" i="5"/>
  <c r="J68" i="5" s="1"/>
  <c r="AL1154" i="1"/>
  <c r="AT290" i="1"/>
  <c r="AT254" i="1"/>
  <c r="F279" i="1"/>
  <c r="CY1083" i="1"/>
  <c r="X1083" i="1" s="1"/>
  <c r="CZ1083" i="1"/>
  <c r="Y1083" i="1" s="1"/>
  <c r="AF1085" i="1"/>
  <c r="CJ904" i="1"/>
  <c r="AE828" i="1"/>
  <c r="GP259" i="1"/>
  <c r="GM657" i="1"/>
  <c r="T480" i="1"/>
  <c r="F507" i="1"/>
  <c r="CA2024" i="1"/>
  <c r="AL1536" i="1"/>
  <c r="Y1536" i="1" s="1"/>
  <c r="AK413" i="1"/>
  <c r="X413" i="1" s="1"/>
  <c r="GP901" i="1"/>
  <c r="AL527" i="1"/>
  <c r="AK2385" i="1"/>
  <c r="GP700" i="1"/>
  <c r="GM700" i="1"/>
  <c r="F2206" i="1"/>
  <c r="AQ2159" i="1"/>
  <c r="GK2273" i="1"/>
  <c r="BC65" i="1"/>
  <c r="BC205" i="1"/>
  <c r="F119" i="1"/>
  <c r="M85" i="7"/>
  <c r="F141" i="6" s="1"/>
  <c r="E142" i="6" s="1"/>
  <c r="T104" i="7"/>
  <c r="GK1868" i="1"/>
  <c r="AE1871" i="1"/>
  <c r="AP1452" i="1"/>
  <c r="F1466" i="1"/>
  <c r="GK2095" i="1"/>
  <c r="GK519" i="1"/>
  <c r="AE527" i="1"/>
  <c r="T28" i="7"/>
  <c r="CP902" i="1"/>
  <c r="O902" i="1" s="1"/>
  <c r="E77" i="6"/>
  <c r="BB65" i="1"/>
  <c r="BB205" i="1"/>
  <c r="F116" i="1"/>
  <c r="AD1080" i="1"/>
  <c r="Q1085" i="1"/>
  <c r="BA486" i="1"/>
  <c r="CJ480" i="1"/>
  <c r="O108" i="7"/>
  <c r="AT1755" i="1"/>
  <c r="F1781" i="1"/>
  <c r="I71" i="5"/>
  <c r="T1308" i="1"/>
  <c r="AG1298" i="1"/>
  <c r="CY659" i="1"/>
  <c r="X659" i="1" s="1"/>
  <c r="CZ659" i="1"/>
  <c r="Y659" i="1" s="1"/>
  <c r="AF904" i="1"/>
  <c r="CZ902" i="1"/>
  <c r="Y902" i="1" s="1"/>
  <c r="CY902" i="1"/>
  <c r="X902" i="1" s="1"/>
  <c r="AE904" i="1"/>
  <c r="GK900" i="1"/>
  <c r="AC703" i="1"/>
  <c r="CP701" i="1"/>
  <c r="O701" i="1" s="1"/>
  <c r="T22" i="7"/>
  <c r="M22" i="7"/>
  <c r="F29" i="6" s="1"/>
  <c r="E30" i="6" s="1"/>
  <c r="GK1222" i="1"/>
  <c r="GP1531" i="1"/>
  <c r="AL1421" i="1"/>
  <c r="Y1421" i="1" s="1"/>
  <c r="AK527" i="1"/>
  <c r="AK517" i="1" s="1"/>
  <c r="AB1496" i="1"/>
  <c r="AB1488" i="1" s="1"/>
  <c r="E69" i="6"/>
  <c r="E54" i="6"/>
  <c r="BB138" i="1"/>
  <c r="F189" i="1"/>
  <c r="E153" i="6"/>
  <c r="J65" i="5"/>
  <c r="GK1151" i="1"/>
  <c r="AE1154" i="1"/>
  <c r="W261" i="1"/>
  <c r="AJ254" i="1"/>
  <c r="AT1902" i="1"/>
  <c r="F1928" i="1"/>
  <c r="AT1939" i="1"/>
  <c r="AZ1457" i="1"/>
  <c r="CI1452" i="1"/>
  <c r="AT2159" i="1"/>
  <c r="F2214" i="1"/>
  <c r="GK1759" i="1"/>
  <c r="GK406" i="1"/>
  <c r="GK404" i="1"/>
  <c r="GK819" i="1"/>
  <c r="GP819" i="1" s="1"/>
  <c r="AL261" i="1"/>
  <c r="Q69" i="1"/>
  <c r="Q103" i="1"/>
  <c r="F86" i="1"/>
  <c r="O104" i="7"/>
  <c r="AP65" i="1"/>
  <c r="F112" i="1"/>
  <c r="AL1871" i="1"/>
  <c r="F2212" i="1"/>
  <c r="BC2159" i="1"/>
  <c r="E23" i="6"/>
  <c r="E187" i="6"/>
  <c r="CZ1223" i="1"/>
  <c r="Y1223" i="1" s="1"/>
  <c r="CY1223" i="1"/>
  <c r="X1223" i="1" s="1"/>
  <c r="AF1228" i="1"/>
  <c r="AE2099" i="1"/>
  <c r="GK2093" i="1"/>
  <c r="R28" i="7"/>
  <c r="GP864" i="1"/>
  <c r="GK1301" i="1"/>
  <c r="GK2057" i="1"/>
  <c r="AE2060" i="1"/>
  <c r="T85" i="7"/>
  <c r="I82" i="5"/>
  <c r="GP822" i="1"/>
  <c r="GM822" i="1"/>
  <c r="AG254" i="1"/>
  <c r="T261" i="1"/>
  <c r="R108" i="7"/>
  <c r="M47" i="7"/>
  <c r="F80" i="6" s="1"/>
  <c r="E81" i="6" s="1"/>
  <c r="AD2238" i="1"/>
  <c r="AK1421" i="1"/>
  <c r="AK1411" i="1" s="1"/>
  <c r="AL2385" i="1"/>
  <c r="AL449" i="1"/>
  <c r="AP1639" i="1"/>
  <c r="F1658" i="1"/>
  <c r="AQ935" i="1"/>
  <c r="F955" i="1"/>
  <c r="GK1261" i="1"/>
  <c r="GK1300" i="1"/>
  <c r="CP258" i="1"/>
  <c r="O258" i="1" s="1"/>
  <c r="AC261" i="1"/>
  <c r="AE2024" i="1"/>
  <c r="GK1304" i="1"/>
  <c r="F1193" i="1"/>
  <c r="AQ1145" i="1"/>
  <c r="GM525" i="1"/>
  <c r="GP525" i="1"/>
  <c r="O85" i="7"/>
  <c r="U69" i="1"/>
  <c r="F96" i="1"/>
  <c r="U103" i="1"/>
  <c r="GK520" i="1"/>
  <c r="O28" i="7"/>
  <c r="M130" i="7"/>
  <c r="F207" i="6" s="1"/>
  <c r="E209" i="6" s="1"/>
  <c r="AK1308" i="1"/>
  <c r="E243" i="6"/>
  <c r="E286" i="6"/>
  <c r="R85" i="7"/>
  <c r="BC138" i="1"/>
  <c r="F192" i="1"/>
  <c r="GK1414" i="1"/>
  <c r="AJ817" i="1"/>
  <c r="W828" i="1"/>
  <c r="GK523" i="1"/>
  <c r="AH664" i="1"/>
  <c r="GM259" i="1"/>
  <c r="GP657" i="1"/>
  <c r="T1496" i="1"/>
  <c r="T1565" i="1" s="1"/>
  <c r="AG1488" i="1"/>
  <c r="AF1902" i="1"/>
  <c r="S1910" i="1"/>
  <c r="AL402" i="1"/>
  <c r="AJ1902" i="1"/>
  <c r="W1910" i="1"/>
  <c r="AD935" i="1"/>
  <c r="GP1533" i="1"/>
  <c r="GM1533" i="1"/>
  <c r="AG935" i="1"/>
  <c r="T945" i="1"/>
  <c r="BB2005" i="1"/>
  <c r="F2349" i="1"/>
  <c r="CJ1527" i="1"/>
  <c r="BA1536" i="1"/>
  <c r="BA1910" i="1"/>
  <c r="CJ1902" i="1"/>
  <c r="AO2005" i="1"/>
  <c r="F2340" i="1"/>
  <c r="AI1488" i="1"/>
  <c r="V1496" i="1"/>
  <c r="AG1902" i="1"/>
  <c r="T1910" i="1"/>
  <c r="AI935" i="1"/>
  <c r="V945" i="1"/>
  <c r="AL1411" i="1"/>
  <c r="BA945" i="1"/>
  <c r="CJ935" i="1"/>
  <c r="O1496" i="1"/>
  <c r="AD1488" i="1"/>
  <c r="Q1496" i="1"/>
  <c r="P2091" i="1"/>
  <c r="F2102" i="1"/>
  <c r="CY2234" i="1"/>
  <c r="X2234" i="1" s="1"/>
  <c r="CZ2234" i="1"/>
  <c r="Y2234" i="1" s="1"/>
  <c r="AF2238" i="1"/>
  <c r="AJ2231" i="1"/>
  <c r="W2238" i="1"/>
  <c r="CH2163" i="1"/>
  <c r="AY2167" i="1"/>
  <c r="S2091" i="1"/>
  <c r="F2114" i="1"/>
  <c r="F2430" i="1"/>
  <c r="BC2377" i="1"/>
  <c r="BC2443" i="1"/>
  <c r="AY1871" i="1"/>
  <c r="CH1866" i="1"/>
  <c r="F1697" i="1"/>
  <c r="Q1680" i="1"/>
  <c r="AX2307" i="1"/>
  <c r="AX2231" i="1"/>
  <c r="F2245" i="1"/>
  <c r="F1671" i="1"/>
  <c r="U1639" i="1"/>
  <c r="AP1488" i="1"/>
  <c r="F1505" i="1"/>
  <c r="F2406" i="1"/>
  <c r="T2381" i="1"/>
  <c r="T2414" i="1"/>
  <c r="BA2055" i="1"/>
  <c r="F2080" i="1"/>
  <c r="AI2231" i="1"/>
  <c r="V2238" i="1"/>
  <c r="AB2269" i="1"/>
  <c r="O2278" i="1"/>
  <c r="AK2055" i="1"/>
  <c r="X2060" i="1"/>
  <c r="AP2009" i="1"/>
  <c r="F2137" i="1"/>
  <c r="AP2336" i="1"/>
  <c r="F2170" i="1"/>
  <c r="P2163" i="1"/>
  <c r="P2196" i="1"/>
  <c r="AP1902" i="1"/>
  <c r="F1919" i="1"/>
  <c r="AP1939" i="1"/>
  <c r="R1680" i="1"/>
  <c r="F1699" i="1"/>
  <c r="AB1452" i="1"/>
  <c r="O1457" i="1"/>
  <c r="P1866" i="1"/>
  <c r="F1874" i="1"/>
  <c r="BA1496" i="1"/>
  <c r="CJ1488" i="1"/>
  <c r="F1471" i="1"/>
  <c r="R1452" i="1"/>
  <c r="AP1411" i="1"/>
  <c r="F1430" i="1"/>
  <c r="AP1565" i="1"/>
  <c r="U1298" i="1"/>
  <c r="F1330" i="1"/>
  <c r="Q1298" i="1"/>
  <c r="F1320" i="1"/>
  <c r="AT649" i="1"/>
  <c r="AT765" i="1"/>
  <c r="F750" i="1"/>
  <c r="Q1218" i="1"/>
  <c r="F1240" i="1"/>
  <c r="AB1149" i="1"/>
  <c r="O1154" i="1"/>
  <c r="AQ517" i="1"/>
  <c r="F537" i="1"/>
  <c r="AP653" i="1"/>
  <c r="F673" i="1"/>
  <c r="AP732" i="1"/>
  <c r="AP517" i="1"/>
  <c r="F536" i="1"/>
  <c r="Q254" i="1"/>
  <c r="Q290" i="1"/>
  <c r="F273" i="1"/>
  <c r="AE480" i="1"/>
  <c r="R486" i="1"/>
  <c r="BC398" i="1"/>
  <c r="BC585" i="1"/>
  <c r="F572" i="1"/>
  <c r="AG402" i="1"/>
  <c r="T413" i="1"/>
  <c r="AO250" i="1"/>
  <c r="AO323" i="1"/>
  <c r="F294" i="1"/>
  <c r="F54" i="1"/>
  <c r="CY145" i="1"/>
  <c r="X145" i="1" s="1"/>
  <c r="CZ145" i="1"/>
  <c r="Y145" i="1" s="1"/>
  <c r="AF147" i="1"/>
  <c r="AT138" i="1"/>
  <c r="F194" i="1"/>
  <c r="F81" i="1"/>
  <c r="AX69" i="1"/>
  <c r="AX103" i="1"/>
  <c r="F180" i="1"/>
  <c r="AO138" i="1"/>
  <c r="AO2377" i="1"/>
  <c r="F2418" i="1"/>
  <c r="AO2443" i="1"/>
  <c r="AT2227" i="1"/>
  <c r="F2325" i="1"/>
  <c r="F2182" i="1"/>
  <c r="S2163" i="1"/>
  <c r="S2196" i="1"/>
  <c r="CH2269" i="1"/>
  <c r="AY2278" i="1"/>
  <c r="F2120" i="1"/>
  <c r="T2091" i="1"/>
  <c r="AZ2231" i="1"/>
  <c r="AZ2307" i="1"/>
  <c r="F2249" i="1"/>
  <c r="AL2013" i="1"/>
  <c r="Y2024" i="1"/>
  <c r="Q2238" i="1"/>
  <c r="AD2231" i="1"/>
  <c r="F2125" i="1"/>
  <c r="Y2091" i="1"/>
  <c r="AQ2336" i="1"/>
  <c r="AQ2009" i="1"/>
  <c r="F2138" i="1"/>
  <c r="CZ1758" i="1"/>
  <c r="Y1758" i="1" s="1"/>
  <c r="CY1758" i="1"/>
  <c r="X1758" i="1" s="1"/>
  <c r="AF1763" i="1"/>
  <c r="F1747" i="1"/>
  <c r="V1716" i="1"/>
  <c r="S1680" i="1"/>
  <c r="F1700" i="1"/>
  <c r="AT1635" i="1"/>
  <c r="AT1821" i="1"/>
  <c r="F1810" i="1"/>
  <c r="AQ2377" i="1"/>
  <c r="AQ2443" i="1"/>
  <c r="F2424" i="1"/>
  <c r="AD1755" i="1"/>
  <c r="Q1763" i="1"/>
  <c r="Q1792" i="1" s="1"/>
  <c r="V1149" i="1"/>
  <c r="V1183" i="1"/>
  <c r="F1177" i="1"/>
  <c r="V1411" i="1"/>
  <c r="F1444" i="1"/>
  <c r="AQ1214" i="1"/>
  <c r="F1347" i="1"/>
  <c r="F1331" i="1"/>
  <c r="V1298" i="1"/>
  <c r="F1546" i="1"/>
  <c r="AQ1527" i="1"/>
  <c r="BC1407" i="1"/>
  <c r="F1581" i="1"/>
  <c r="BC1594" i="1"/>
  <c r="AB1421" i="1"/>
  <c r="GP1413" i="1"/>
  <c r="GM1413" i="1"/>
  <c r="AZ1218" i="1"/>
  <c r="AZ1337" i="1"/>
  <c r="F1239" i="1"/>
  <c r="F1159" i="1"/>
  <c r="AV1183" i="1"/>
  <c r="AV1149" i="1"/>
  <c r="F769" i="1"/>
  <c r="AO645" i="1"/>
  <c r="AP935" i="1"/>
  <c r="F954" i="1"/>
  <c r="BA859" i="1"/>
  <c r="F887" i="1"/>
  <c r="F726" i="1"/>
  <c r="V695" i="1"/>
  <c r="AF653" i="1"/>
  <c r="S664" i="1"/>
  <c r="Q695" i="1"/>
  <c r="F715" i="1"/>
  <c r="F550" i="1"/>
  <c r="V517" i="1"/>
  <c r="AF517" i="1"/>
  <c r="S527" i="1"/>
  <c r="AO398" i="1"/>
  <c r="AO585" i="1"/>
  <c r="F560" i="1"/>
  <c r="F154" i="1"/>
  <c r="AX176" i="1"/>
  <c r="AX142" i="1"/>
  <c r="Y69" i="1"/>
  <c r="Y103" i="1"/>
  <c r="F100" i="1"/>
  <c r="Y2163" i="1"/>
  <c r="Y2196" i="1"/>
  <c r="F2193" i="1"/>
  <c r="CH2385" i="1"/>
  <c r="AC2381" i="1"/>
  <c r="CE2385" i="1"/>
  <c r="CF2385" i="1"/>
  <c r="P2385" i="1"/>
  <c r="F2047" i="1"/>
  <c r="V2013" i="1"/>
  <c r="V2128" i="1"/>
  <c r="AK2381" i="1"/>
  <c r="X2385" i="1"/>
  <c r="BA2159" i="1"/>
  <c r="F2216" i="1"/>
  <c r="F2178" i="1"/>
  <c r="AZ2196" i="1"/>
  <c r="AZ2163" i="1"/>
  <c r="Q1716" i="1"/>
  <c r="F1736" i="1"/>
  <c r="W1639" i="1"/>
  <c r="F1673" i="1"/>
  <c r="V1862" i="1"/>
  <c r="V1968" i="1"/>
  <c r="F1962" i="1"/>
  <c r="AY1724" i="1"/>
  <c r="CH1716" i="1"/>
  <c r="AV1724" i="1"/>
  <c r="CE1716" i="1"/>
  <c r="T1452" i="1"/>
  <c r="F1478" i="1"/>
  <c r="AZ2013" i="1"/>
  <c r="F2035" i="1"/>
  <c r="AZ2128" i="1"/>
  <c r="X1452" i="1"/>
  <c r="F1482" i="1"/>
  <c r="GP1417" i="1"/>
  <c r="GM1417" i="1"/>
  <c r="W1267" i="1"/>
  <c r="AJ1259" i="1"/>
  <c r="AD1259" i="1"/>
  <c r="Q1267" i="1"/>
  <c r="BB1407" i="1"/>
  <c r="F1578" i="1"/>
  <c r="BB1594" i="1"/>
  <c r="GP1220" i="1"/>
  <c r="GM1220" i="1"/>
  <c r="AB1228" i="1"/>
  <c r="F916" i="1"/>
  <c r="F1130" i="1"/>
  <c r="BC1366" i="1"/>
  <c r="BC1076" i="1"/>
  <c r="F888" i="1"/>
  <c r="T859" i="1"/>
  <c r="BC813" i="1"/>
  <c r="F990" i="1"/>
  <c r="BC1007" i="1"/>
  <c r="AV527" i="1"/>
  <c r="CE517" i="1"/>
  <c r="AB517" i="1"/>
  <c r="O527" i="1"/>
  <c r="AZ480" i="1"/>
  <c r="F497" i="1"/>
  <c r="GP484" i="1"/>
  <c r="GM484" i="1"/>
  <c r="AX402" i="1"/>
  <c r="F420" i="1"/>
  <c r="S69" i="1"/>
  <c r="F89" i="1"/>
  <c r="S103" i="1"/>
  <c r="R2381" i="1"/>
  <c r="R2414" i="1"/>
  <c r="F2399" i="1"/>
  <c r="BA2013" i="1"/>
  <c r="F2044" i="1"/>
  <c r="BA2128" i="1"/>
  <c r="BB2373" i="1"/>
  <c r="F2456" i="1"/>
  <c r="U2238" i="1"/>
  <c r="AH2231" i="1"/>
  <c r="AK2269" i="1"/>
  <c r="X2278" i="1"/>
  <c r="F1746" i="1"/>
  <c r="U1716" i="1"/>
  <c r="GK1758" i="1"/>
  <c r="AE1763" i="1"/>
  <c r="AE1496" i="1"/>
  <c r="F2174" i="1"/>
  <c r="AX2163" i="1"/>
  <c r="AX2196" i="1"/>
  <c r="T1763" i="1"/>
  <c r="AG1755" i="1"/>
  <c r="AD1536" i="1"/>
  <c r="V1536" i="1"/>
  <c r="AI1527" i="1"/>
  <c r="R1308" i="1"/>
  <c r="F1442" i="1"/>
  <c r="T1411" i="1"/>
  <c r="F1235" i="1"/>
  <c r="AX1337" i="1"/>
  <c r="AX1218" i="1"/>
  <c r="F1096" i="1"/>
  <c r="AZ1114" i="1"/>
  <c r="AZ1080" i="1"/>
  <c r="BB645" i="1"/>
  <c r="F778" i="1"/>
  <c r="AQ813" i="1"/>
  <c r="F984" i="1"/>
  <c r="AQ1007" i="1"/>
  <c r="AC859" i="1"/>
  <c r="CH867" i="1"/>
  <c r="CE867" i="1"/>
  <c r="P867" i="1"/>
  <c r="CF867" i="1"/>
  <c r="AK664" i="1"/>
  <c r="CH486" i="1"/>
  <c r="AC480" i="1"/>
  <c r="CE486" i="1"/>
  <c r="P486" i="1"/>
  <c r="CF486" i="1"/>
  <c r="AY449" i="1"/>
  <c r="CH444" i="1"/>
  <c r="AV449" i="1"/>
  <c r="CE444" i="1"/>
  <c r="AL444" i="1"/>
  <c r="Y449" i="1"/>
  <c r="AX254" i="1"/>
  <c r="F268" i="1"/>
  <c r="AX290" i="1"/>
  <c r="AC1496" i="1"/>
  <c r="GM1531" i="1"/>
  <c r="GM943" i="1"/>
  <c r="GM1534" i="1"/>
  <c r="F1289" i="1"/>
  <c r="U1259" i="1"/>
  <c r="W653" i="1"/>
  <c r="F688" i="1"/>
  <c r="GM656" i="1"/>
  <c r="AW413" i="1"/>
  <c r="CF402" i="1"/>
  <c r="CH402" i="1"/>
  <c r="AY413" i="1"/>
  <c r="AK1536" i="1"/>
  <c r="GM521" i="1"/>
  <c r="F2397" i="1"/>
  <c r="Q2381" i="1"/>
  <c r="Q2414" i="1"/>
  <c r="CA2013" i="1"/>
  <c r="AR2024" i="1"/>
  <c r="AV1871" i="1"/>
  <c r="CE1866" i="1"/>
  <c r="AS1862" i="1"/>
  <c r="AS1968" i="1"/>
  <c r="F1956" i="1"/>
  <c r="AF1527" i="1"/>
  <c r="S1536" i="1"/>
  <c r="S1565" i="1" s="1"/>
  <c r="AX1076" i="1"/>
  <c r="F1121" i="1"/>
  <c r="AX898" i="1"/>
  <c r="F911" i="1"/>
  <c r="F2324" i="1"/>
  <c r="AS2227" i="1"/>
  <c r="F2461" i="1"/>
  <c r="F27" i="2" s="1"/>
  <c r="AT2373" i="1"/>
  <c r="CE2091" i="1"/>
  <c r="AV2099" i="1"/>
  <c r="AS2377" i="1"/>
  <c r="AS2443" i="1"/>
  <c r="F2431" i="1"/>
  <c r="CD2024" i="1"/>
  <c r="F2121" i="1"/>
  <c r="U2091" i="1"/>
  <c r="W2013" i="1"/>
  <c r="W2128" i="1"/>
  <c r="F2048" i="1"/>
  <c r="BA2377" i="1"/>
  <c r="F2434" i="1"/>
  <c r="BA2443" i="1"/>
  <c r="F2192" i="1"/>
  <c r="X2163" i="1"/>
  <c r="X2196" i="1"/>
  <c r="CF2091" i="1"/>
  <c r="AW2099" i="1"/>
  <c r="AY2099" i="1"/>
  <c r="CH2091" i="1"/>
  <c r="F2219" i="1"/>
  <c r="V2159" i="1"/>
  <c r="AT2009" i="1"/>
  <c r="F2146" i="1"/>
  <c r="AT2336" i="1"/>
  <c r="AB2013" i="1"/>
  <c r="O2024" i="1"/>
  <c r="F2145" i="1"/>
  <c r="AS2336" i="1"/>
  <c r="AS2009" i="1"/>
  <c r="V2269" i="1"/>
  <c r="F2301" i="1"/>
  <c r="AV2167" i="1"/>
  <c r="CE2163" i="1"/>
  <c r="T1792" i="1"/>
  <c r="T1639" i="1"/>
  <c r="F1670" i="1"/>
  <c r="AP1635" i="1"/>
  <c r="F1801" i="1"/>
  <c r="AP1821" i="1"/>
  <c r="AU1457" i="1"/>
  <c r="CD1452" i="1"/>
  <c r="BC2005" i="1"/>
  <c r="F2352" i="1"/>
  <c r="AL1716" i="1"/>
  <c r="Y1724" i="1"/>
  <c r="F1809" i="1"/>
  <c r="AS1635" i="1"/>
  <c r="AS1821" i="1"/>
  <c r="CP1758" i="1"/>
  <c r="O1758" i="1" s="1"/>
  <c r="AC1763" i="1"/>
  <c r="AF1488" i="1"/>
  <c r="S1496" i="1"/>
  <c r="F1731" i="1"/>
  <c r="AX1716" i="1"/>
  <c r="CI1488" i="1"/>
  <c r="AZ1496" i="1"/>
  <c r="F1480" i="1"/>
  <c r="V1452" i="1"/>
  <c r="CG1527" i="1"/>
  <c r="AX1536" i="1"/>
  <c r="AX1565" i="1" s="1"/>
  <c r="F1179" i="1"/>
  <c r="X1149" i="1"/>
  <c r="X1183" i="1"/>
  <c r="W1114" i="1"/>
  <c r="W1080" i="1"/>
  <c r="F1109" i="1"/>
  <c r="AK859" i="1"/>
  <c r="X867" i="1"/>
  <c r="AE859" i="1"/>
  <c r="AC817" i="1"/>
  <c r="CH828" i="1"/>
  <c r="CE828" i="1"/>
  <c r="CF828" i="1"/>
  <c r="P828" i="1"/>
  <c r="AO809" i="1"/>
  <c r="F1011" i="1"/>
  <c r="AH945" i="1"/>
  <c r="GM862" i="1"/>
  <c r="BC645" i="1"/>
  <c r="F781" i="1"/>
  <c r="CG517" i="1"/>
  <c r="AX527" i="1"/>
  <c r="GP697" i="1"/>
  <c r="AB703" i="1"/>
  <c r="GM697" i="1"/>
  <c r="W480" i="1"/>
  <c r="F510" i="1"/>
  <c r="BA254" i="1"/>
  <c r="F281" i="1"/>
  <c r="BA290" i="1"/>
  <c r="F284" i="1"/>
  <c r="V290" i="1"/>
  <c r="V254" i="1"/>
  <c r="AT65" i="1"/>
  <c r="F121" i="1"/>
  <c r="AT205" i="1"/>
  <c r="F107" i="1"/>
  <c r="AO205" i="1"/>
  <c r="AO65" i="1"/>
  <c r="T147" i="1"/>
  <c r="AG142" i="1"/>
  <c r="Q147" i="1"/>
  <c r="AD142" i="1"/>
  <c r="GP71" i="1"/>
  <c r="CD74" i="1" s="1"/>
  <c r="AB74" i="1"/>
  <c r="GM71" i="1"/>
  <c r="CA74" i="1" s="1"/>
  <c r="AB2091" i="1"/>
  <c r="O2099" i="1"/>
  <c r="CF2269" i="1"/>
  <c r="AW2278" i="1"/>
  <c r="Y2269" i="1"/>
  <c r="F2304" i="1"/>
  <c r="AP2159" i="1"/>
  <c r="F2205" i="1"/>
  <c r="CF1639" i="1"/>
  <c r="AW1649" i="1"/>
  <c r="T1716" i="1"/>
  <c r="F1745" i="1"/>
  <c r="AZ1680" i="1"/>
  <c r="F1696" i="1"/>
  <c r="AB1866" i="1"/>
  <c r="O1871" i="1"/>
  <c r="BC1635" i="1"/>
  <c r="BC1821" i="1"/>
  <c r="F1808" i="1"/>
  <c r="F1656" i="1"/>
  <c r="AX1639" i="1"/>
  <c r="AX1792" i="1"/>
  <c r="F1332" i="1"/>
  <c r="AQ1565" i="1"/>
  <c r="S1149" i="1"/>
  <c r="S1183" i="1"/>
  <c r="F1169" i="1"/>
  <c r="AT1076" i="1"/>
  <c r="F1132" i="1"/>
  <c r="AT1366" i="1"/>
  <c r="AE1218" i="1"/>
  <c r="R1228" i="1"/>
  <c r="AX935" i="1"/>
  <c r="F952" i="1"/>
  <c r="F424" i="1"/>
  <c r="AZ402" i="1"/>
  <c r="AL517" i="1"/>
  <c r="Y527" i="1"/>
  <c r="GP405" i="1"/>
  <c r="GM405" i="1"/>
  <c r="GP2383" i="1"/>
  <c r="CD2385" i="1" s="1"/>
  <c r="AB2385" i="1"/>
  <c r="GM2383" i="1"/>
  <c r="CA2385" i="1" s="1"/>
  <c r="GK2234" i="1"/>
  <c r="AE2238" i="1"/>
  <c r="F2081" i="1"/>
  <c r="T2055" i="1"/>
  <c r="S2013" i="1"/>
  <c r="S2128" i="1"/>
  <c r="F2039" i="1"/>
  <c r="F2293" i="1"/>
  <c r="S2269" i="1"/>
  <c r="AX1902" i="1"/>
  <c r="F1917" i="1"/>
  <c r="O1649" i="1"/>
  <c r="AB1639" i="1"/>
  <c r="BC2227" i="1"/>
  <c r="F2323" i="1"/>
  <c r="AC2055" i="1"/>
  <c r="P2060" i="1"/>
  <c r="CF2060" i="1"/>
  <c r="CH2060" i="1"/>
  <c r="CE2060" i="1"/>
  <c r="CF1716" i="1"/>
  <c r="AW1724" i="1"/>
  <c r="BB1631" i="1"/>
  <c r="F1834" i="1"/>
  <c r="Q1866" i="1"/>
  <c r="F1883" i="1"/>
  <c r="Q1939" i="1"/>
  <c r="AZ1792" i="1"/>
  <c r="CA1685" i="1"/>
  <c r="AX1755" i="1"/>
  <c r="F1770" i="1"/>
  <c r="AO1635" i="1"/>
  <c r="F1796" i="1"/>
  <c r="AO1821" i="1"/>
  <c r="CI1527" i="1"/>
  <c r="AZ1536" i="1"/>
  <c r="AX1488" i="1"/>
  <c r="F1503" i="1"/>
  <c r="V1267" i="1"/>
  <c r="AI1259" i="1"/>
  <c r="AS1214" i="1"/>
  <c r="F1354" i="1"/>
  <c r="S1411" i="1"/>
  <c r="F1436" i="1"/>
  <c r="CP1264" i="1"/>
  <c r="O1264" i="1" s="1"/>
  <c r="AC1267" i="1"/>
  <c r="AW1154" i="1"/>
  <c r="CF1149" i="1"/>
  <c r="AL859" i="1"/>
  <c r="Y867" i="1"/>
  <c r="AF817" i="1"/>
  <c r="S828" i="1"/>
  <c r="BB813" i="1"/>
  <c r="F987" i="1"/>
  <c r="BB1007" i="1"/>
  <c r="Q817" i="1"/>
  <c r="F840" i="1"/>
  <c r="CJ142" i="1"/>
  <c r="BA147" i="1"/>
  <c r="AE695" i="1"/>
  <c r="R703" i="1"/>
  <c r="CF517" i="1"/>
  <c r="AW527" i="1"/>
  <c r="F473" i="1"/>
  <c r="W444" i="1"/>
  <c r="AP250" i="1"/>
  <c r="F299" i="1"/>
  <c r="AP323" i="1"/>
  <c r="F456" i="1"/>
  <c r="AX444" i="1"/>
  <c r="W65" i="1"/>
  <c r="F127" i="1"/>
  <c r="U2269" i="1"/>
  <c r="F2300" i="1"/>
  <c r="F2220" i="1"/>
  <c r="W2159" i="1"/>
  <c r="AZ2269" i="1"/>
  <c r="F2289" i="1"/>
  <c r="BB2227" i="1"/>
  <c r="F2320" i="1"/>
  <c r="F2122" i="1"/>
  <c r="V2091" i="1"/>
  <c r="BA2091" i="1"/>
  <c r="F2119" i="1"/>
  <c r="AK2013" i="1"/>
  <c r="X2024" i="1"/>
  <c r="CP2234" i="1"/>
  <c r="O2234" i="1" s="1"/>
  <c r="AC2238" i="1"/>
  <c r="AK2091" i="1"/>
  <c r="X2099" i="1"/>
  <c r="AZ1866" i="1"/>
  <c r="F1882" i="1"/>
  <c r="AB1716" i="1"/>
  <c r="O1724" i="1"/>
  <c r="AY1457" i="1"/>
  <c r="CH1452" i="1"/>
  <c r="AV1457" i="1"/>
  <c r="CE1452" i="1"/>
  <c r="BA1639" i="1"/>
  <c r="F1669" i="1"/>
  <c r="CE1680" i="1"/>
  <c r="AV1685" i="1"/>
  <c r="CY1494" i="1"/>
  <c r="X1494" i="1" s="1"/>
  <c r="CZ1494" i="1"/>
  <c r="Y1494" i="1" s="1"/>
  <c r="AS1145" i="1"/>
  <c r="F1200" i="1"/>
  <c r="AS1366" i="1"/>
  <c r="F1323" i="1"/>
  <c r="S1298" i="1"/>
  <c r="GK1264" i="1"/>
  <c r="AE1267" i="1"/>
  <c r="AX1680" i="1"/>
  <c r="F1692" i="1"/>
  <c r="AO1145" i="1"/>
  <c r="F1187" i="1"/>
  <c r="AO1366" i="1"/>
  <c r="F1315" i="1"/>
  <c r="AX1298" i="1"/>
  <c r="CI1149" i="1"/>
  <c r="AZ1154" i="1"/>
  <c r="V817" i="1"/>
  <c r="F851" i="1"/>
  <c r="GM901" i="1"/>
  <c r="CP145" i="1"/>
  <c r="O145" i="1" s="1"/>
  <c r="AC147" i="1"/>
  <c r="AS649" i="1"/>
  <c r="F749" i="1"/>
  <c r="AS765" i="1"/>
  <c r="AD653" i="1"/>
  <c r="Q664" i="1"/>
  <c r="GP482" i="1"/>
  <c r="CD486" i="1" s="1"/>
  <c r="AB486" i="1"/>
  <c r="GM482" i="1"/>
  <c r="AZ444" i="1"/>
  <c r="F460" i="1"/>
  <c r="CF444" i="1"/>
  <c r="AW449" i="1"/>
  <c r="AK444" i="1"/>
  <c r="X449" i="1"/>
  <c r="U147" i="1"/>
  <c r="AH142" i="1"/>
  <c r="GK145" i="1"/>
  <c r="AE147" i="1"/>
  <c r="GM1493" i="1"/>
  <c r="GP1493" i="1"/>
  <c r="V1902" i="1"/>
  <c r="F1933" i="1"/>
  <c r="GP656" i="1"/>
  <c r="P402" i="1"/>
  <c r="F416" i="1"/>
  <c r="F1251" i="1"/>
  <c r="F437" i="1"/>
  <c r="GP521" i="1"/>
  <c r="Q2013" i="1"/>
  <c r="Q2128" i="1"/>
  <c r="F2036" i="1"/>
  <c r="Q2091" i="1"/>
  <c r="F2111" i="1"/>
  <c r="F2311" i="1"/>
  <c r="AO2227" i="1"/>
  <c r="AR1457" i="1"/>
  <c r="CA1452" i="1"/>
  <c r="P664" i="1"/>
  <c r="CF664" i="1"/>
  <c r="CH664" i="1"/>
  <c r="CE664" i="1"/>
  <c r="AC653" i="1"/>
  <c r="AZ1259" i="1"/>
  <c r="F1278" i="1"/>
  <c r="CZ942" i="1"/>
  <c r="Y942" i="1" s="1"/>
  <c r="CY942" i="1"/>
  <c r="X942" i="1" s="1"/>
  <c r="W859" i="1"/>
  <c r="F891" i="1"/>
  <c r="AT813" i="1"/>
  <c r="AT1007" i="1"/>
  <c r="F992" i="1"/>
  <c r="CH945" i="1"/>
  <c r="CE945" i="1"/>
  <c r="AC935" i="1"/>
  <c r="P945" i="1"/>
  <c r="CF945" i="1"/>
  <c r="U859" i="1"/>
  <c r="F889" i="1"/>
  <c r="T695" i="1"/>
  <c r="F724" i="1"/>
  <c r="GP661" i="1"/>
  <c r="GM661" i="1"/>
  <c r="AF402" i="1"/>
  <c r="S413" i="1"/>
  <c r="AS398" i="1"/>
  <c r="F573" i="1"/>
  <c r="AS585" i="1"/>
  <c r="F158" i="1"/>
  <c r="AZ176" i="1"/>
  <c r="AZ205" i="1" s="1"/>
  <c r="AZ142" i="1"/>
  <c r="X69" i="1"/>
  <c r="F99" i="1"/>
  <c r="X103" i="1"/>
  <c r="R103" i="1"/>
  <c r="R69" i="1"/>
  <c r="F88" i="1"/>
  <c r="AI142" i="1"/>
  <c r="V147" i="1"/>
  <c r="BA65" i="1"/>
  <c r="F123" i="1"/>
  <c r="AC69" i="1"/>
  <c r="P74" i="1"/>
  <c r="CF74" i="1"/>
  <c r="CH74" i="1"/>
  <c r="CE74" i="1"/>
  <c r="W2091" i="1"/>
  <c r="F2123" i="1"/>
  <c r="P2269" i="1"/>
  <c r="F2281" i="1"/>
  <c r="F2075" i="1"/>
  <c r="S2055" i="1"/>
  <c r="F2409" i="1"/>
  <c r="W2381" i="1"/>
  <c r="W2414" i="1"/>
  <c r="Q2055" i="1"/>
  <c r="F2072" i="1"/>
  <c r="AQ1862" i="1"/>
  <c r="F1949" i="1"/>
  <c r="AQ1968" i="1"/>
  <c r="BC1862" i="1"/>
  <c r="F1955" i="1"/>
  <c r="BC1968" i="1"/>
  <c r="P1639" i="1"/>
  <c r="F1652" i="1"/>
  <c r="Y1649" i="1"/>
  <c r="AL1639" i="1"/>
  <c r="BB1858" i="1"/>
  <c r="F1981" i="1"/>
  <c r="AO1862" i="1"/>
  <c r="F1943" i="1"/>
  <c r="AO1968" i="1"/>
  <c r="AO1407" i="1"/>
  <c r="F1569" i="1"/>
  <c r="AO1594" i="1"/>
  <c r="T1145" i="1"/>
  <c r="F1204" i="1"/>
  <c r="BC1214" i="1"/>
  <c r="F1353" i="1"/>
  <c r="R1085" i="1"/>
  <c r="AE1080" i="1"/>
  <c r="S859" i="1"/>
  <c r="F882" i="1"/>
  <c r="CI935" i="1"/>
  <c r="AZ945" i="1"/>
  <c r="AZ695" i="1"/>
  <c r="F714" i="1"/>
  <c r="AK480" i="1"/>
  <c r="X486" i="1"/>
  <c r="AX653" i="1"/>
  <c r="F671" i="1"/>
  <c r="AX732" i="1"/>
  <c r="F283" i="1"/>
  <c r="U290" i="1"/>
  <c r="U254" i="1"/>
  <c r="T444" i="1"/>
  <c r="F470" i="1"/>
  <c r="AZ65" i="1"/>
  <c r="F114" i="1"/>
  <c r="AX2381" i="1"/>
  <c r="AX2414" i="1"/>
  <c r="F2392" i="1"/>
  <c r="T2159" i="1"/>
  <c r="F2217" i="1"/>
  <c r="AL2381" i="1"/>
  <c r="Y2385" i="1"/>
  <c r="AL1680" i="1"/>
  <c r="Y1685" i="1"/>
  <c r="CA1649" i="1"/>
  <c r="GP2057" i="1"/>
  <c r="CD2060" i="1" s="1"/>
  <c r="AB2060" i="1"/>
  <c r="GM2057" i="1"/>
  <c r="CA2060" i="1" s="1"/>
  <c r="P1716" i="1"/>
  <c r="F1727" i="1"/>
  <c r="F1672" i="1"/>
  <c r="V1792" i="1"/>
  <c r="V1639" i="1"/>
  <c r="GK1907" i="1"/>
  <c r="AE1910" i="1"/>
  <c r="CJ1755" i="1"/>
  <c r="BA1763" i="1"/>
  <c r="BA1792" i="1" s="1"/>
  <c r="AB1680" i="1"/>
  <c r="O1685" i="1"/>
  <c r="CP1532" i="1"/>
  <c r="O1532" i="1" s="1"/>
  <c r="AC1536" i="1"/>
  <c r="U1145" i="1"/>
  <c r="F1205" i="1"/>
  <c r="F1545" i="1"/>
  <c r="AP1527" i="1"/>
  <c r="GP1492" i="1"/>
  <c r="GM1492" i="1"/>
  <c r="R1421" i="1"/>
  <c r="AE1411" i="1"/>
  <c r="F1479" i="1"/>
  <c r="U1452" i="1"/>
  <c r="CZ939" i="1"/>
  <c r="Y939" i="1" s="1"/>
  <c r="CY939" i="1"/>
  <c r="X939" i="1" s="1"/>
  <c r="CH1149" i="1"/>
  <c r="AY1154" i="1"/>
  <c r="AS813" i="1"/>
  <c r="AS1007" i="1"/>
  <c r="F991" i="1"/>
  <c r="AL828" i="1"/>
  <c r="GM900" i="1"/>
  <c r="AB904" i="1"/>
  <c r="GP900" i="1"/>
  <c r="AX974" i="1"/>
  <c r="AB817" i="1"/>
  <c r="O828" i="1"/>
  <c r="P517" i="1"/>
  <c r="F530" i="1"/>
  <c r="S480" i="1"/>
  <c r="F501" i="1"/>
  <c r="F463" i="1"/>
  <c r="R444" i="1"/>
  <c r="Q444" i="1"/>
  <c r="F461" i="1"/>
  <c r="GP446" i="1"/>
  <c r="CD449" i="1" s="1"/>
  <c r="GM446" i="1"/>
  <c r="CA449" i="1" s="1"/>
  <c r="AB449" i="1"/>
  <c r="AS65" i="1"/>
  <c r="AS205" i="1"/>
  <c r="F120" i="1"/>
  <c r="AZ2381" i="1"/>
  <c r="AZ2414" i="1"/>
  <c r="F2396" i="1"/>
  <c r="BA2238" i="1"/>
  <c r="CJ2231" i="1"/>
  <c r="AP2227" i="1"/>
  <c r="F2316" i="1"/>
  <c r="F1878" i="1"/>
  <c r="AX1866" i="1"/>
  <c r="AX1939" i="1"/>
  <c r="F1774" i="1"/>
  <c r="AZ1755" i="1"/>
  <c r="Q1639" i="1"/>
  <c r="F1661" i="1"/>
  <c r="CD1724" i="1"/>
  <c r="CF1452" i="1"/>
  <c r="AW1457" i="1"/>
  <c r="GP1904" i="1"/>
  <c r="GM1904" i="1"/>
  <c r="V1680" i="1"/>
  <c r="F1708" i="1"/>
  <c r="AW1685" i="1"/>
  <c r="CF1680" i="1"/>
  <c r="CH1680" i="1"/>
  <c r="AY1685" i="1"/>
  <c r="CY1264" i="1"/>
  <c r="X1264" i="1" s="1"/>
  <c r="CZ1264" i="1"/>
  <c r="Y1264" i="1" s="1"/>
  <c r="AF1267" i="1"/>
  <c r="AC1298" i="1"/>
  <c r="P1308" i="1"/>
  <c r="CF1308" i="1"/>
  <c r="CH1308" i="1"/>
  <c r="CE1308" i="1"/>
  <c r="F1472" i="1"/>
  <c r="S1452" i="1"/>
  <c r="Q1149" i="1"/>
  <c r="F1166" i="1"/>
  <c r="Q1183" i="1"/>
  <c r="F1178" i="1"/>
  <c r="W1149" i="1"/>
  <c r="W1183" i="1"/>
  <c r="U898" i="1"/>
  <c r="F926" i="1"/>
  <c r="AP974" i="1"/>
  <c r="Q859" i="1"/>
  <c r="F879" i="1"/>
  <c r="GM941" i="1"/>
  <c r="BA695" i="1"/>
  <c r="F723" i="1"/>
  <c r="BB394" i="1"/>
  <c r="F598" i="1"/>
  <c r="AL480" i="1"/>
  <c r="Y486" i="1"/>
  <c r="AP556" i="1"/>
  <c r="AT517" i="1"/>
  <c r="F545" i="1"/>
  <c r="F471" i="1"/>
  <c r="U444" i="1"/>
  <c r="P444" i="1"/>
  <c r="F452" i="1"/>
  <c r="AE402" i="1"/>
  <c r="R413" i="1"/>
  <c r="V65" i="1"/>
  <c r="F126" i="1"/>
  <c r="T1527" i="1"/>
  <c r="F1557" i="1"/>
  <c r="Q1411" i="1"/>
  <c r="F1433" i="1"/>
  <c r="F1520" i="1"/>
  <c r="W1488" i="1"/>
  <c r="BA1080" i="1"/>
  <c r="F1105" i="1"/>
  <c r="BA1114" i="1"/>
  <c r="T517" i="1"/>
  <c r="F548" i="1"/>
  <c r="U1411" i="1"/>
  <c r="F1443" i="1"/>
  <c r="V1755" i="1"/>
  <c r="F1786" i="1"/>
  <c r="GM658" i="1"/>
  <c r="F684" i="1"/>
  <c r="W142" i="1"/>
  <c r="F171" i="1"/>
  <c r="W176" i="1"/>
  <c r="W205" i="1" s="1"/>
  <c r="AQ2227" i="1"/>
  <c r="F2317" i="1"/>
  <c r="AW2167" i="1"/>
  <c r="CF2163" i="1"/>
  <c r="CI1902" i="1"/>
  <c r="AZ1910" i="1"/>
  <c r="AK1680" i="1"/>
  <c r="X1685" i="1"/>
  <c r="CF1866" i="1"/>
  <c r="AW1871" i="1"/>
  <c r="F1886" i="1"/>
  <c r="S1939" i="1"/>
  <c r="S1866" i="1"/>
  <c r="F1748" i="1"/>
  <c r="W1716" i="1"/>
  <c r="U1536" i="1"/>
  <c r="AH1527" i="1"/>
  <c r="CI1411" i="1"/>
  <c r="AZ1421" i="1"/>
  <c r="AX1149" i="1"/>
  <c r="AX1183" i="1"/>
  <c r="F1161" i="1"/>
  <c r="F915" i="1"/>
  <c r="AZ898" i="1"/>
  <c r="AE945" i="1"/>
  <c r="F1127" i="1"/>
  <c r="BB1076" i="1"/>
  <c r="BB1366" i="1"/>
  <c r="F878" i="1"/>
  <c r="AZ859" i="1"/>
  <c r="AZ817" i="1"/>
  <c r="F839" i="1"/>
  <c r="AZ974" i="1"/>
  <c r="GP937" i="1"/>
  <c r="AB945" i="1"/>
  <c r="GM937" i="1"/>
  <c r="U817" i="1"/>
  <c r="F850" i="1"/>
  <c r="AF945" i="1"/>
  <c r="AZ664" i="1"/>
  <c r="CI653" i="1"/>
  <c r="AZ527" i="1"/>
  <c r="CI517" i="1"/>
  <c r="F551" i="1"/>
  <c r="W517" i="1"/>
  <c r="AZ254" i="1"/>
  <c r="F272" i="1"/>
  <c r="AZ290" i="1"/>
  <c r="GM409" i="1"/>
  <c r="GP409" i="1"/>
  <c r="U2381" i="1"/>
  <c r="F2407" i="1"/>
  <c r="U2414" i="1"/>
  <c r="F2046" i="1"/>
  <c r="U2013" i="1"/>
  <c r="U2128" i="1"/>
  <c r="F2437" i="1"/>
  <c r="V2377" i="1"/>
  <c r="V2443" i="1"/>
  <c r="CE2269" i="1"/>
  <c r="AV2278" i="1"/>
  <c r="AY1649" i="1"/>
  <c r="CH1639" i="1"/>
  <c r="CE1639" i="1"/>
  <c r="AV1649" i="1"/>
  <c r="T1866" i="1"/>
  <c r="F1892" i="1"/>
  <c r="T1939" i="1"/>
  <c r="AZ2091" i="1"/>
  <c r="F2110" i="1"/>
  <c r="AK1716" i="1"/>
  <c r="X1724" i="1"/>
  <c r="AX2269" i="1"/>
  <c r="F2285" i="1"/>
  <c r="F1707" i="1"/>
  <c r="U1680" i="1"/>
  <c r="BA1298" i="1"/>
  <c r="F1328" i="1"/>
  <c r="AH1488" i="1"/>
  <c r="U1496" i="1"/>
  <c r="T1267" i="1"/>
  <c r="AG1259" i="1"/>
  <c r="Q1452" i="1"/>
  <c r="F1469" i="1"/>
  <c r="CJ1259" i="1"/>
  <c r="BA1267" i="1"/>
  <c r="O1085" i="1"/>
  <c r="AB1080" i="1"/>
  <c r="AC1411" i="1"/>
  <c r="CH1421" i="1"/>
  <c r="CE1421" i="1"/>
  <c r="CF1421" i="1"/>
  <c r="P1421" i="1"/>
  <c r="GP938" i="1"/>
  <c r="GM938" i="1"/>
  <c r="S703" i="1"/>
  <c r="AF695" i="1"/>
  <c r="F710" i="1"/>
  <c r="AX695" i="1"/>
  <c r="AQ250" i="1"/>
  <c r="F300" i="1"/>
  <c r="AQ323" i="1"/>
  <c r="U517" i="1"/>
  <c r="F549" i="1"/>
  <c r="AX480" i="1"/>
  <c r="F493" i="1"/>
  <c r="AT398" i="1"/>
  <c r="F574" i="1"/>
  <c r="AT585" i="1"/>
  <c r="AQ556" i="1"/>
  <c r="BC250" i="1"/>
  <c r="BC323" i="1"/>
  <c r="F306" i="1"/>
  <c r="F307" i="1"/>
  <c r="AS250" i="1"/>
  <c r="AS323" i="1"/>
  <c r="T69" i="1"/>
  <c r="F95" i="1"/>
  <c r="T103" i="1"/>
  <c r="AS138" i="1"/>
  <c r="F193" i="1"/>
  <c r="AP2377" i="1"/>
  <c r="F2423" i="1"/>
  <c r="AP2443" i="1"/>
  <c r="F2290" i="1"/>
  <c r="Q2269" i="1"/>
  <c r="CP1907" i="1"/>
  <c r="O1907" i="1" s="1"/>
  <c r="AC1910" i="1"/>
  <c r="AL2055" i="1"/>
  <c r="Y2060" i="1"/>
  <c r="AF2381" i="1"/>
  <c r="S2385" i="1"/>
  <c r="F2298" i="1"/>
  <c r="BA2269" i="1"/>
  <c r="AG2231" i="1"/>
  <c r="T2238" i="1"/>
  <c r="AZ1716" i="1"/>
  <c r="F1735" i="1"/>
  <c r="CD1649" i="1"/>
  <c r="CZ1907" i="1"/>
  <c r="Y1907" i="1" s="1"/>
  <c r="CY1907" i="1"/>
  <c r="X1907" i="1" s="1"/>
  <c r="W1763" i="1"/>
  <c r="AJ1755" i="1"/>
  <c r="AH1755" i="1"/>
  <c r="U1763" i="1"/>
  <c r="U1792" i="1" s="1"/>
  <c r="F1739" i="1"/>
  <c r="S1716" i="1"/>
  <c r="S1639" i="1"/>
  <c r="F1664" i="1"/>
  <c r="F1738" i="1"/>
  <c r="R1716" i="1"/>
  <c r="CD1685" i="1"/>
  <c r="AE1536" i="1"/>
  <c r="AX1411" i="1"/>
  <c r="F1428" i="1"/>
  <c r="AX1259" i="1"/>
  <c r="F1274" i="1"/>
  <c r="F1560" i="1"/>
  <c r="W1527" i="1"/>
  <c r="F1464" i="1"/>
  <c r="AX1452" i="1"/>
  <c r="AC1080" i="1"/>
  <c r="CH1085" i="1"/>
  <c r="CE1085" i="1"/>
  <c r="P1085" i="1"/>
  <c r="CF1085" i="1"/>
  <c r="F1106" i="1"/>
  <c r="T1114" i="1"/>
  <c r="T1080" i="1"/>
  <c r="AC1218" i="1"/>
  <c r="CE1228" i="1"/>
  <c r="CF1228" i="1"/>
  <c r="P1228" i="1"/>
  <c r="CH1228" i="1"/>
  <c r="F725" i="1"/>
  <c r="U695" i="1"/>
  <c r="F1123" i="1"/>
  <c r="AP1076" i="1"/>
  <c r="AK828" i="1"/>
  <c r="AC898" i="1"/>
  <c r="CE904" i="1"/>
  <c r="P904" i="1"/>
  <c r="CF904" i="1"/>
  <c r="CH904" i="1"/>
  <c r="AQ732" i="1"/>
  <c r="AQ653" i="1"/>
  <c r="F674" i="1"/>
  <c r="GM819" i="1"/>
  <c r="CA828" i="1" s="1"/>
  <c r="CH517" i="1"/>
  <c r="AY527" i="1"/>
  <c r="V402" i="1"/>
  <c r="F436" i="1"/>
  <c r="V556" i="1"/>
  <c r="GP411" i="1"/>
  <c r="GM411" i="1"/>
  <c r="AD480" i="1"/>
  <c r="Q486" i="1"/>
  <c r="F425" i="1"/>
  <c r="Q402" i="1"/>
  <c r="F2302" i="1"/>
  <c r="W2269" i="1"/>
  <c r="CH2024" i="1"/>
  <c r="CE2024" i="1"/>
  <c r="AC2013" i="1"/>
  <c r="P2024" i="1"/>
  <c r="CF2024" i="1"/>
  <c r="T2269" i="1"/>
  <c r="F2299" i="1"/>
  <c r="F2045" i="1"/>
  <c r="T2013" i="1"/>
  <c r="T2128" i="1"/>
  <c r="AB2163" i="1"/>
  <c r="O2167" i="1"/>
  <c r="AX2128" i="1"/>
  <c r="F2031" i="1"/>
  <c r="AX2013" i="1"/>
  <c r="GP1905" i="1"/>
  <c r="GM1905" i="1"/>
  <c r="CA1724" i="1"/>
  <c r="P1452" i="1"/>
  <c r="F1460" i="1"/>
  <c r="F1893" i="1"/>
  <c r="U1866" i="1"/>
  <c r="P1680" i="1"/>
  <c r="F1688" i="1"/>
  <c r="F1483" i="1"/>
  <c r="Y1452" i="1"/>
  <c r="AT1407" i="1"/>
  <c r="AT1594" i="1"/>
  <c r="F1583" i="1"/>
  <c r="GP1302" i="1"/>
  <c r="GM1302" i="1"/>
  <c r="AS1407" i="1"/>
  <c r="AS1594" i="1"/>
  <c r="F1582" i="1"/>
  <c r="P1145" i="1"/>
  <c r="F1186" i="1"/>
  <c r="AP1149" i="1"/>
  <c r="F1163" i="1"/>
  <c r="AP1183" i="1"/>
  <c r="AP1366" i="1" s="1"/>
  <c r="V1080" i="1"/>
  <c r="F1108" i="1"/>
  <c r="V1114" i="1"/>
  <c r="GP940" i="1"/>
  <c r="GM940" i="1"/>
  <c r="F1124" i="1"/>
  <c r="AQ1366" i="1"/>
  <c r="AQ1076" i="1"/>
  <c r="GP861" i="1"/>
  <c r="CD867" i="1" s="1"/>
  <c r="AB867" i="1"/>
  <c r="GM861" i="1"/>
  <c r="AF444" i="1"/>
  <c r="S449" i="1"/>
  <c r="GP407" i="1"/>
  <c r="GM407" i="1"/>
  <c r="AP138" i="1"/>
  <c r="F185" i="1"/>
  <c r="AP205" i="1"/>
  <c r="AH1902" i="1"/>
  <c r="U1910" i="1"/>
  <c r="U1939" i="1" s="1"/>
  <c r="CE402" i="1"/>
  <c r="AV413" i="1"/>
  <c r="Q1902" i="1"/>
  <c r="F1922" i="1"/>
  <c r="F1445" i="1"/>
  <c r="W1565" i="1"/>
  <c r="W1411" i="1"/>
  <c r="V653" i="1"/>
  <c r="F687" i="1"/>
  <c r="V732" i="1"/>
  <c r="Q517" i="1"/>
  <c r="F539" i="1"/>
  <c r="AK1910" i="1" l="1"/>
  <c r="F1831" i="1"/>
  <c r="AK1639" i="1"/>
  <c r="AL1527" i="1"/>
  <c r="E179" i="6"/>
  <c r="X1421" i="1"/>
  <c r="AL1308" i="1"/>
  <c r="GP1303" i="1"/>
  <c r="GM1303" i="1"/>
  <c r="AB1298" i="1"/>
  <c r="CJ1218" i="1"/>
  <c r="BA1228" i="1"/>
  <c r="F1249" i="1"/>
  <c r="T1337" i="1"/>
  <c r="F1358" i="1" s="1"/>
  <c r="W945" i="1"/>
  <c r="GM939" i="1"/>
  <c r="T904" i="1"/>
  <c r="T974" i="1" s="1"/>
  <c r="AG898" i="1"/>
  <c r="F849" i="1"/>
  <c r="CD828" i="1"/>
  <c r="AU828" i="1" s="1"/>
  <c r="F848" i="1"/>
  <c r="W703" i="1"/>
  <c r="AJ695" i="1"/>
  <c r="O664" i="1"/>
  <c r="BA653" i="1"/>
  <c r="T653" i="1"/>
  <c r="T732" i="1"/>
  <c r="T765" i="1" s="1"/>
  <c r="X527" i="1"/>
  <c r="CA486" i="1"/>
  <c r="W402" i="1"/>
  <c r="O413" i="1"/>
  <c r="U556" i="1"/>
  <c r="U585" i="1" s="1"/>
  <c r="F435" i="1"/>
  <c r="AK402" i="1"/>
  <c r="AL945" i="1"/>
  <c r="AL935" i="1" s="1"/>
  <c r="AK1496" i="1"/>
  <c r="F55" i="1"/>
  <c r="AL2238" i="1"/>
  <c r="Y2238" i="1" s="1"/>
  <c r="GM523" i="1"/>
  <c r="GP523" i="1"/>
  <c r="X1308" i="1"/>
  <c r="AK1298" i="1"/>
  <c r="GP1304" i="1"/>
  <c r="GM1304" i="1"/>
  <c r="GM258" i="1"/>
  <c r="AB261" i="1"/>
  <c r="GP258" i="1"/>
  <c r="GM1261" i="1"/>
  <c r="GP1261" i="1"/>
  <c r="F282" i="1"/>
  <c r="T254" i="1"/>
  <c r="T290" i="1"/>
  <c r="R2099" i="1"/>
  <c r="AE2091" i="1"/>
  <c r="AL1228" i="1"/>
  <c r="F115" i="1"/>
  <c r="Q65" i="1"/>
  <c r="GM404" i="1"/>
  <c r="GP404" i="1"/>
  <c r="AT1968" i="1"/>
  <c r="AT2478" i="1" s="1"/>
  <c r="F1957" i="1"/>
  <c r="AT1862" i="1"/>
  <c r="W290" i="1"/>
  <c r="W254" i="1"/>
  <c r="F285" i="1"/>
  <c r="GM701" i="1"/>
  <c r="GP701" i="1"/>
  <c r="AE898" i="1"/>
  <c r="R904" i="1"/>
  <c r="AL664" i="1"/>
  <c r="F1329" i="1"/>
  <c r="T1298" i="1"/>
  <c r="Q1080" i="1"/>
  <c r="Q1114" i="1"/>
  <c r="F1097" i="1"/>
  <c r="GP2095" i="1"/>
  <c r="GM2095" i="1"/>
  <c r="GM1868" i="1"/>
  <c r="CA1871" i="1" s="1"/>
  <c r="GP1868" i="1"/>
  <c r="CD1871" i="1" s="1"/>
  <c r="GM2273" i="1"/>
  <c r="GP2273" i="1"/>
  <c r="AL1085" i="1"/>
  <c r="T45" i="5"/>
  <c r="J47" i="5" s="1"/>
  <c r="AT323" i="1"/>
  <c r="F308" i="1"/>
  <c r="AT250" i="1"/>
  <c r="AK1228" i="1"/>
  <c r="U2163" i="1"/>
  <c r="U2196" i="1"/>
  <c r="F2189" i="1"/>
  <c r="GP2165" i="1"/>
  <c r="CD2167" i="1" s="1"/>
  <c r="GM2165" i="1"/>
  <c r="CA2167" i="1" s="1"/>
  <c r="S261" i="1"/>
  <c r="AF254" i="1"/>
  <c r="F1131" i="1"/>
  <c r="AS1076" i="1"/>
  <c r="W904" i="1"/>
  <c r="AJ898" i="1"/>
  <c r="AK703" i="1"/>
  <c r="AZ1639" i="1"/>
  <c r="F1660" i="1"/>
  <c r="AL703" i="1"/>
  <c r="GP1223" i="1"/>
  <c r="GP939" i="1"/>
  <c r="AK1763" i="1"/>
  <c r="AL147" i="1"/>
  <c r="Y147" i="1" s="1"/>
  <c r="AK2238" i="1"/>
  <c r="F852" i="1"/>
  <c r="W817" i="1"/>
  <c r="GM1414" i="1"/>
  <c r="GP1414" i="1"/>
  <c r="CD1421" i="1" s="1"/>
  <c r="F125" i="1"/>
  <c r="U65" i="1"/>
  <c r="AE2055" i="1"/>
  <c r="R2060" i="1"/>
  <c r="GP1301" i="1"/>
  <c r="GM1301" i="1"/>
  <c r="E212" i="6"/>
  <c r="E305" i="6"/>
  <c r="AC695" i="1"/>
  <c r="CE703" i="1"/>
  <c r="CH703" i="1"/>
  <c r="P703" i="1"/>
  <c r="CF703" i="1"/>
  <c r="AK904" i="1"/>
  <c r="BB61" i="1"/>
  <c r="F218" i="1"/>
  <c r="F221" i="1"/>
  <c r="BC61" i="1"/>
  <c r="R828" i="1"/>
  <c r="AE817" i="1"/>
  <c r="R45" i="5"/>
  <c r="J46" i="5" s="1"/>
  <c r="I50" i="5" s="1"/>
  <c r="GP1083" i="1"/>
  <c r="CD1085" i="1" s="1"/>
  <c r="GM1083" i="1"/>
  <c r="CA1085" i="1" s="1"/>
  <c r="AK1085" i="1"/>
  <c r="Y1154" i="1"/>
  <c r="AL1149" i="1"/>
  <c r="GP2271" i="1"/>
  <c r="CD2278" i="1" s="1"/>
  <c r="GM2271" i="1"/>
  <c r="CA2278" i="1" s="1"/>
  <c r="AR2278" i="1" s="1"/>
  <c r="GP699" i="1"/>
  <c r="GM699" i="1"/>
  <c r="AE1639" i="1"/>
  <c r="R1649" i="1"/>
  <c r="AI898" i="1"/>
  <c r="V904" i="1"/>
  <c r="Q2196" i="1"/>
  <c r="F2179" i="1"/>
  <c r="Q2163" i="1"/>
  <c r="GM659" i="1"/>
  <c r="CA664" i="1" s="1"/>
  <c r="BA402" i="1"/>
  <c r="F433" i="1"/>
  <c r="BA556" i="1"/>
  <c r="W1218" i="1"/>
  <c r="F1252" i="1"/>
  <c r="AL1910" i="1"/>
  <c r="AL1902" i="1" s="1"/>
  <c r="AL1267" i="1"/>
  <c r="AL1259" i="1" s="1"/>
  <c r="AB1910" i="1"/>
  <c r="AL1763" i="1"/>
  <c r="AK147" i="1"/>
  <c r="GM520" i="1"/>
  <c r="GP520" i="1"/>
  <c r="AE2013" i="1"/>
  <c r="R2024" i="1"/>
  <c r="GP1300" i="1"/>
  <c r="GM1300" i="1"/>
  <c r="AF1218" i="1"/>
  <c r="S1228" i="1"/>
  <c r="AL1866" i="1"/>
  <c r="Y1871" i="1"/>
  <c r="AL254" i="1"/>
  <c r="Y261" i="1"/>
  <c r="GM406" i="1"/>
  <c r="GP406" i="1"/>
  <c r="CD413" i="1" s="1"/>
  <c r="AE1149" i="1"/>
  <c r="R1154" i="1"/>
  <c r="P71" i="5"/>
  <c r="K71" i="5"/>
  <c r="GM902" i="1"/>
  <c r="CA904" i="1" s="1"/>
  <c r="GP902" i="1"/>
  <c r="CD904" i="1" s="1"/>
  <c r="AE517" i="1"/>
  <c r="R527" i="1"/>
  <c r="CJ898" i="1"/>
  <c r="BA904" i="1"/>
  <c r="R2278" i="1"/>
  <c r="AE2269" i="1"/>
  <c r="AE254" i="1"/>
  <c r="R261" i="1"/>
  <c r="AQ61" i="1"/>
  <c r="F215" i="1"/>
  <c r="GM1152" i="1"/>
  <c r="GP1152" i="1"/>
  <c r="U1114" i="1"/>
  <c r="U1080" i="1"/>
  <c r="F1107" i="1"/>
  <c r="AK1866" i="1"/>
  <c r="X1871" i="1"/>
  <c r="AL904" i="1"/>
  <c r="GP659" i="1"/>
  <c r="CD664" i="1" s="1"/>
  <c r="E145" i="6"/>
  <c r="U1337" i="1"/>
  <c r="U1218" i="1"/>
  <c r="F1250" i="1"/>
  <c r="AK1267" i="1"/>
  <c r="GP942" i="1"/>
  <c r="AL1496" i="1"/>
  <c r="Y1496" i="1" s="1"/>
  <c r="Y1565" i="1" s="1"/>
  <c r="CD703" i="1"/>
  <c r="AH653" i="1"/>
  <c r="U664" i="1"/>
  <c r="CF261" i="1"/>
  <c r="AC254" i="1"/>
  <c r="CE261" i="1"/>
  <c r="CH261" i="1"/>
  <c r="P261" i="1"/>
  <c r="P82" i="5"/>
  <c r="K82" i="5"/>
  <c r="GP2093" i="1"/>
  <c r="CD2099" i="1" s="1"/>
  <c r="GM2093" i="1"/>
  <c r="CA2099" i="1" s="1"/>
  <c r="CA2091" i="1" s="1"/>
  <c r="E33" i="6"/>
  <c r="GM1759" i="1"/>
  <c r="GP1759" i="1"/>
  <c r="AZ1452" i="1"/>
  <c r="F1468" i="1"/>
  <c r="GP1151" i="1"/>
  <c r="CD1154" i="1" s="1"/>
  <c r="GM1151" i="1"/>
  <c r="CA1154" i="1" s="1"/>
  <c r="GP1222" i="1"/>
  <c r="GM1222" i="1"/>
  <c r="CA1228" i="1" s="1"/>
  <c r="S904" i="1"/>
  <c r="AF898" i="1"/>
  <c r="F506" i="1"/>
  <c r="BA480" i="1"/>
  <c r="E84" i="6"/>
  <c r="GP519" i="1"/>
  <c r="CD527" i="1" s="1"/>
  <c r="GM519" i="1"/>
  <c r="AE1866" i="1"/>
  <c r="R1871" i="1"/>
  <c r="S1085" i="1"/>
  <c r="AF1080" i="1"/>
  <c r="GP1757" i="1"/>
  <c r="GM1757" i="1"/>
  <c r="R664" i="1"/>
  <c r="R732" i="1" s="1"/>
  <c r="AE653" i="1"/>
  <c r="GM256" i="1"/>
  <c r="CA261" i="1" s="1"/>
  <c r="GP256" i="1"/>
  <c r="CD261" i="1" s="1"/>
  <c r="E43" i="6"/>
  <c r="E46" i="6"/>
  <c r="AE2163" i="1"/>
  <c r="R2167" i="1"/>
  <c r="AK261" i="1"/>
  <c r="GM1223" i="1"/>
  <c r="F1375" i="1"/>
  <c r="G22" i="2" s="1"/>
  <c r="AP1072" i="1"/>
  <c r="AK1488" i="1"/>
  <c r="X1496" i="1"/>
  <c r="BA1635" i="1"/>
  <c r="F1812" i="1"/>
  <c r="BA1821" i="1"/>
  <c r="F1814" i="1"/>
  <c r="U1821" i="1"/>
  <c r="U1635" i="1"/>
  <c r="Y1910" i="1"/>
  <c r="AK1902" i="1"/>
  <c r="X1910" i="1"/>
  <c r="CD1680" i="1"/>
  <c r="AU1685" i="1"/>
  <c r="AQ246" i="1"/>
  <c r="F333" i="1"/>
  <c r="AZ1902" i="1"/>
  <c r="F1921" i="1"/>
  <c r="Q1821" i="1"/>
  <c r="Q1635" i="1"/>
  <c r="F1804" i="1"/>
  <c r="CF1218" i="1"/>
  <c r="AW1228" i="1"/>
  <c r="AX1407" i="1"/>
  <c r="AX1594" i="1"/>
  <c r="F1572" i="1"/>
  <c r="F566" i="1"/>
  <c r="AQ585" i="1"/>
  <c r="AQ398" i="1"/>
  <c r="BA1259" i="1"/>
  <c r="F1287" i="1"/>
  <c r="T1862" i="1"/>
  <c r="F1960" i="1"/>
  <c r="T1968" i="1"/>
  <c r="AZ517" i="1"/>
  <c r="F538" i="1"/>
  <c r="S1862" i="1"/>
  <c r="S1968" i="1"/>
  <c r="F1954" i="1"/>
  <c r="X1267" i="1"/>
  <c r="AK1259" i="1"/>
  <c r="AB2055" i="1"/>
  <c r="O2060" i="1"/>
  <c r="O2128" i="1" s="1"/>
  <c r="CF69" i="1"/>
  <c r="AW74" i="1"/>
  <c r="CD480" i="1"/>
  <c r="AU486" i="1"/>
  <c r="F1726" i="1"/>
  <c r="O1716" i="1"/>
  <c r="AW517" i="1"/>
  <c r="F533" i="1"/>
  <c r="BB809" i="1"/>
  <c r="F1020" i="1"/>
  <c r="AW1183" i="1"/>
  <c r="AW1149" i="1"/>
  <c r="F1160" i="1"/>
  <c r="V1259" i="1"/>
  <c r="F1290" i="1"/>
  <c r="S2009" i="1"/>
  <c r="F2143" i="1"/>
  <c r="F534" i="1"/>
  <c r="AX517" i="1"/>
  <c r="GM1758" i="1"/>
  <c r="CA1763" i="1" s="1"/>
  <c r="GP1758" i="1"/>
  <c r="AB1763" i="1"/>
  <c r="CD2269" i="1"/>
  <c r="AU2278" i="1"/>
  <c r="AW402" i="1"/>
  <c r="F419" i="1"/>
  <c r="P480" i="1"/>
  <c r="F489" i="1"/>
  <c r="CH859" i="1"/>
  <c r="AY867" i="1"/>
  <c r="V1527" i="1"/>
  <c r="F1559" i="1"/>
  <c r="Q1259" i="1"/>
  <c r="F1279" i="1"/>
  <c r="AO394" i="1"/>
  <c r="F589" i="1"/>
  <c r="O1421" i="1"/>
  <c r="AB1411" i="1"/>
  <c r="F1775" i="1"/>
  <c r="Q1755" i="1"/>
  <c r="F741" i="1"/>
  <c r="AP765" i="1"/>
  <c r="AP649" i="1"/>
  <c r="AT645" i="1"/>
  <c r="F783" i="1"/>
  <c r="F20" i="2" s="1"/>
  <c r="P2159" i="1"/>
  <c r="F2199" i="1"/>
  <c r="Y1411" i="1"/>
  <c r="F1447" i="1"/>
  <c r="GM942" i="1"/>
  <c r="V1488" i="1"/>
  <c r="F1519" i="1"/>
  <c r="F957" i="1"/>
  <c r="Q935" i="1"/>
  <c r="W1902" i="1"/>
  <c r="F1934" i="1"/>
  <c r="W1939" i="1"/>
  <c r="CA867" i="1"/>
  <c r="V1076" i="1"/>
  <c r="F1137" i="1"/>
  <c r="AS1403" i="1"/>
  <c r="F1611" i="1"/>
  <c r="E23" i="2" s="1"/>
  <c r="U1862" i="1"/>
  <c r="F1961" i="1"/>
  <c r="U1968" i="1"/>
  <c r="O2163" i="1"/>
  <c r="O2196" i="1"/>
  <c r="F2169" i="1"/>
  <c r="F907" i="1"/>
  <c r="P898" i="1"/>
  <c r="T2231" i="1"/>
  <c r="F2259" i="1"/>
  <c r="T2307" i="1"/>
  <c r="CA945" i="1"/>
  <c r="Q1145" i="1"/>
  <c r="F1195" i="1"/>
  <c r="AV1308" i="1"/>
  <c r="CE1298" i="1"/>
  <c r="AX1968" i="1"/>
  <c r="AX1862" i="1"/>
  <c r="F1946" i="1"/>
  <c r="AL817" i="1"/>
  <c r="Y828" i="1"/>
  <c r="CH935" i="1"/>
  <c r="AY945" i="1"/>
  <c r="AO1072" i="1"/>
  <c r="F1370" i="1"/>
  <c r="GP2234" i="1"/>
  <c r="CD2238" i="1" s="1"/>
  <c r="GM2234" i="1"/>
  <c r="CA2238" i="1" s="1"/>
  <c r="AB2238" i="1"/>
  <c r="AP246" i="1"/>
  <c r="F332" i="1"/>
  <c r="G18" i="2" s="1"/>
  <c r="F717" i="1"/>
  <c r="R695" i="1"/>
  <c r="Y859" i="1"/>
  <c r="F893" i="1"/>
  <c r="GP1264" i="1"/>
  <c r="CD1267" i="1" s="1"/>
  <c r="GM1264" i="1"/>
  <c r="AB1267" i="1"/>
  <c r="AO1631" i="1"/>
  <c r="F1825" i="1"/>
  <c r="AZ1635" i="1"/>
  <c r="F1803" i="1"/>
  <c r="AZ1821" i="1"/>
  <c r="F2063" i="1"/>
  <c r="P2055" i="1"/>
  <c r="CA2381" i="1"/>
  <c r="AR2385" i="1"/>
  <c r="Y517" i="1"/>
  <c r="F553" i="1"/>
  <c r="AX1635" i="1"/>
  <c r="AX1821" i="1"/>
  <c r="F1799" i="1"/>
  <c r="F1837" i="1"/>
  <c r="BC1631" i="1"/>
  <c r="F1655" i="1"/>
  <c r="AW1639" i="1"/>
  <c r="CA69" i="1"/>
  <c r="AR74" i="1"/>
  <c r="Q176" i="1"/>
  <c r="F159" i="1"/>
  <c r="Q142" i="1"/>
  <c r="AO61" i="1"/>
  <c r="F209" i="1"/>
  <c r="AO2478" i="1"/>
  <c r="AH935" i="1"/>
  <c r="U945" i="1"/>
  <c r="CF817" i="1"/>
  <c r="AW828" i="1"/>
  <c r="F1138" i="1"/>
  <c r="W1076" i="1"/>
  <c r="AX1527" i="1"/>
  <c r="F1543" i="1"/>
  <c r="AZ1488" i="1"/>
  <c r="F1507" i="1"/>
  <c r="S1488" i="1"/>
  <c r="F1511" i="1"/>
  <c r="AS1631" i="1"/>
  <c r="F1838" i="1"/>
  <c r="E24" i="2" s="1"/>
  <c r="F1476" i="1"/>
  <c r="AU1452" i="1"/>
  <c r="AV2196" i="1"/>
  <c r="F2172" i="1"/>
  <c r="AV2163" i="1"/>
  <c r="AS2005" i="1"/>
  <c r="F2353" i="1"/>
  <c r="E26" i="2" s="1"/>
  <c r="F2354" i="1"/>
  <c r="F26" i="2" s="1"/>
  <c r="AT2005" i="1"/>
  <c r="F2105" i="1"/>
  <c r="AW2091" i="1"/>
  <c r="Q2377" i="1"/>
  <c r="Q2443" i="1"/>
  <c r="F2426" i="1"/>
  <c r="AY402" i="1"/>
  <c r="F421" i="1"/>
  <c r="AX250" i="1"/>
  <c r="AX323" i="1"/>
  <c r="F297" i="1"/>
  <c r="F475" i="1"/>
  <c r="Y444" i="1"/>
  <c r="CE480" i="1"/>
  <c r="AV486" i="1"/>
  <c r="AV556" i="1" s="1"/>
  <c r="CF859" i="1"/>
  <c r="AW867" i="1"/>
  <c r="R1298" i="1"/>
  <c r="F1322" i="1"/>
  <c r="Q1536" i="1"/>
  <c r="AD1527" i="1"/>
  <c r="U2307" i="1"/>
  <c r="U2231" i="1"/>
  <c r="F2260" i="1"/>
  <c r="S65" i="1"/>
  <c r="F118" i="1"/>
  <c r="AV1716" i="1"/>
  <c r="F1729" i="1"/>
  <c r="V1858" i="1"/>
  <c r="F1991" i="1"/>
  <c r="AZ2159" i="1"/>
  <c r="F2207" i="1"/>
  <c r="F2410" i="1"/>
  <c r="X2381" i="1"/>
  <c r="X2414" i="1"/>
  <c r="AV1145" i="1"/>
  <c r="F1188" i="1"/>
  <c r="BC1403" i="1"/>
  <c r="F1610" i="1"/>
  <c r="X1763" i="1"/>
  <c r="X1792" i="1" s="1"/>
  <c r="AK1755" i="1"/>
  <c r="F2346" i="1"/>
  <c r="AQ2005" i="1"/>
  <c r="F2250" i="1"/>
  <c r="Q2231" i="1"/>
  <c r="Q2307" i="1"/>
  <c r="R480" i="1"/>
  <c r="F500" i="1"/>
  <c r="AK945" i="1"/>
  <c r="Q1337" i="1"/>
  <c r="Q1366" i="1" s="1"/>
  <c r="F1516" i="1"/>
  <c r="BA1488" i="1"/>
  <c r="BA1565" i="1"/>
  <c r="F1459" i="1"/>
  <c r="O1452" i="1"/>
  <c r="AP1862" i="1"/>
  <c r="F1948" i="1"/>
  <c r="AP1968" i="1"/>
  <c r="AX2227" i="1"/>
  <c r="F2314" i="1"/>
  <c r="F1879" i="1"/>
  <c r="AY1866" i="1"/>
  <c r="BC2373" i="1"/>
  <c r="F2459" i="1"/>
  <c r="F1508" i="1"/>
  <c r="Q1488" i="1"/>
  <c r="O1488" i="1"/>
  <c r="F1498" i="1"/>
  <c r="V935" i="1"/>
  <c r="F968" i="1"/>
  <c r="O1298" i="1"/>
  <c r="F1310" i="1"/>
  <c r="BB2478" i="1"/>
  <c r="F438" i="1"/>
  <c r="X402" i="1"/>
  <c r="X556" i="1"/>
  <c r="BA1902" i="1"/>
  <c r="F1930" i="1"/>
  <c r="BA1939" i="1"/>
  <c r="F1556" i="1"/>
  <c r="BA1527" i="1"/>
  <c r="T935" i="1"/>
  <c r="F966" i="1"/>
  <c r="AY2024" i="1"/>
  <c r="CH2013" i="1"/>
  <c r="AK817" i="1"/>
  <c r="X828" i="1"/>
  <c r="T1076" i="1"/>
  <c r="F1135" i="1"/>
  <c r="CE1080" i="1"/>
  <c r="AV1085" i="1"/>
  <c r="F1785" i="1"/>
  <c r="U1755" i="1"/>
  <c r="CH1411" i="1"/>
  <c r="AY1421" i="1"/>
  <c r="F1190" i="1"/>
  <c r="AX1145" i="1"/>
  <c r="AB1902" i="1"/>
  <c r="O1910" i="1"/>
  <c r="O1939" i="1" s="1"/>
  <c r="AB444" i="1"/>
  <c r="O449" i="1"/>
  <c r="F1162" i="1"/>
  <c r="AY1149" i="1"/>
  <c r="AY1183" i="1"/>
  <c r="AE1902" i="1"/>
  <c r="R1910" i="1"/>
  <c r="X480" i="1"/>
  <c r="F511" i="1"/>
  <c r="F956" i="1"/>
  <c r="AZ935" i="1"/>
  <c r="F1675" i="1"/>
  <c r="Y1639" i="1"/>
  <c r="X444" i="1"/>
  <c r="F474" i="1"/>
  <c r="CH2238" i="1"/>
  <c r="AC2231" i="1"/>
  <c r="CE2238" i="1"/>
  <c r="P2238" i="1"/>
  <c r="CF2238" i="1"/>
  <c r="CH1267" i="1"/>
  <c r="CE1267" i="1"/>
  <c r="P1267" i="1"/>
  <c r="P1337" i="1" s="1"/>
  <c r="CF1267" i="1"/>
  <c r="AC1259" i="1"/>
  <c r="F1730" i="1"/>
  <c r="AW1716" i="1"/>
  <c r="F1198" i="1"/>
  <c r="S1145" i="1"/>
  <c r="BA250" i="1"/>
  <c r="F310" i="1"/>
  <c r="BA323" i="1"/>
  <c r="P817" i="1"/>
  <c r="F831" i="1"/>
  <c r="P974" i="1"/>
  <c r="AK1527" i="1"/>
  <c r="X1536" i="1"/>
  <c r="X1565" i="1" s="1"/>
  <c r="AV444" i="1"/>
  <c r="F454" i="1"/>
  <c r="AZ1076" i="1"/>
  <c r="F1125" i="1"/>
  <c r="AE1755" i="1"/>
  <c r="R1763" i="1"/>
  <c r="AX556" i="1"/>
  <c r="F2222" i="1"/>
  <c r="Y2159" i="1"/>
  <c r="F679" i="1"/>
  <c r="S653" i="1"/>
  <c r="S732" i="1"/>
  <c r="AZ1214" i="1"/>
  <c r="F1348" i="1"/>
  <c r="S1763" i="1"/>
  <c r="AF1755" i="1"/>
  <c r="Q250" i="1"/>
  <c r="Q323" i="1"/>
  <c r="F302" i="1"/>
  <c r="W2231" i="1"/>
  <c r="F2262" i="1"/>
  <c r="W2307" i="1"/>
  <c r="O653" i="1"/>
  <c r="F666" i="1"/>
  <c r="AP61" i="1"/>
  <c r="F214" i="1"/>
  <c r="G17" i="2" s="1"/>
  <c r="P2013" i="1"/>
  <c r="P2128" i="1"/>
  <c r="F2027" i="1"/>
  <c r="CH1080" i="1"/>
  <c r="AY1085" i="1"/>
  <c r="S2381" i="1"/>
  <c r="S2414" i="1"/>
  <c r="F2400" i="1"/>
  <c r="AP2373" i="1"/>
  <c r="F2452" i="1"/>
  <c r="G27" i="2" s="1"/>
  <c r="AT394" i="1"/>
  <c r="F603" i="1"/>
  <c r="F19" i="2" s="1"/>
  <c r="F1288" i="1"/>
  <c r="T1259" i="1"/>
  <c r="AV2269" i="1"/>
  <c r="F2283" i="1"/>
  <c r="U2377" i="1"/>
  <c r="U2443" i="1"/>
  <c r="F2436" i="1"/>
  <c r="F1379" i="1"/>
  <c r="BB1072" i="1"/>
  <c r="F1207" i="1"/>
  <c r="W1145" i="1"/>
  <c r="AR449" i="1"/>
  <c r="CA444" i="1"/>
  <c r="CD2055" i="1"/>
  <c r="AU2060" i="1"/>
  <c r="AX765" i="1"/>
  <c r="AX649" i="1"/>
  <c r="F739" i="1"/>
  <c r="AQ1858" i="1"/>
  <c r="F1978" i="1"/>
  <c r="AS394" i="1"/>
  <c r="F602" i="1"/>
  <c r="E19" i="2" s="1"/>
  <c r="AW945" i="1"/>
  <c r="CF935" i="1"/>
  <c r="CH653" i="1"/>
  <c r="AY664" i="1"/>
  <c r="AL1488" i="1"/>
  <c r="AV1452" i="1"/>
  <c r="F1462" i="1"/>
  <c r="AU261" i="1"/>
  <c r="CD254" i="1"/>
  <c r="AR1724" i="1"/>
  <c r="CA1716" i="1"/>
  <c r="F498" i="1"/>
  <c r="Q480" i="1"/>
  <c r="CE898" i="1"/>
  <c r="AV904" i="1"/>
  <c r="BC246" i="1"/>
  <c r="F339" i="1"/>
  <c r="BC2478" i="1"/>
  <c r="AB935" i="1"/>
  <c r="O945" i="1"/>
  <c r="U1527" i="1"/>
  <c r="F1558" i="1"/>
  <c r="W138" i="1"/>
  <c r="F200" i="1"/>
  <c r="R402" i="1"/>
  <c r="F427" i="1"/>
  <c r="R556" i="1"/>
  <c r="AU449" i="1"/>
  <c r="CD444" i="1"/>
  <c r="CA1639" i="1"/>
  <c r="AR1649" i="1"/>
  <c r="F2421" i="1"/>
  <c r="AX2377" i="1"/>
  <c r="AX2443" i="1"/>
  <c r="BC1858" i="1"/>
  <c r="F1984" i="1"/>
  <c r="F2438" i="1"/>
  <c r="W2377" i="1"/>
  <c r="W2443" i="1"/>
  <c r="CE69" i="1"/>
  <c r="AV74" i="1"/>
  <c r="F170" i="1"/>
  <c r="V176" i="1"/>
  <c r="V142" i="1"/>
  <c r="R65" i="1"/>
  <c r="F117" i="1"/>
  <c r="F132" i="1" s="1"/>
  <c r="P935" i="1"/>
  <c r="F948" i="1"/>
  <c r="AW664" i="1"/>
  <c r="CF653" i="1"/>
  <c r="AR1452" i="1"/>
  <c r="F1484" i="1"/>
  <c r="V1337" i="1"/>
  <c r="F455" i="1"/>
  <c r="AW444" i="1"/>
  <c r="CA480" i="1"/>
  <c r="AR486" i="1"/>
  <c r="P147" i="1"/>
  <c r="CF147" i="1"/>
  <c r="AC142" i="1"/>
  <c r="CH147" i="1"/>
  <c r="CE147" i="1"/>
  <c r="R1267" i="1"/>
  <c r="AE1259" i="1"/>
  <c r="AS1072" i="1"/>
  <c r="F1383" i="1"/>
  <c r="E22" i="2" s="1"/>
  <c r="F2124" i="1"/>
  <c r="X2091" i="1"/>
  <c r="F2049" i="1"/>
  <c r="X2013" i="1"/>
  <c r="X2128" i="1"/>
  <c r="Q974" i="1"/>
  <c r="CA1680" i="1"/>
  <c r="AR1685" i="1"/>
  <c r="AV2060" i="1"/>
  <c r="CE2055" i="1"/>
  <c r="O1639" i="1"/>
  <c r="F1651" i="1"/>
  <c r="AB2381" i="1"/>
  <c r="O2385" i="1"/>
  <c r="AQ1407" i="1"/>
  <c r="F1575" i="1"/>
  <c r="AQ1594" i="1"/>
  <c r="AB69" i="1"/>
  <c r="O74" i="1"/>
  <c r="O703" i="1"/>
  <c r="AB695" i="1"/>
  <c r="AV828" i="1"/>
  <c r="CE817" i="1"/>
  <c r="R859" i="1"/>
  <c r="F881" i="1"/>
  <c r="X1145" i="1"/>
  <c r="F1208" i="1"/>
  <c r="AP1631" i="1"/>
  <c r="F1830" i="1"/>
  <c r="G24" i="2" s="1"/>
  <c r="BA2373" i="1"/>
  <c r="F2463" i="1"/>
  <c r="F2152" i="1"/>
  <c r="W2009" i="1"/>
  <c r="W2336" i="1"/>
  <c r="AU2024" i="1"/>
  <c r="CD2013" i="1"/>
  <c r="F2104" i="1"/>
  <c r="AV2091" i="1"/>
  <c r="S1527" i="1"/>
  <c r="F1551" i="1"/>
  <c r="AV1866" i="1"/>
  <c r="F1876" i="1"/>
  <c r="F457" i="1"/>
  <c r="AY444" i="1"/>
  <c r="F870" i="1"/>
  <c r="P859" i="1"/>
  <c r="AQ809" i="1"/>
  <c r="F1017" i="1"/>
  <c r="X2269" i="1"/>
  <c r="F2303" i="1"/>
  <c r="AV517" i="1"/>
  <c r="F532" i="1"/>
  <c r="BB1403" i="1"/>
  <c r="F1607" i="1"/>
  <c r="P2381" i="1"/>
  <c r="P2414" i="1"/>
  <c r="F2388" i="1"/>
  <c r="CH2381" i="1"/>
  <c r="AY2385" i="1"/>
  <c r="AX138" i="1"/>
  <c r="F183" i="1"/>
  <c r="F542" i="1"/>
  <c r="S517" i="1"/>
  <c r="CA1421" i="1"/>
  <c r="F1206" i="1"/>
  <c r="V1145" i="1"/>
  <c r="AT1631" i="1"/>
  <c r="F1839" i="1"/>
  <c r="F24" i="2" s="1"/>
  <c r="AL1755" i="1"/>
  <c r="Y1763" i="1"/>
  <c r="Y1792" i="1" s="1"/>
  <c r="F2050" i="1"/>
  <c r="Y2013" i="1"/>
  <c r="Y2128" i="1"/>
  <c r="F2211" i="1"/>
  <c r="S2159" i="1"/>
  <c r="X147" i="1"/>
  <c r="AK142" i="1"/>
  <c r="AO246" i="1"/>
  <c r="F327" i="1"/>
  <c r="O1149" i="1"/>
  <c r="O1183" i="1"/>
  <c r="F1156" i="1"/>
  <c r="F2085" i="1"/>
  <c r="X2055" i="1"/>
  <c r="V2307" i="1"/>
  <c r="V2336" i="1" s="1"/>
  <c r="V2231" i="1"/>
  <c r="F2261" i="1"/>
  <c r="T2377" i="1"/>
  <c r="F2435" i="1"/>
  <c r="T2443" i="1"/>
  <c r="F2175" i="1"/>
  <c r="AY2163" i="1"/>
  <c r="AY2196" i="1"/>
  <c r="AF2231" i="1"/>
  <c r="S2238" i="1"/>
  <c r="F965" i="1"/>
  <c r="BA935" i="1"/>
  <c r="T1902" i="1"/>
  <c r="F1931" i="1"/>
  <c r="O402" i="1"/>
  <c r="F415" i="1"/>
  <c r="F439" i="1"/>
  <c r="Y556" i="1"/>
  <c r="Y402" i="1"/>
  <c r="S1902" i="1"/>
  <c r="F1925" i="1"/>
  <c r="AP1145" i="1"/>
  <c r="F1192" i="1"/>
  <c r="AX2009" i="1"/>
  <c r="AX2336" i="1"/>
  <c r="F2135" i="1"/>
  <c r="CF2013" i="1"/>
  <c r="AW2024" i="1"/>
  <c r="AW904" i="1"/>
  <c r="CF898" i="1"/>
  <c r="AZ813" i="1"/>
  <c r="F985" i="1"/>
  <c r="AZ1007" i="1"/>
  <c r="F1877" i="1"/>
  <c r="AW1866" i="1"/>
  <c r="F578" i="1"/>
  <c r="F1311" i="1"/>
  <c r="P1298" i="1"/>
  <c r="F1691" i="1"/>
  <c r="AW1680" i="1"/>
  <c r="F2425" i="1"/>
  <c r="AZ2443" i="1"/>
  <c r="AZ2377" i="1"/>
  <c r="AZ61" i="1"/>
  <c r="F216" i="1"/>
  <c r="S402" i="1"/>
  <c r="F428" i="1"/>
  <c r="S556" i="1"/>
  <c r="CE935" i="1"/>
  <c r="AV945" i="1"/>
  <c r="AV664" i="1"/>
  <c r="CE653" i="1"/>
  <c r="F2140" i="1"/>
  <c r="Q2336" i="1"/>
  <c r="Q2009" i="1"/>
  <c r="AE142" i="1"/>
  <c r="R147" i="1"/>
  <c r="W61" i="1"/>
  <c r="F229" i="1"/>
  <c r="S1407" i="1"/>
  <c r="S1594" i="1"/>
  <c r="F1580" i="1"/>
  <c r="AW2060" i="1"/>
  <c r="CF2055" i="1"/>
  <c r="AE2231" i="1"/>
  <c r="R2238" i="1"/>
  <c r="AZ556" i="1"/>
  <c r="AT1072" i="1"/>
  <c r="F1384" i="1"/>
  <c r="F22" i="2" s="1"/>
  <c r="F1750" i="1"/>
  <c r="Y1716" i="1"/>
  <c r="AY2091" i="1"/>
  <c r="F2107" i="1"/>
  <c r="AS2373" i="1"/>
  <c r="F2460" i="1"/>
  <c r="E27" i="2" s="1"/>
  <c r="CH1496" i="1"/>
  <c r="CE1496" i="1"/>
  <c r="P1496" i="1"/>
  <c r="CF1496" i="1"/>
  <c r="AC1488" i="1"/>
  <c r="X664" i="1"/>
  <c r="AK653" i="1"/>
  <c r="F2203" i="1"/>
  <c r="AX2159" i="1"/>
  <c r="F2148" i="1"/>
  <c r="BA2009" i="1"/>
  <c r="CE2381" i="1"/>
  <c r="AV2385" i="1"/>
  <c r="V1565" i="1"/>
  <c r="AF142" i="1"/>
  <c r="S147" i="1"/>
  <c r="T402" i="1"/>
  <c r="F434" i="1"/>
  <c r="T556" i="1"/>
  <c r="F2280" i="1"/>
  <c r="O2269" i="1"/>
  <c r="AK2231" i="1"/>
  <c r="X2238" i="1"/>
  <c r="F1446" i="1"/>
  <c r="X1411" i="1"/>
  <c r="AQ1072" i="1"/>
  <c r="F1376" i="1"/>
  <c r="F535" i="1"/>
  <c r="AY517" i="1"/>
  <c r="AV1228" i="1"/>
  <c r="CE1218" i="1"/>
  <c r="P1910" i="1"/>
  <c r="CE1910" i="1"/>
  <c r="CF1910" i="1"/>
  <c r="CH1910" i="1"/>
  <c r="AC1902" i="1"/>
  <c r="F1424" i="1"/>
  <c r="P1411" i="1"/>
  <c r="AF935" i="1"/>
  <c r="S945" i="1"/>
  <c r="BA1337" i="1"/>
  <c r="BA1366" i="1" s="1"/>
  <c r="F1693" i="1"/>
  <c r="AY1680" i="1"/>
  <c r="AU1724" i="1"/>
  <c r="CD1716" i="1"/>
  <c r="AX813" i="1"/>
  <c r="F981" i="1"/>
  <c r="AX1007" i="1"/>
  <c r="AC1527" i="1"/>
  <c r="CH1536" i="1"/>
  <c r="CE1536" i="1"/>
  <c r="P1536" i="1"/>
  <c r="CF1536" i="1"/>
  <c r="F1783" i="1"/>
  <c r="BA1755" i="1"/>
  <c r="Y2381" i="1"/>
  <c r="F2411" i="1"/>
  <c r="Y2414" i="1"/>
  <c r="AU2099" i="1"/>
  <c r="CD2091" i="1"/>
  <c r="P69" i="1"/>
  <c r="F77" i="1"/>
  <c r="P103" i="1"/>
  <c r="P556" i="1"/>
  <c r="F676" i="1"/>
  <c r="Q732" i="1"/>
  <c r="Q653" i="1"/>
  <c r="O867" i="1"/>
  <c r="AB859" i="1"/>
  <c r="AT1403" i="1"/>
  <c r="F1612" i="1"/>
  <c r="F23" i="2" s="1"/>
  <c r="V398" i="1"/>
  <c r="F579" i="1"/>
  <c r="V585" i="1"/>
  <c r="F742" i="1"/>
  <c r="AQ765" i="1"/>
  <c r="AQ649" i="1"/>
  <c r="AY1228" i="1"/>
  <c r="CH1218" i="1"/>
  <c r="AW1085" i="1"/>
  <c r="CF1080" i="1"/>
  <c r="AU1649" i="1"/>
  <c r="CD1639" i="1"/>
  <c r="GM1907" i="1"/>
  <c r="CA1910" i="1" s="1"/>
  <c r="GP1907" i="1"/>
  <c r="CD1910" i="1" s="1"/>
  <c r="T65" i="1"/>
  <c r="F124" i="1"/>
  <c r="AS246" i="1"/>
  <c r="F340" i="1"/>
  <c r="E18" i="2" s="1"/>
  <c r="S695" i="1"/>
  <c r="F718" i="1"/>
  <c r="AW1421" i="1"/>
  <c r="CF1411" i="1"/>
  <c r="F1518" i="1"/>
  <c r="U1488" i="1"/>
  <c r="X1716" i="1"/>
  <c r="F1749" i="1"/>
  <c r="AY1639" i="1"/>
  <c r="F1657" i="1"/>
  <c r="U2336" i="1"/>
  <c r="F2150" i="1"/>
  <c r="U2009" i="1"/>
  <c r="F675" i="1"/>
  <c r="AZ732" i="1"/>
  <c r="AZ653" i="1"/>
  <c r="AE935" i="1"/>
  <c r="R945" i="1"/>
  <c r="GM1494" i="1"/>
  <c r="CA1496" i="1" s="1"/>
  <c r="F1710" i="1"/>
  <c r="X1680" i="1"/>
  <c r="BA649" i="1"/>
  <c r="BA765" i="1"/>
  <c r="F752" i="1"/>
  <c r="U1565" i="1"/>
  <c r="AP398" i="1"/>
  <c r="F565" i="1"/>
  <c r="AP585" i="1"/>
  <c r="AP1007" i="1"/>
  <c r="F983" i="1"/>
  <c r="AP813" i="1"/>
  <c r="CH1298" i="1"/>
  <c r="AY1308" i="1"/>
  <c r="S1267" i="1"/>
  <c r="AF1259" i="1"/>
  <c r="R1411" i="1"/>
  <c r="F1435" i="1"/>
  <c r="GM1532" i="1"/>
  <c r="CA1536" i="1" s="1"/>
  <c r="GP1532" i="1"/>
  <c r="CD1536" i="1" s="1"/>
  <c r="AB1536" i="1"/>
  <c r="AO1858" i="1"/>
  <c r="F1972" i="1"/>
  <c r="V649" i="1"/>
  <c r="F755" i="1"/>
  <c r="V765" i="1"/>
  <c r="F1589" i="1"/>
  <c r="W1407" i="1"/>
  <c r="W1594" i="1"/>
  <c r="AV402" i="1"/>
  <c r="F418" i="1"/>
  <c r="F1932" i="1"/>
  <c r="U1902" i="1"/>
  <c r="F464" i="1"/>
  <c r="S444" i="1"/>
  <c r="CD859" i="1"/>
  <c r="AU867" i="1"/>
  <c r="F2149" i="1"/>
  <c r="T2336" i="1"/>
  <c r="T2009" i="1"/>
  <c r="CE2013" i="1"/>
  <c r="AV2024" i="1"/>
  <c r="Q556" i="1"/>
  <c r="CA817" i="1"/>
  <c r="AR828" i="1"/>
  <c r="CH898" i="1"/>
  <c r="AY904" i="1"/>
  <c r="P1218" i="1"/>
  <c r="F1231" i="1"/>
  <c r="P1114" i="1"/>
  <c r="F1088" i="1"/>
  <c r="P1080" i="1"/>
  <c r="R1536" i="1"/>
  <c r="AE1527" i="1"/>
  <c r="W1755" i="1"/>
  <c r="F1787" i="1"/>
  <c r="Y2055" i="1"/>
  <c r="F2086" i="1"/>
  <c r="CE1411" i="1"/>
  <c r="AV1421" i="1"/>
  <c r="O1114" i="1"/>
  <c r="F1087" i="1"/>
  <c r="O1080" i="1"/>
  <c r="AV1639" i="1"/>
  <c r="F1654" i="1"/>
  <c r="F2466" i="1"/>
  <c r="V2373" i="1"/>
  <c r="AZ250" i="1"/>
  <c r="F301" i="1"/>
  <c r="AZ323" i="1"/>
  <c r="CD945" i="1"/>
  <c r="GP1494" i="1"/>
  <c r="CD1496" i="1" s="1"/>
  <c r="AZ1411" i="1"/>
  <c r="F1432" i="1"/>
  <c r="AZ1565" i="1"/>
  <c r="X1639" i="1"/>
  <c r="F1674" i="1"/>
  <c r="AW2163" i="1"/>
  <c r="AW2196" i="1"/>
  <c r="F2173" i="1"/>
  <c r="F1134" i="1"/>
  <c r="BA1076" i="1"/>
  <c r="F512" i="1"/>
  <c r="Y480" i="1"/>
  <c r="AW1308" i="1"/>
  <c r="CF1298" i="1"/>
  <c r="F1463" i="1"/>
  <c r="AW1452" i="1"/>
  <c r="F2258" i="1"/>
  <c r="BA2307" i="1"/>
  <c r="BA2231" i="1"/>
  <c r="AS61" i="1"/>
  <c r="F222" i="1"/>
  <c r="E17" i="2" s="1"/>
  <c r="AS2478" i="1"/>
  <c r="O817" i="1"/>
  <c r="F830" i="1"/>
  <c r="O904" i="1"/>
  <c r="O974" i="1" s="1"/>
  <c r="AB898" i="1"/>
  <c r="AS809" i="1"/>
  <c r="F1024" i="1"/>
  <c r="E21" i="2" s="1"/>
  <c r="O1680" i="1"/>
  <c r="F1687" i="1"/>
  <c r="V1635" i="1"/>
  <c r="F1815" i="1"/>
  <c r="V1821" i="1"/>
  <c r="AR2060" i="1"/>
  <c r="CA2055" i="1"/>
  <c r="F1711" i="1"/>
  <c r="Y1680" i="1"/>
  <c r="F312" i="1"/>
  <c r="U250" i="1"/>
  <c r="U323" i="1"/>
  <c r="R1080" i="1"/>
  <c r="F1099" i="1"/>
  <c r="R1114" i="1"/>
  <c r="AO1403" i="1"/>
  <c r="F1598" i="1"/>
  <c r="CH69" i="1"/>
  <c r="AY74" i="1"/>
  <c r="X65" i="1"/>
  <c r="F128" i="1"/>
  <c r="F187" i="1"/>
  <c r="AZ138" i="1"/>
  <c r="AT809" i="1"/>
  <c r="F1025" i="1"/>
  <c r="F21" i="2" s="1"/>
  <c r="F667" i="1"/>
  <c r="P732" i="1"/>
  <c r="P653" i="1"/>
  <c r="W398" i="1"/>
  <c r="F580" i="1"/>
  <c r="W585" i="1"/>
  <c r="U176" i="1"/>
  <c r="U142" i="1"/>
  <c r="F169" i="1"/>
  <c r="AB480" i="1"/>
  <c r="O486" i="1"/>
  <c r="AS645" i="1"/>
  <c r="F782" i="1"/>
  <c r="E20" i="2" s="1"/>
  <c r="GP145" i="1"/>
  <c r="CD147" i="1" s="1"/>
  <c r="GM145" i="1"/>
  <c r="CA147" i="1" s="1"/>
  <c r="AB147" i="1"/>
  <c r="AZ1183" i="1"/>
  <c r="AZ1366" i="1" s="1"/>
  <c r="AZ1149" i="1"/>
  <c r="F1165" i="1"/>
  <c r="F1690" i="1"/>
  <c r="AV1680" i="1"/>
  <c r="F1465" i="1"/>
  <c r="AY1452" i="1"/>
  <c r="AZ1939" i="1"/>
  <c r="F167" i="1"/>
  <c r="BA176" i="1"/>
  <c r="BA142" i="1"/>
  <c r="S817" i="1"/>
  <c r="F843" i="1"/>
  <c r="AZ1527" i="1"/>
  <c r="F1547" i="1"/>
  <c r="Q1862" i="1"/>
  <c r="F1951" i="1"/>
  <c r="Q1968" i="1"/>
  <c r="CH2055" i="1"/>
  <c r="AY2060" i="1"/>
  <c r="CD2381" i="1"/>
  <c r="AU2385" i="1"/>
  <c r="F1242" i="1"/>
  <c r="R1337" i="1"/>
  <c r="R1218" i="1"/>
  <c r="F1873" i="1"/>
  <c r="O1866" i="1"/>
  <c r="AW2269" i="1"/>
  <c r="F2284" i="1"/>
  <c r="O2091" i="1"/>
  <c r="F2101" i="1"/>
  <c r="CD69" i="1"/>
  <c r="AU74" i="1"/>
  <c r="T142" i="1"/>
  <c r="F168" i="1"/>
  <c r="T176" i="1"/>
  <c r="T205" i="1" s="1"/>
  <c r="AT61" i="1"/>
  <c r="F223" i="1"/>
  <c r="F17" i="2" s="1"/>
  <c r="V250" i="1"/>
  <c r="F313" i="1"/>
  <c r="V323" i="1"/>
  <c r="AU703" i="1"/>
  <c r="CD695" i="1"/>
  <c r="CH817" i="1"/>
  <c r="AY828" i="1"/>
  <c r="F892" i="1"/>
  <c r="X859" i="1"/>
  <c r="CE1763" i="1"/>
  <c r="P1763" i="1"/>
  <c r="CF1763" i="1"/>
  <c r="AC1755" i="1"/>
  <c r="CH1763" i="1"/>
  <c r="F1813" i="1"/>
  <c r="T1821" i="1"/>
  <c r="T1635" i="1"/>
  <c r="O2013" i="1"/>
  <c r="F2026" i="1"/>
  <c r="X2159" i="1"/>
  <c r="F2221" i="1"/>
  <c r="AX1366" i="1"/>
  <c r="AS1858" i="1"/>
  <c r="F1985" i="1"/>
  <c r="E25" i="2" s="1"/>
  <c r="AR2013" i="1"/>
  <c r="F2051" i="1"/>
  <c r="CF480" i="1"/>
  <c r="AW486" i="1"/>
  <c r="CH480" i="1"/>
  <c r="AY486" i="1"/>
  <c r="CE859" i="1"/>
  <c r="AV867" i="1"/>
  <c r="F1344" i="1"/>
  <c r="AX1214" i="1"/>
  <c r="T1407" i="1"/>
  <c r="F1586" i="1"/>
  <c r="T1594" i="1"/>
  <c r="T1755" i="1"/>
  <c r="F1784" i="1"/>
  <c r="AE1488" i="1"/>
  <c r="R1496" i="1"/>
  <c r="R2377" i="1"/>
  <c r="R2443" i="1"/>
  <c r="F2428" i="1"/>
  <c r="O517" i="1"/>
  <c r="F529" i="1"/>
  <c r="BC809" i="1"/>
  <c r="F1023" i="1"/>
  <c r="BC1072" i="1"/>
  <c r="F1382" i="1"/>
  <c r="AB1218" i="1"/>
  <c r="O1228" i="1"/>
  <c r="W1259" i="1"/>
  <c r="F1291" i="1"/>
  <c r="W1337" i="1"/>
  <c r="AZ2336" i="1"/>
  <c r="AZ2009" i="1"/>
  <c r="F2139" i="1"/>
  <c r="F1732" i="1"/>
  <c r="AY1716" i="1"/>
  <c r="W1792" i="1"/>
  <c r="V2009" i="1"/>
  <c r="F2151" i="1"/>
  <c r="AW2385" i="1"/>
  <c r="CF2381" i="1"/>
  <c r="F129" i="1"/>
  <c r="Y65" i="1"/>
  <c r="F2453" i="1"/>
  <c r="AQ2373" i="1"/>
  <c r="F2318" i="1"/>
  <c r="AZ2227" i="1"/>
  <c r="F2286" i="1"/>
  <c r="AY2269" i="1"/>
  <c r="AO2373" i="1"/>
  <c r="F2447" i="1"/>
  <c r="AX65" i="1"/>
  <c r="F110" i="1"/>
  <c r="AX205" i="1"/>
  <c r="BC394" i="1"/>
  <c r="F601" i="1"/>
  <c r="AP1407" i="1"/>
  <c r="F1574" i="1"/>
  <c r="AP1594" i="1"/>
  <c r="AP2005" i="1"/>
  <c r="F2345" i="1"/>
  <c r="G26" i="2" s="1"/>
  <c r="F969" i="1"/>
  <c r="W935" i="1"/>
  <c r="X517" i="1"/>
  <c r="F552" i="1"/>
  <c r="Y1527" i="1"/>
  <c r="F1562" i="1"/>
  <c r="F1517" i="1"/>
  <c r="T1488" i="1"/>
  <c r="CA2269" i="1" l="1"/>
  <c r="AL2231" i="1"/>
  <c r="AR2099" i="1"/>
  <c r="AR2128" i="1" s="1"/>
  <c r="CD1763" i="1"/>
  <c r="CA1308" i="1"/>
  <c r="AR1308" i="1" s="1"/>
  <c r="Y1308" i="1"/>
  <c r="AL1298" i="1"/>
  <c r="CD1308" i="1"/>
  <c r="CD1298" i="1" s="1"/>
  <c r="CA1298" i="1"/>
  <c r="Y1267" i="1"/>
  <c r="CA1267" i="1"/>
  <c r="T1366" i="1"/>
  <c r="F1387" i="1" s="1"/>
  <c r="T1214" i="1"/>
  <c r="F1248" i="1"/>
  <c r="BA1218" i="1"/>
  <c r="CD1228" i="1"/>
  <c r="AU1228" i="1" s="1"/>
  <c r="AU1218" i="1" s="1"/>
  <c r="S974" i="1"/>
  <c r="Y945" i="1"/>
  <c r="T813" i="1"/>
  <c r="T1007" i="1"/>
  <c r="F1028" i="1" s="1"/>
  <c r="F995" i="1"/>
  <c r="F925" i="1"/>
  <c r="T898" i="1"/>
  <c r="CD817" i="1"/>
  <c r="AU817" i="1"/>
  <c r="F847" i="1"/>
  <c r="CA703" i="1"/>
  <c r="CA695" i="1" s="1"/>
  <c r="W732" i="1"/>
  <c r="W695" i="1"/>
  <c r="F727" i="1"/>
  <c r="F753" i="1"/>
  <c r="T649" i="1"/>
  <c r="CA527" i="1"/>
  <c r="CA517" i="1" s="1"/>
  <c r="U398" i="1"/>
  <c r="CA413" i="1"/>
  <c r="AR413" i="1" s="1"/>
  <c r="AL142" i="1"/>
  <c r="CD898" i="1"/>
  <c r="AU904" i="1"/>
  <c r="CD653" i="1"/>
  <c r="AU664" i="1"/>
  <c r="F683" i="1" s="1"/>
  <c r="AR904" i="1"/>
  <c r="F931" i="1" s="1"/>
  <c r="CA898" i="1"/>
  <c r="CA653" i="1"/>
  <c r="AR664" i="1"/>
  <c r="AR527" i="1"/>
  <c r="AR517" i="1" s="1"/>
  <c r="CD517" i="1"/>
  <c r="AU527" i="1"/>
  <c r="F546" i="1" s="1"/>
  <c r="CA1218" i="1"/>
  <c r="AR1228" i="1"/>
  <c r="AR1218" i="1" s="1"/>
  <c r="CD402" i="1"/>
  <c r="AU413" i="1"/>
  <c r="P1565" i="1"/>
  <c r="P1594" i="1" s="1"/>
  <c r="F678" i="1"/>
  <c r="R653" i="1"/>
  <c r="S1114" i="1"/>
  <c r="S1080" i="1"/>
  <c r="F1100" i="1"/>
  <c r="P254" i="1"/>
  <c r="P290" i="1"/>
  <c r="F264" i="1"/>
  <c r="CF254" i="1"/>
  <c r="AW261" i="1"/>
  <c r="F275" i="1"/>
  <c r="R254" i="1"/>
  <c r="R290" i="1"/>
  <c r="BA898" i="1"/>
  <c r="F924" i="1"/>
  <c r="BA974" i="1"/>
  <c r="F1897" i="1"/>
  <c r="Y1866" i="1"/>
  <c r="Q2159" i="1"/>
  <c r="F2208" i="1"/>
  <c r="Y1149" i="1"/>
  <c r="F1180" i="1"/>
  <c r="Y1183" i="1"/>
  <c r="P50" i="5"/>
  <c r="K50" i="5"/>
  <c r="CF695" i="1"/>
  <c r="AW703" i="1"/>
  <c r="AW732" i="1" s="1"/>
  <c r="R2055" i="1"/>
  <c r="F2074" i="1"/>
  <c r="CD2163" i="1"/>
  <c r="AU2167" i="1"/>
  <c r="AK1218" i="1"/>
  <c r="X1228" i="1"/>
  <c r="AU1871" i="1"/>
  <c r="CD1866" i="1"/>
  <c r="W250" i="1"/>
  <c r="W323" i="1"/>
  <c r="F314" i="1"/>
  <c r="Y1228" i="1"/>
  <c r="Y1337" i="1" s="1"/>
  <c r="AL1218" i="1"/>
  <c r="F1333" i="1"/>
  <c r="X1298" i="1"/>
  <c r="X261" i="1"/>
  <c r="AK254" i="1"/>
  <c r="AR1154" i="1"/>
  <c r="CA1149" i="1"/>
  <c r="AY261" i="1"/>
  <c r="CH254" i="1"/>
  <c r="U732" i="1"/>
  <c r="U653" i="1"/>
  <c r="F686" i="1"/>
  <c r="AL898" i="1"/>
  <c r="Y904" i="1"/>
  <c r="I84" i="5"/>
  <c r="I87" i="5"/>
  <c r="F927" i="1"/>
  <c r="V898" i="1"/>
  <c r="V974" i="1"/>
  <c r="AK1080" i="1"/>
  <c r="X1085" i="1"/>
  <c r="F706" i="1"/>
  <c r="P695" i="1"/>
  <c r="AL1080" i="1"/>
  <c r="Y1085" i="1"/>
  <c r="AR1871" i="1"/>
  <c r="CA1866" i="1"/>
  <c r="F1126" i="1"/>
  <c r="Q1076" i="1"/>
  <c r="Y664" i="1"/>
  <c r="AL653" i="1"/>
  <c r="R2163" i="1"/>
  <c r="R2196" i="1"/>
  <c r="F2181" i="1"/>
  <c r="CA254" i="1"/>
  <c r="AR261" i="1"/>
  <c r="F1885" i="1"/>
  <c r="R1866" i="1"/>
  <c r="S898" i="1"/>
  <c r="F919" i="1"/>
  <c r="CD1149" i="1"/>
  <c r="AU1154" i="1"/>
  <c r="CE254" i="1"/>
  <c r="AV261" i="1"/>
  <c r="F1359" i="1"/>
  <c r="U1214" i="1"/>
  <c r="X1866" i="1"/>
  <c r="F1896" i="1"/>
  <c r="R1149" i="1"/>
  <c r="R1183" i="1"/>
  <c r="F1168" i="1"/>
  <c r="F287" i="1"/>
  <c r="Y290" i="1"/>
  <c r="Y254" i="1"/>
  <c r="S1218" i="1"/>
  <c r="F1243" i="1"/>
  <c r="F2038" i="1"/>
  <c r="R2013" i="1"/>
  <c r="R2128" i="1"/>
  <c r="F576" i="1"/>
  <c r="BA585" i="1"/>
  <c r="BA398" i="1"/>
  <c r="CA1080" i="1"/>
  <c r="AR1085" i="1"/>
  <c r="X904" i="1"/>
  <c r="AK898" i="1"/>
  <c r="AY703" i="1"/>
  <c r="AY732" i="1" s="1"/>
  <c r="CH695" i="1"/>
  <c r="F928" i="1"/>
  <c r="W898" i="1"/>
  <c r="S254" i="1"/>
  <c r="F276" i="1"/>
  <c r="S290" i="1"/>
  <c r="F2218" i="1"/>
  <c r="U2159" i="1"/>
  <c r="F311" i="1"/>
  <c r="T250" i="1"/>
  <c r="T323" i="1"/>
  <c r="AB254" i="1"/>
  <c r="O261" i="1"/>
  <c r="F57" i="1"/>
  <c r="F1136" i="1"/>
  <c r="U1366" i="1"/>
  <c r="U1076" i="1"/>
  <c r="F2292" i="1"/>
  <c r="R2269" i="1"/>
  <c r="R517" i="1"/>
  <c r="F541" i="1"/>
  <c r="F1663" i="1"/>
  <c r="R1639" i="1"/>
  <c r="CD1080" i="1"/>
  <c r="AU1085" i="1"/>
  <c r="R817" i="1"/>
  <c r="F842" i="1"/>
  <c r="CE695" i="1"/>
  <c r="AV703" i="1"/>
  <c r="Y703" i="1"/>
  <c r="AL695" i="1"/>
  <c r="X703" i="1"/>
  <c r="X732" i="1" s="1"/>
  <c r="AK695" i="1"/>
  <c r="AR2167" i="1"/>
  <c r="CA2163" i="1"/>
  <c r="AT246" i="1"/>
  <c r="F341" i="1"/>
  <c r="F18" i="2" s="1"/>
  <c r="R898" i="1"/>
  <c r="F918" i="1"/>
  <c r="AT1858" i="1"/>
  <c r="F1986" i="1"/>
  <c r="F25" i="2" s="1"/>
  <c r="F2113" i="1"/>
  <c r="R2091" i="1"/>
  <c r="W974" i="1"/>
  <c r="CD1488" i="1"/>
  <c r="AU1496" i="1"/>
  <c r="CA1527" i="1"/>
  <c r="AR1536" i="1"/>
  <c r="CD1902" i="1"/>
  <c r="AU1910" i="1"/>
  <c r="F1818" i="1"/>
  <c r="Y1821" i="1"/>
  <c r="Y1635" i="1"/>
  <c r="CA1902" i="1"/>
  <c r="AR1910" i="1"/>
  <c r="AZ1072" i="1"/>
  <c r="F1377" i="1"/>
  <c r="BA1072" i="1"/>
  <c r="F1386" i="1"/>
  <c r="P1407" i="1"/>
  <c r="F1568" i="1"/>
  <c r="Y1407" i="1"/>
  <c r="F1591" i="1"/>
  <c r="Y1594" i="1"/>
  <c r="AY480" i="1"/>
  <c r="F494" i="1"/>
  <c r="F1842" i="1"/>
  <c r="T1631" i="1"/>
  <c r="AU695" i="1"/>
  <c r="F722" i="1"/>
  <c r="F196" i="1"/>
  <c r="BA138" i="1"/>
  <c r="BA205" i="1"/>
  <c r="O480" i="1"/>
  <c r="F488" i="1"/>
  <c r="O813" i="1"/>
  <c r="O1007" i="1"/>
  <c r="F976" i="1"/>
  <c r="V2005" i="1"/>
  <c r="F2359" i="1"/>
  <c r="W1214" i="1"/>
  <c r="F1361" i="1"/>
  <c r="F2457" i="1"/>
  <c r="R2373" i="1"/>
  <c r="AX1072" i="1"/>
  <c r="F1373" i="1"/>
  <c r="O2009" i="1"/>
  <c r="F2130" i="1"/>
  <c r="F1766" i="1"/>
  <c r="P1755" i="1"/>
  <c r="P1792" i="1"/>
  <c r="AY817" i="1"/>
  <c r="F836" i="1"/>
  <c r="AY974" i="1"/>
  <c r="V246" i="1"/>
  <c r="F346" i="1"/>
  <c r="F29" i="2"/>
  <c r="O1862" i="1"/>
  <c r="O1968" i="1"/>
  <c r="F1941" i="1"/>
  <c r="AU2381" i="1"/>
  <c r="AU2414" i="1"/>
  <c r="F2404" i="1"/>
  <c r="F2068" i="1"/>
  <c r="AY2055" i="1"/>
  <c r="CD142" i="1"/>
  <c r="AU147" i="1"/>
  <c r="W394" i="1"/>
  <c r="F609" i="1"/>
  <c r="P649" i="1"/>
  <c r="P765" i="1"/>
  <c r="F735" i="1"/>
  <c r="R1076" i="1"/>
  <c r="F1128" i="1"/>
  <c r="R1366" i="1"/>
  <c r="F2202" i="1"/>
  <c r="AW2159" i="1"/>
  <c r="F1817" i="1"/>
  <c r="X1821" i="1"/>
  <c r="X1635" i="1"/>
  <c r="F1426" i="1"/>
  <c r="AV1411" i="1"/>
  <c r="AR817" i="1"/>
  <c r="F855" i="1"/>
  <c r="AU859" i="1"/>
  <c r="F886" i="1"/>
  <c r="V645" i="1"/>
  <c r="F788" i="1"/>
  <c r="AP809" i="1"/>
  <c r="F1016" i="1"/>
  <c r="G21" i="2" s="1"/>
  <c r="U1407" i="1"/>
  <c r="F1587" i="1"/>
  <c r="U1594" i="1"/>
  <c r="U2005" i="1"/>
  <c r="F2358" i="1"/>
  <c r="AU1639" i="1"/>
  <c r="F1668" i="1"/>
  <c r="AY1218" i="1"/>
  <c r="F1236" i="1"/>
  <c r="V394" i="1"/>
  <c r="F608" i="1"/>
  <c r="CF1527" i="1"/>
  <c r="AW1536" i="1"/>
  <c r="F1743" i="1"/>
  <c r="AU1716" i="1"/>
  <c r="S935" i="1"/>
  <c r="F960" i="1"/>
  <c r="CE1902" i="1"/>
  <c r="AV1910" i="1"/>
  <c r="S142" i="1"/>
  <c r="F162" i="1"/>
  <c r="S176" i="1"/>
  <c r="AW1496" i="1"/>
  <c r="AW1565" i="1" s="1"/>
  <c r="CF1488" i="1"/>
  <c r="AZ398" i="1"/>
  <c r="F567" i="1"/>
  <c r="AZ585" i="1"/>
  <c r="AW2055" i="1"/>
  <c r="F2066" i="1"/>
  <c r="AV732" i="1"/>
  <c r="AV653" i="1"/>
  <c r="F669" i="1"/>
  <c r="F2204" i="1"/>
  <c r="AY2159" i="1"/>
  <c r="V2227" i="1"/>
  <c r="F2330" i="1"/>
  <c r="O1145" i="1"/>
  <c r="F1185" i="1"/>
  <c r="F2154" i="1"/>
  <c r="Y2009" i="1"/>
  <c r="AR2269" i="1"/>
  <c r="F2305" i="1"/>
  <c r="AV817" i="1"/>
  <c r="F833" i="1"/>
  <c r="AV974" i="1"/>
  <c r="F2065" i="1"/>
  <c r="AV2055" i="1"/>
  <c r="CH142" i="1"/>
  <c r="AY147" i="1"/>
  <c r="AR480" i="1"/>
  <c r="F513" i="1"/>
  <c r="V1214" i="1"/>
  <c r="F1360" i="1"/>
  <c r="AW653" i="1"/>
  <c r="F670" i="1"/>
  <c r="O935" i="1"/>
  <c r="F947" i="1"/>
  <c r="AU254" i="1"/>
  <c r="AU290" i="1"/>
  <c r="F280" i="1"/>
  <c r="AY653" i="1"/>
  <c r="F672" i="1"/>
  <c r="AR444" i="1"/>
  <c r="F476" i="1"/>
  <c r="P2009" i="1"/>
  <c r="F2131" i="1"/>
  <c r="W2227" i="1"/>
  <c r="F2331" i="1"/>
  <c r="Q246" i="1"/>
  <c r="F335" i="1"/>
  <c r="BA246" i="1"/>
  <c r="F343" i="1"/>
  <c r="CF1259" i="1"/>
  <c r="AW1267" i="1"/>
  <c r="AW2238" i="1"/>
  <c r="CF2231" i="1"/>
  <c r="AY2238" i="1"/>
  <c r="CH2231" i="1"/>
  <c r="F1335" i="1"/>
  <c r="AR1298" i="1"/>
  <c r="R1902" i="1"/>
  <c r="F1924" i="1"/>
  <c r="R1939" i="1"/>
  <c r="BB18" i="1"/>
  <c r="F2491" i="1"/>
  <c r="AP1858" i="1"/>
  <c r="F1977" i="1"/>
  <c r="G25" i="2" s="1"/>
  <c r="Q1214" i="1"/>
  <c r="F1349" i="1"/>
  <c r="F2319" i="1"/>
  <c r="Q2227" i="1"/>
  <c r="X2377" i="1"/>
  <c r="F2439" i="1"/>
  <c r="X2443" i="1"/>
  <c r="F2329" i="1"/>
  <c r="U2227" i="1"/>
  <c r="AV2159" i="1"/>
  <c r="F2201" i="1"/>
  <c r="F188" i="1"/>
  <c r="Q138" i="1"/>
  <c r="Q205" i="1"/>
  <c r="CD1259" i="1"/>
  <c r="AU1267" i="1"/>
  <c r="CA2231" i="1"/>
  <c r="AR2238" i="1"/>
  <c r="F953" i="1"/>
  <c r="AY935" i="1"/>
  <c r="F1313" i="1"/>
  <c r="AV1298" i="1"/>
  <c r="T2227" i="1"/>
  <c r="F2328" i="1"/>
  <c r="V1366" i="1"/>
  <c r="W1862" i="1"/>
  <c r="F1963" i="1"/>
  <c r="W1968" i="1"/>
  <c r="AY859" i="1"/>
  <c r="F875" i="1"/>
  <c r="AW1145" i="1"/>
  <c r="F1189" i="1"/>
  <c r="AQ394" i="1"/>
  <c r="F595" i="1"/>
  <c r="AQ2478" i="1"/>
  <c r="U1631" i="1"/>
  <c r="F1843" i="1"/>
  <c r="F1521" i="1"/>
  <c r="X1488" i="1"/>
  <c r="F1230" i="1"/>
  <c r="O1218" i="1"/>
  <c r="S813" i="1"/>
  <c r="F989" i="1"/>
  <c r="S1007" i="1"/>
  <c r="F198" i="1"/>
  <c r="U138" i="1"/>
  <c r="U205" i="1"/>
  <c r="U246" i="1"/>
  <c r="F345" i="1"/>
  <c r="F1116" i="1"/>
  <c r="O1076" i="1"/>
  <c r="F2029" i="1"/>
  <c r="AV2013" i="1"/>
  <c r="AV2128" i="1"/>
  <c r="CD1411" i="1"/>
  <c r="AU1421" i="1"/>
  <c r="AW480" i="1"/>
  <c r="F492" i="1"/>
  <c r="CH1755" i="1"/>
  <c r="AY1763" i="1"/>
  <c r="CE1755" i="1"/>
  <c r="AV1763" i="1"/>
  <c r="AU69" i="1"/>
  <c r="F93" i="1"/>
  <c r="AU103" i="1"/>
  <c r="F746" i="1"/>
  <c r="R649" i="1"/>
  <c r="R765" i="1"/>
  <c r="AZ1145" i="1"/>
  <c r="F1194" i="1"/>
  <c r="AY69" i="1"/>
  <c r="F82" i="1"/>
  <c r="AY103" i="1"/>
  <c r="F2087" i="1"/>
  <c r="AR2055" i="1"/>
  <c r="AW1298" i="1"/>
  <c r="F1314" i="1"/>
  <c r="AZ1407" i="1"/>
  <c r="F1576" i="1"/>
  <c r="AZ1594" i="1"/>
  <c r="CD935" i="1"/>
  <c r="AU945" i="1"/>
  <c r="AZ246" i="1"/>
  <c r="F334" i="1"/>
  <c r="W1403" i="1"/>
  <c r="F1618" i="1"/>
  <c r="AB1527" i="1"/>
  <c r="O1536" i="1"/>
  <c r="O1565" i="1" s="1"/>
  <c r="Q1072" i="1"/>
  <c r="F1378" i="1"/>
  <c r="F594" i="1"/>
  <c r="G19" i="2" s="1"/>
  <c r="AP394" i="1"/>
  <c r="AW1411" i="1"/>
  <c r="F1427" i="1"/>
  <c r="P398" i="1"/>
  <c r="P585" i="1"/>
  <c r="F559" i="1"/>
  <c r="P1527" i="1"/>
  <c r="F1539" i="1"/>
  <c r="AX809" i="1"/>
  <c r="F1014" i="1"/>
  <c r="P1902" i="1"/>
  <c r="F1913" i="1"/>
  <c r="P1939" i="1"/>
  <c r="X1407" i="1"/>
  <c r="F1590" i="1"/>
  <c r="X1594" i="1"/>
  <c r="T398" i="1"/>
  <c r="T585" i="1"/>
  <c r="F577" i="1"/>
  <c r="P1488" i="1"/>
  <c r="F1499" i="1"/>
  <c r="R2307" i="1"/>
  <c r="F2252" i="1"/>
  <c r="R2231" i="1"/>
  <c r="Q2005" i="1"/>
  <c r="F2348" i="1"/>
  <c r="AV935" i="1"/>
  <c r="F950" i="1"/>
  <c r="AZ809" i="1"/>
  <c r="F1018" i="1"/>
  <c r="AW898" i="1"/>
  <c r="F910" i="1"/>
  <c r="AX2005" i="1"/>
  <c r="F2343" i="1"/>
  <c r="T645" i="1"/>
  <c r="F786" i="1"/>
  <c r="X142" i="1"/>
  <c r="F172" i="1"/>
  <c r="X176" i="1"/>
  <c r="CA1411" i="1"/>
  <c r="AR1421" i="1"/>
  <c r="F2417" i="1"/>
  <c r="P2377" i="1"/>
  <c r="P2443" i="1"/>
  <c r="AU2013" i="1"/>
  <c r="AU2128" i="1"/>
  <c r="F2043" i="1"/>
  <c r="O69" i="1"/>
  <c r="O103" i="1"/>
  <c r="F76" i="1"/>
  <c r="AR1680" i="1"/>
  <c r="F1712" i="1"/>
  <c r="Q813" i="1"/>
  <c r="Q1007" i="1"/>
  <c r="F986" i="1"/>
  <c r="AV69" i="1"/>
  <c r="AV103" i="1"/>
  <c r="F79" i="1"/>
  <c r="AR1639" i="1"/>
  <c r="F1676" i="1"/>
  <c r="R398" i="1"/>
  <c r="F570" i="1"/>
  <c r="R585" i="1"/>
  <c r="AV898" i="1"/>
  <c r="F909" i="1"/>
  <c r="F2465" i="1"/>
  <c r="U2373" i="1"/>
  <c r="AY1114" i="1"/>
  <c r="AY1080" i="1"/>
  <c r="F1093" i="1"/>
  <c r="S649" i="1"/>
  <c r="S765" i="1"/>
  <c r="F747" i="1"/>
  <c r="P813" i="1"/>
  <c r="F977" i="1"/>
  <c r="P1007" i="1"/>
  <c r="P1259" i="1"/>
  <c r="F1270" i="1"/>
  <c r="P2231" i="1"/>
  <c r="P2307" i="1"/>
  <c r="P2336" i="1" s="1"/>
  <c r="F2241" i="1"/>
  <c r="F451" i="1"/>
  <c r="O444" i="1"/>
  <c r="F1429" i="1"/>
  <c r="AY1411" i="1"/>
  <c r="F1090" i="1"/>
  <c r="AV1114" i="1"/>
  <c r="AV1080" i="1"/>
  <c r="AY2013" i="1"/>
  <c r="AY2128" i="1"/>
  <c r="F2032" i="1"/>
  <c r="X398" i="1"/>
  <c r="X585" i="1"/>
  <c r="F581" i="1"/>
  <c r="BA1407" i="1"/>
  <c r="F1585" i="1"/>
  <c r="BA1594" i="1"/>
  <c r="X945" i="1"/>
  <c r="AK935" i="1"/>
  <c r="Y176" i="1"/>
  <c r="Y142" i="1"/>
  <c r="F173" i="1"/>
  <c r="AV480" i="1"/>
  <c r="F491" i="1"/>
  <c r="AW817" i="1"/>
  <c r="F834" i="1"/>
  <c r="AW974" i="1"/>
  <c r="AR69" i="1"/>
  <c r="F101" i="1"/>
  <c r="AR103" i="1"/>
  <c r="AX1631" i="1"/>
  <c r="F1828" i="1"/>
  <c r="AR2381" i="1"/>
  <c r="F2412" i="1"/>
  <c r="AR2414" i="1"/>
  <c r="AZ1631" i="1"/>
  <c r="F1832" i="1"/>
  <c r="AU2238" i="1"/>
  <c r="CD2231" i="1"/>
  <c r="F2198" i="1"/>
  <c r="O2159" i="1"/>
  <c r="O1763" i="1"/>
  <c r="AB1755" i="1"/>
  <c r="AW69" i="1"/>
  <c r="AW103" i="1"/>
  <c r="F80" i="1"/>
  <c r="O2055" i="1"/>
  <c r="F2062" i="1"/>
  <c r="AW1218" i="1"/>
  <c r="F1234" i="1"/>
  <c r="AW1337" i="1"/>
  <c r="Q1631" i="1"/>
  <c r="F1833" i="1"/>
  <c r="X1902" i="1"/>
  <c r="F1935" i="1"/>
  <c r="X1939" i="1"/>
  <c r="F2347" i="1"/>
  <c r="AZ2005" i="1"/>
  <c r="F872" i="1"/>
  <c r="AV859" i="1"/>
  <c r="AT18" i="1"/>
  <c r="F2496" i="1"/>
  <c r="I22" i="5" s="1"/>
  <c r="CA142" i="1"/>
  <c r="AR147" i="1"/>
  <c r="E29" i="2"/>
  <c r="P1214" i="1"/>
  <c r="F1340" i="1"/>
  <c r="AP1403" i="1"/>
  <c r="F1603" i="1"/>
  <c r="G23" i="2" s="1"/>
  <c r="Y2307" i="1"/>
  <c r="Y2231" i="1"/>
  <c r="F2264" i="1"/>
  <c r="AX61" i="1"/>
  <c r="F212" i="1"/>
  <c r="AW2414" i="1"/>
  <c r="F2391" i="1"/>
  <c r="AW2381" i="1"/>
  <c r="W1821" i="1"/>
  <c r="W1635" i="1"/>
  <c r="F1816" i="1"/>
  <c r="R1488" i="1"/>
  <c r="F1510" i="1"/>
  <c r="T1403" i="1"/>
  <c r="F1615" i="1"/>
  <c r="T138" i="1"/>
  <c r="F197" i="1"/>
  <c r="F1980" i="1"/>
  <c r="Q1858" i="1"/>
  <c r="AZ1862" i="1"/>
  <c r="F1950" i="1"/>
  <c r="AZ1968" i="1"/>
  <c r="AB142" i="1"/>
  <c r="O147" i="1"/>
  <c r="V1631" i="1"/>
  <c r="F1844" i="1"/>
  <c r="F906" i="1"/>
  <c r="O898" i="1"/>
  <c r="AS18" i="1"/>
  <c r="F2495" i="1"/>
  <c r="I21" i="5" s="1"/>
  <c r="F2327" i="1"/>
  <c r="BA2227" i="1"/>
  <c r="F1293" i="1"/>
  <c r="Y1259" i="1"/>
  <c r="P1076" i="1"/>
  <c r="P1366" i="1"/>
  <c r="F1117" i="1"/>
  <c r="AY898" i="1"/>
  <c r="F912" i="1"/>
  <c r="Q398" i="1"/>
  <c r="Q585" i="1"/>
  <c r="F568" i="1"/>
  <c r="F2357" i="1"/>
  <c r="T2005" i="1"/>
  <c r="AV398" i="1"/>
  <c r="AV585" i="1"/>
  <c r="F561" i="1"/>
  <c r="CD1527" i="1"/>
  <c r="AU1536" i="1"/>
  <c r="R1565" i="1"/>
  <c r="S1259" i="1"/>
  <c r="F1282" i="1"/>
  <c r="S1337" i="1"/>
  <c r="BA645" i="1"/>
  <c r="F785" i="1"/>
  <c r="CA1488" i="1"/>
  <c r="AR1496" i="1"/>
  <c r="AZ649" i="1"/>
  <c r="F743" i="1"/>
  <c r="AZ765" i="1"/>
  <c r="AW1080" i="1"/>
  <c r="F1091" i="1"/>
  <c r="AW1114" i="1"/>
  <c r="AQ645" i="1"/>
  <c r="F775" i="1"/>
  <c r="F869" i="1"/>
  <c r="O859" i="1"/>
  <c r="P65" i="1"/>
  <c r="F106" i="1"/>
  <c r="AU2091" i="1"/>
  <c r="F2118" i="1"/>
  <c r="CE1527" i="1"/>
  <c r="AV1536" i="1"/>
  <c r="CH1902" i="1"/>
  <c r="AY1910" i="1"/>
  <c r="V1407" i="1"/>
  <c r="V1594" i="1"/>
  <c r="F1588" i="1"/>
  <c r="BA2336" i="1"/>
  <c r="X653" i="1"/>
  <c r="F689" i="1"/>
  <c r="CE1488" i="1"/>
  <c r="AV1496" i="1"/>
  <c r="S1403" i="1"/>
  <c r="F1609" i="1"/>
  <c r="J23" i="2" s="1"/>
  <c r="R176" i="1"/>
  <c r="R142" i="1"/>
  <c r="F161" i="1"/>
  <c r="AZ2373" i="1"/>
  <c r="F2454" i="1"/>
  <c r="F2030" i="1"/>
  <c r="AW2013" i="1"/>
  <c r="AW2128" i="1"/>
  <c r="S2231" i="1"/>
  <c r="S2307" i="1"/>
  <c r="F2253" i="1"/>
  <c r="F2393" i="1"/>
  <c r="AY2381" i="1"/>
  <c r="AY2414" i="1"/>
  <c r="W2005" i="1"/>
  <c r="F2360" i="1"/>
  <c r="O695" i="1"/>
  <c r="F705" i="1"/>
  <c r="O2381" i="1"/>
  <c r="O2414" i="1"/>
  <c r="F2387" i="1"/>
  <c r="F2153" i="1"/>
  <c r="X2009" i="1"/>
  <c r="R1259" i="1"/>
  <c r="F1281" i="1"/>
  <c r="CF142" i="1"/>
  <c r="AW147" i="1"/>
  <c r="F2450" i="1"/>
  <c r="AX2373" i="1"/>
  <c r="BC18" i="1"/>
  <c r="F2494" i="1"/>
  <c r="AR1716" i="1"/>
  <c r="F1751" i="1"/>
  <c r="AX645" i="1"/>
  <c r="F772" i="1"/>
  <c r="AP2478" i="1"/>
  <c r="O732" i="1"/>
  <c r="S1755" i="1"/>
  <c r="F1778" i="1"/>
  <c r="S1792" i="1"/>
  <c r="AX398" i="1"/>
  <c r="F563" i="1"/>
  <c r="AX585" i="1"/>
  <c r="R1755" i="1"/>
  <c r="F1777" i="1"/>
  <c r="R1792" i="1"/>
  <c r="CE1259" i="1"/>
  <c r="AV1267" i="1"/>
  <c r="AV1337" i="1" s="1"/>
  <c r="CE2231" i="1"/>
  <c r="AV2238" i="1"/>
  <c r="F1191" i="1"/>
  <c r="AY1145" i="1"/>
  <c r="X817" i="1"/>
  <c r="F853" i="1"/>
  <c r="X974" i="1"/>
  <c r="BA1862" i="1"/>
  <c r="F1959" i="1"/>
  <c r="BA1968" i="1"/>
  <c r="AR2091" i="1"/>
  <c r="F2126" i="1"/>
  <c r="X1755" i="1"/>
  <c r="F1788" i="1"/>
  <c r="F1548" i="1"/>
  <c r="Q1527" i="1"/>
  <c r="Q1565" i="1"/>
  <c r="AX246" i="1"/>
  <c r="F330" i="1"/>
  <c r="AY556" i="1"/>
  <c r="Q2373" i="1"/>
  <c r="F2455" i="1"/>
  <c r="O1267" i="1"/>
  <c r="O1337" i="1" s="1"/>
  <c r="AB1259" i="1"/>
  <c r="Y817" i="1"/>
  <c r="F854" i="1"/>
  <c r="Y974" i="1"/>
  <c r="AX1858" i="1"/>
  <c r="F1975" i="1"/>
  <c r="F774" i="1"/>
  <c r="G20" i="2" s="1"/>
  <c r="AP645" i="1"/>
  <c r="AW556" i="1"/>
  <c r="CD1755" i="1"/>
  <c r="AU1763" i="1"/>
  <c r="F1292" i="1"/>
  <c r="X1259" i="1"/>
  <c r="X1337" i="1"/>
  <c r="T1858" i="1"/>
  <c r="F1989" i="1"/>
  <c r="BA1631" i="1"/>
  <c r="F1841" i="1"/>
  <c r="F971" i="1"/>
  <c r="Y935" i="1"/>
  <c r="AR2009" i="1"/>
  <c r="F2155" i="1"/>
  <c r="CF1755" i="1"/>
  <c r="AW1763" i="1"/>
  <c r="F1351" i="1"/>
  <c r="R1214" i="1"/>
  <c r="R1527" i="1"/>
  <c r="F1550" i="1"/>
  <c r="AU898" i="1"/>
  <c r="F923" i="1"/>
  <c r="F1316" i="1"/>
  <c r="AY1298" i="1"/>
  <c r="R935" i="1"/>
  <c r="F959" i="1"/>
  <c r="R974" i="1"/>
  <c r="F226" i="1"/>
  <c r="T61" i="1"/>
  <c r="Q649" i="1"/>
  <c r="Q765" i="1"/>
  <c r="F744" i="1"/>
  <c r="Y2377" i="1"/>
  <c r="Y2443" i="1"/>
  <c r="F2440" i="1"/>
  <c r="CH1527" i="1"/>
  <c r="AY1536" i="1"/>
  <c r="F1357" i="1"/>
  <c r="BA1214" i="1"/>
  <c r="AW1910" i="1"/>
  <c r="CF1902" i="1"/>
  <c r="AV1218" i="1"/>
  <c r="F1233" i="1"/>
  <c r="X2231" i="1"/>
  <c r="F2263" i="1"/>
  <c r="X2307" i="1"/>
  <c r="F2390" i="1"/>
  <c r="AV2381" i="1"/>
  <c r="AV2414" i="1"/>
  <c r="CH1488" i="1"/>
  <c r="AY1496" i="1"/>
  <c r="T809" i="1"/>
  <c r="S398" i="1"/>
  <c r="F571" i="1"/>
  <c r="S585" i="1"/>
  <c r="U394" i="1"/>
  <c r="F607" i="1"/>
  <c r="Y398" i="1"/>
  <c r="F582" i="1"/>
  <c r="Y585" i="1"/>
  <c r="O556" i="1"/>
  <c r="T2373" i="1"/>
  <c r="F2464" i="1"/>
  <c r="F1789" i="1"/>
  <c r="Y1755" i="1"/>
  <c r="AQ1403" i="1"/>
  <c r="F1604" i="1"/>
  <c r="CE142" i="1"/>
  <c r="AV147" i="1"/>
  <c r="F150" i="1"/>
  <c r="P142" i="1"/>
  <c r="P176" i="1"/>
  <c r="P205" i="1" s="1"/>
  <c r="V138" i="1"/>
  <c r="F199" i="1"/>
  <c r="V205" i="1"/>
  <c r="W2373" i="1"/>
  <c r="F2467" i="1"/>
  <c r="F468" i="1"/>
  <c r="AU444" i="1"/>
  <c r="F1522" i="1"/>
  <c r="Y1488" i="1"/>
  <c r="F951" i="1"/>
  <c r="AW935" i="1"/>
  <c r="F2079" i="1"/>
  <c r="AU2055" i="1"/>
  <c r="F2429" i="1"/>
  <c r="S2377" i="1"/>
  <c r="S2443" i="1"/>
  <c r="X1527" i="1"/>
  <c r="F1561" i="1"/>
  <c r="CH1259" i="1"/>
  <c r="AY1267" i="1"/>
  <c r="O1902" i="1"/>
  <c r="F1912" i="1"/>
  <c r="T1072" i="1"/>
  <c r="AW859" i="1"/>
  <c r="F873" i="1"/>
  <c r="W1366" i="1"/>
  <c r="F967" i="1"/>
  <c r="U935" i="1"/>
  <c r="U974" i="1"/>
  <c r="AO18" i="1"/>
  <c r="F2482" i="1"/>
  <c r="CA1259" i="1"/>
  <c r="AR1267" i="1"/>
  <c r="AB2231" i="1"/>
  <c r="O2238" i="1"/>
  <c r="CA935" i="1"/>
  <c r="AR945" i="1"/>
  <c r="U1858" i="1"/>
  <c r="F1990" i="1"/>
  <c r="CA859" i="1"/>
  <c r="AR867" i="1"/>
  <c r="O1411" i="1"/>
  <c r="F1423" i="1"/>
  <c r="F2297" i="1"/>
  <c r="AU2269" i="1"/>
  <c r="CA1755" i="1"/>
  <c r="AR1763" i="1"/>
  <c r="AU480" i="1"/>
  <c r="F505" i="1"/>
  <c r="AR898" i="1"/>
  <c r="S1858" i="1"/>
  <c r="F1983" i="1"/>
  <c r="J25" i="2" s="1"/>
  <c r="F1601" i="1"/>
  <c r="AX1403" i="1"/>
  <c r="AU1680" i="1"/>
  <c r="F1704" i="1"/>
  <c r="Y1902" i="1"/>
  <c r="F1936" i="1"/>
  <c r="Y1939" i="1"/>
  <c r="AU1308" i="1" l="1"/>
  <c r="Y1298" i="1"/>
  <c r="F1334" i="1"/>
  <c r="CD1218" i="1"/>
  <c r="F1255" i="1"/>
  <c r="F1247" i="1"/>
  <c r="T2478" i="1"/>
  <c r="F2499" i="1" s="1"/>
  <c r="AR974" i="1"/>
  <c r="AR703" i="1"/>
  <c r="F756" i="1"/>
  <c r="W765" i="1"/>
  <c r="W649" i="1"/>
  <c r="AR732" i="1"/>
  <c r="AZ2478" i="1"/>
  <c r="F2489" i="1" s="1"/>
  <c r="F691" i="1"/>
  <c r="AU653" i="1"/>
  <c r="AR653" i="1"/>
  <c r="AU732" i="1"/>
  <c r="F751" i="1" s="1"/>
  <c r="G29" i="2"/>
  <c r="AU517" i="1"/>
  <c r="AU556" i="1"/>
  <c r="F554" i="1"/>
  <c r="CA402" i="1"/>
  <c r="AR556" i="1"/>
  <c r="AR585" i="1" s="1"/>
  <c r="AR402" i="1"/>
  <c r="F440" i="1"/>
  <c r="F432" i="1"/>
  <c r="AU402" i="1"/>
  <c r="U1072" i="1"/>
  <c r="F1388" i="1"/>
  <c r="BA394" i="1"/>
  <c r="F605" i="1"/>
  <c r="R2009" i="1"/>
  <c r="F2142" i="1"/>
  <c r="R2159" i="1"/>
  <c r="F2210" i="1"/>
  <c r="Y898" i="1"/>
  <c r="F930" i="1"/>
  <c r="U649" i="1"/>
  <c r="F754" i="1"/>
  <c r="U765" i="1"/>
  <c r="AR1183" i="1"/>
  <c r="AR1149" i="1"/>
  <c r="F1181" i="1"/>
  <c r="X290" i="1"/>
  <c r="F286" i="1"/>
  <c r="X254" i="1"/>
  <c r="F267" i="1"/>
  <c r="AW290" i="1"/>
  <c r="AW254" i="1"/>
  <c r="F1129" i="1"/>
  <c r="S1076" i="1"/>
  <c r="F998" i="1"/>
  <c r="W1007" i="1"/>
  <c r="W2478" i="1" s="1"/>
  <c r="W18" i="1" s="1"/>
  <c r="W813" i="1"/>
  <c r="X695" i="1"/>
  <c r="F728" i="1"/>
  <c r="O290" i="1"/>
  <c r="O254" i="1"/>
  <c r="F263" i="1"/>
  <c r="T246" i="1"/>
  <c r="F344" i="1"/>
  <c r="AY695" i="1"/>
  <c r="F711" i="1"/>
  <c r="AR1114" i="1"/>
  <c r="AR1080" i="1"/>
  <c r="F1112" i="1"/>
  <c r="R1145" i="1"/>
  <c r="F1197" i="1"/>
  <c r="F266" i="1"/>
  <c r="AV254" i="1"/>
  <c r="AV290" i="1"/>
  <c r="F288" i="1"/>
  <c r="AR290" i="1"/>
  <c r="AR254" i="1"/>
  <c r="F1110" i="1"/>
  <c r="X1114" i="1"/>
  <c r="X1080" i="1"/>
  <c r="F1254" i="1"/>
  <c r="Y1218" i="1"/>
  <c r="AU2196" i="1"/>
  <c r="F2186" i="1"/>
  <c r="AU2163" i="1"/>
  <c r="F304" i="1"/>
  <c r="R323" i="1"/>
  <c r="R250" i="1"/>
  <c r="S250" i="1"/>
  <c r="S323" i="1"/>
  <c r="F305" i="1"/>
  <c r="Y323" i="1"/>
  <c r="Y250" i="1"/>
  <c r="F316" i="1"/>
  <c r="Y653" i="1"/>
  <c r="F690" i="1"/>
  <c r="Y732" i="1"/>
  <c r="AR1866" i="1"/>
  <c r="F1898" i="1"/>
  <c r="AY290" i="1"/>
  <c r="F269" i="1"/>
  <c r="AY254" i="1"/>
  <c r="F1890" i="1"/>
  <c r="AU1866" i="1"/>
  <c r="I55" i="5"/>
  <c r="I52" i="5"/>
  <c r="BA1007" i="1"/>
  <c r="BA2478" i="1" s="1"/>
  <c r="F994" i="1"/>
  <c r="BA813" i="1"/>
  <c r="F2194" i="1"/>
  <c r="AR2196" i="1"/>
  <c r="AR2163" i="1"/>
  <c r="F729" i="1"/>
  <c r="Y695" i="1"/>
  <c r="AV695" i="1"/>
  <c r="F708" i="1"/>
  <c r="AU1080" i="1"/>
  <c r="F1104" i="1"/>
  <c r="AU1114" i="1"/>
  <c r="X898" i="1"/>
  <c r="F929" i="1"/>
  <c r="I90" i="5"/>
  <c r="F1173" i="1"/>
  <c r="AU1149" i="1"/>
  <c r="AU1183" i="1"/>
  <c r="Y1114" i="1"/>
  <c r="Y1080" i="1"/>
  <c r="F1111" i="1"/>
  <c r="F997" i="1"/>
  <c r="V1007" i="1"/>
  <c r="V2478" i="1" s="1"/>
  <c r="V813" i="1"/>
  <c r="W246" i="1"/>
  <c r="F347" i="1"/>
  <c r="X1218" i="1"/>
  <c r="F1253" i="1"/>
  <c r="AW695" i="1"/>
  <c r="F709" i="1"/>
  <c r="Y1145" i="1"/>
  <c r="F1209" i="1"/>
  <c r="P323" i="1"/>
  <c r="F293" i="1"/>
  <c r="P250" i="1"/>
  <c r="F2339" i="1"/>
  <c r="P2005" i="1"/>
  <c r="O1214" i="1"/>
  <c r="F1339" i="1"/>
  <c r="O1366" i="1"/>
  <c r="AR813" i="1"/>
  <c r="F1001" i="1"/>
  <c r="AR1007" i="1"/>
  <c r="P61" i="1"/>
  <c r="F208" i="1"/>
  <c r="V61" i="1"/>
  <c r="F228" i="1"/>
  <c r="F1504" i="1"/>
  <c r="AY1488" i="1"/>
  <c r="AW1902" i="1"/>
  <c r="F1916" i="1"/>
  <c r="AW1939" i="1"/>
  <c r="AX394" i="1"/>
  <c r="F592" i="1"/>
  <c r="O765" i="1"/>
  <c r="F734" i="1"/>
  <c r="O649" i="1"/>
  <c r="F2422" i="1"/>
  <c r="AY2377" i="1"/>
  <c r="AY2443" i="1"/>
  <c r="F2322" i="1"/>
  <c r="S2227" i="1"/>
  <c r="S2336" i="1"/>
  <c r="F1617" i="1"/>
  <c r="V1403" i="1"/>
  <c r="AV1527" i="1"/>
  <c r="F1541" i="1"/>
  <c r="R1407" i="1"/>
  <c r="R1594" i="1"/>
  <c r="F1579" i="1"/>
  <c r="AV394" i="1"/>
  <c r="F590" i="1"/>
  <c r="F1363" i="1"/>
  <c r="Y1214" i="1"/>
  <c r="Y1366" i="1"/>
  <c r="AW2377" i="1"/>
  <c r="AW2443" i="1"/>
  <c r="F2420" i="1"/>
  <c r="F1765" i="1"/>
  <c r="O1755" i="1"/>
  <c r="O1792" i="1"/>
  <c r="AU2231" i="1"/>
  <c r="AU2307" i="1"/>
  <c r="F2257" i="1"/>
  <c r="AR65" i="1"/>
  <c r="F130" i="1"/>
  <c r="F131" i="1" s="1"/>
  <c r="BA1403" i="1"/>
  <c r="F1614" i="1"/>
  <c r="X394" i="1"/>
  <c r="F610" i="1"/>
  <c r="AY1565" i="1"/>
  <c r="Q809" i="1"/>
  <c r="F1019" i="1"/>
  <c r="AU2009" i="1"/>
  <c r="AU2336" i="1"/>
  <c r="F2147" i="1"/>
  <c r="X1403" i="1"/>
  <c r="F1619" i="1"/>
  <c r="AW1407" i="1"/>
  <c r="AW1594" i="1"/>
  <c r="F1571" i="1"/>
  <c r="F779" i="1"/>
  <c r="R645" i="1"/>
  <c r="AY1755" i="1"/>
  <c r="F1771" i="1"/>
  <c r="AY1792" i="1"/>
  <c r="AU1411" i="1"/>
  <c r="AU1565" i="1"/>
  <c r="F1440" i="1"/>
  <c r="W1858" i="1"/>
  <c r="F1992" i="1"/>
  <c r="AU1259" i="1"/>
  <c r="F1286" i="1"/>
  <c r="R1968" i="1"/>
  <c r="F1953" i="1"/>
  <c r="R1862" i="1"/>
  <c r="AW2307" i="1"/>
  <c r="AW2336" i="1" s="1"/>
  <c r="AW2231" i="1"/>
  <c r="F2244" i="1"/>
  <c r="AY765" i="1"/>
  <c r="F740" i="1"/>
  <c r="AY649" i="1"/>
  <c r="AW649" i="1"/>
  <c r="F738" i="1"/>
  <c r="AW765" i="1"/>
  <c r="AV649" i="1"/>
  <c r="F737" i="1"/>
  <c r="AV765" i="1"/>
  <c r="AZ394" i="1"/>
  <c r="F596" i="1"/>
  <c r="S138" i="1"/>
  <c r="F191" i="1"/>
  <c r="S205" i="1"/>
  <c r="U1403" i="1"/>
  <c r="F1616" i="1"/>
  <c r="F2433" i="1"/>
  <c r="AU2377" i="1"/>
  <c r="AU2443" i="1"/>
  <c r="AY813" i="1"/>
  <c r="AY1007" i="1"/>
  <c r="F982" i="1"/>
  <c r="AR1902" i="1"/>
  <c r="F1937" i="1"/>
  <c r="AR1939" i="1"/>
  <c r="Y1862" i="1"/>
  <c r="F1965" i="1"/>
  <c r="Y1968" i="1"/>
  <c r="F972" i="1"/>
  <c r="AR935" i="1"/>
  <c r="O398" i="1"/>
  <c r="F558" i="1"/>
  <c r="O585" i="1"/>
  <c r="X2227" i="1"/>
  <c r="F2332" i="1"/>
  <c r="AV1214" i="1"/>
  <c r="F1342" i="1"/>
  <c r="F777" i="1"/>
  <c r="Q645" i="1"/>
  <c r="F1769" i="1"/>
  <c r="AW1755" i="1"/>
  <c r="AW1792" i="1"/>
  <c r="AU398" i="1"/>
  <c r="AU585" i="1"/>
  <c r="F575" i="1"/>
  <c r="AW398" i="1"/>
  <c r="F562" i="1"/>
  <c r="AW585" i="1"/>
  <c r="Q1407" i="1"/>
  <c r="F1577" i="1"/>
  <c r="Q1594" i="1"/>
  <c r="X813" i="1"/>
  <c r="X1007" i="1"/>
  <c r="F999" i="1"/>
  <c r="AR649" i="1"/>
  <c r="F759" i="1"/>
  <c r="AR765" i="1"/>
  <c r="AV2231" i="1"/>
  <c r="F2243" i="1"/>
  <c r="AV2307" i="1"/>
  <c r="R1635" i="1"/>
  <c r="F1806" i="1"/>
  <c r="R1821" i="1"/>
  <c r="AP18" i="1"/>
  <c r="F2487" i="1"/>
  <c r="I23" i="5" s="1"/>
  <c r="F1501" i="1"/>
  <c r="AV1488" i="1"/>
  <c r="X649" i="1"/>
  <c r="F757" i="1"/>
  <c r="X765" i="1"/>
  <c r="AR1488" i="1"/>
  <c r="F1523" i="1"/>
  <c r="S1214" i="1"/>
  <c r="F1352" i="1"/>
  <c r="S1366" i="1"/>
  <c r="AU1527" i="1"/>
  <c r="F1555" i="1"/>
  <c r="Q394" i="1"/>
  <c r="F597" i="1"/>
  <c r="AZ1858" i="1"/>
  <c r="F1979" i="1"/>
  <c r="F1845" i="1"/>
  <c r="W1631" i="1"/>
  <c r="AX2478" i="1"/>
  <c r="F109" i="1"/>
  <c r="AW65" i="1"/>
  <c r="AW813" i="1"/>
  <c r="F980" i="1"/>
  <c r="AW1007" i="1"/>
  <c r="F202" i="1"/>
  <c r="Y138" i="1"/>
  <c r="Y205" i="1"/>
  <c r="AV65" i="1"/>
  <c r="F108" i="1"/>
  <c r="O65" i="1"/>
  <c r="F105" i="1"/>
  <c r="AR1411" i="1"/>
  <c r="F1448" i="1"/>
  <c r="AR1565" i="1"/>
  <c r="AU935" i="1"/>
  <c r="F964" i="1"/>
  <c r="S809" i="1"/>
  <c r="F1022" i="1"/>
  <c r="J21" i="2" s="1"/>
  <c r="X2373" i="1"/>
  <c r="F2468" i="1"/>
  <c r="F1273" i="1"/>
  <c r="AW1259" i="1"/>
  <c r="AY142" i="1"/>
  <c r="F155" i="1"/>
  <c r="AY176" i="1"/>
  <c r="AY205" i="1" s="1"/>
  <c r="AV813" i="1"/>
  <c r="AV1007" i="1"/>
  <c r="F979" i="1"/>
  <c r="F1502" i="1"/>
  <c r="AW1488" i="1"/>
  <c r="AW1527" i="1"/>
  <c r="F1542" i="1"/>
  <c r="AV1565" i="1"/>
  <c r="O809" i="1"/>
  <c r="F1009" i="1"/>
  <c r="BA61" i="1"/>
  <c r="F225" i="1"/>
  <c r="P1403" i="1"/>
  <c r="F1597" i="1"/>
  <c r="AU1902" i="1"/>
  <c r="F1929" i="1"/>
  <c r="AU1939" i="1"/>
  <c r="AU974" i="1"/>
  <c r="AR1259" i="1"/>
  <c r="F1294" i="1"/>
  <c r="U813" i="1"/>
  <c r="U1007" i="1"/>
  <c r="F996" i="1"/>
  <c r="F1790" i="1"/>
  <c r="AR1755" i="1"/>
  <c r="F1567" i="1"/>
  <c r="O1594" i="1"/>
  <c r="O1407" i="1"/>
  <c r="W1072" i="1"/>
  <c r="F1390" i="1"/>
  <c r="AY1259" i="1"/>
  <c r="F1275" i="1"/>
  <c r="AV176" i="1"/>
  <c r="AV142" i="1"/>
  <c r="F152" i="1"/>
  <c r="Y394" i="1"/>
  <c r="F611" i="1"/>
  <c r="AV2443" i="1"/>
  <c r="F2419" i="1"/>
  <c r="AV2377" i="1"/>
  <c r="F2469" i="1"/>
  <c r="Y2373" i="1"/>
  <c r="R813" i="1"/>
  <c r="F988" i="1"/>
  <c r="F1003" i="1" s="1"/>
  <c r="R1007" i="1"/>
  <c r="X1214" i="1"/>
  <c r="F1362" i="1"/>
  <c r="X1366" i="1"/>
  <c r="AY398" i="1"/>
  <c r="AY585" i="1"/>
  <c r="F564" i="1"/>
  <c r="F1988" i="1"/>
  <c r="BA1858" i="1"/>
  <c r="AW176" i="1"/>
  <c r="AW205" i="1" s="1"/>
  <c r="AW142" i="1"/>
  <c r="F153" i="1"/>
  <c r="X2336" i="1"/>
  <c r="O2377" i="1"/>
  <c r="O2443" i="1"/>
  <c r="F2416" i="1"/>
  <c r="F2134" i="1"/>
  <c r="AW2009" i="1"/>
  <c r="R138" i="1"/>
  <c r="F190" i="1"/>
  <c r="R205" i="1"/>
  <c r="BA2005" i="1"/>
  <c r="F2356" i="1"/>
  <c r="F1918" i="1"/>
  <c r="AY1902" i="1"/>
  <c r="AY1939" i="1"/>
  <c r="AZ645" i="1"/>
  <c r="F776" i="1"/>
  <c r="P1072" i="1"/>
  <c r="F1369" i="1"/>
  <c r="F2333" i="1"/>
  <c r="Y2227" i="1"/>
  <c r="F174" i="1"/>
  <c r="AR176" i="1"/>
  <c r="AR205" i="1" s="1"/>
  <c r="AR142" i="1"/>
  <c r="X1862" i="1"/>
  <c r="F1964" i="1"/>
  <c r="X1968" i="1"/>
  <c r="AV1076" i="1"/>
  <c r="F1119" i="1"/>
  <c r="AV1366" i="1"/>
  <c r="F2310" i="1"/>
  <c r="P2227" i="1"/>
  <c r="P809" i="1"/>
  <c r="F1010" i="1"/>
  <c r="S645" i="1"/>
  <c r="F780" i="1"/>
  <c r="J20" i="2" s="1"/>
  <c r="F1122" i="1"/>
  <c r="AY1076" i="1"/>
  <c r="AR1792" i="1"/>
  <c r="P2373" i="1"/>
  <c r="F2446" i="1"/>
  <c r="R2227" i="1"/>
  <c r="F2321" i="1"/>
  <c r="R2336" i="1"/>
  <c r="T394" i="1"/>
  <c r="F606" i="1"/>
  <c r="P394" i="1"/>
  <c r="F588" i="1"/>
  <c r="AY65" i="1"/>
  <c r="F111" i="1"/>
  <c r="F761" i="1"/>
  <c r="AV1755" i="1"/>
  <c r="F1768" i="1"/>
  <c r="AV1792" i="1"/>
  <c r="AV2336" i="1"/>
  <c r="F2133" i="1"/>
  <c r="AV2009" i="1"/>
  <c r="U61" i="1"/>
  <c r="F227" i="1"/>
  <c r="AR1337" i="1"/>
  <c r="AR2231" i="1"/>
  <c r="F2265" i="1"/>
  <c r="AR2307" i="1"/>
  <c r="Q61" i="1"/>
  <c r="F217" i="1"/>
  <c r="Q2478" i="1"/>
  <c r="AU1337" i="1"/>
  <c r="AY2231" i="1"/>
  <c r="F2246" i="1"/>
  <c r="AY2307" i="1"/>
  <c r="AY2336" i="1" s="1"/>
  <c r="AU250" i="1"/>
  <c r="AU323" i="1"/>
  <c r="F309" i="1"/>
  <c r="Y1403" i="1"/>
  <c r="F1620" i="1"/>
  <c r="AU1488" i="1"/>
  <c r="F1515" i="1"/>
  <c r="F894" i="1"/>
  <c r="AR859" i="1"/>
  <c r="O2231" i="1"/>
  <c r="O2307" i="1"/>
  <c r="F2240" i="1"/>
  <c r="F2458" i="1"/>
  <c r="J27" i="2" s="1"/>
  <c r="S2373" i="1"/>
  <c r="F179" i="1"/>
  <c r="P138" i="1"/>
  <c r="S394" i="1"/>
  <c r="F600" i="1"/>
  <c r="J19" i="2" s="1"/>
  <c r="F1544" i="1"/>
  <c r="AY1527" i="1"/>
  <c r="F583" i="1"/>
  <c r="AU1755" i="1"/>
  <c r="F1782" i="1"/>
  <c r="Y813" i="1"/>
  <c r="Y1007" i="1"/>
  <c r="F1000" i="1"/>
  <c r="O1259" i="1"/>
  <c r="F1269" i="1"/>
  <c r="F1272" i="1"/>
  <c r="AV1259" i="1"/>
  <c r="S1821" i="1"/>
  <c r="S1635" i="1"/>
  <c r="F1807" i="1"/>
  <c r="AW1076" i="1"/>
  <c r="F1120" i="1"/>
  <c r="AW1366" i="1"/>
  <c r="O142" i="1"/>
  <c r="O176" i="1"/>
  <c r="O205" i="1" s="1"/>
  <c r="F149" i="1"/>
  <c r="F1343" i="1"/>
  <c r="AW1214" i="1"/>
  <c r="F2441" i="1"/>
  <c r="AR2443" i="1"/>
  <c r="AR2377" i="1"/>
  <c r="X935" i="1"/>
  <c r="F970" i="1"/>
  <c r="F2136" i="1"/>
  <c r="AY2009" i="1"/>
  <c r="R394" i="1"/>
  <c r="F599" i="1"/>
  <c r="X138" i="1"/>
  <c r="F201" i="1"/>
  <c r="X205" i="1"/>
  <c r="P1862" i="1"/>
  <c r="P1968" i="1"/>
  <c r="F1942" i="1"/>
  <c r="F1538" i="1"/>
  <c r="O1527" i="1"/>
  <c r="AZ1403" i="1"/>
  <c r="F1605" i="1"/>
  <c r="AU65" i="1"/>
  <c r="F122" i="1"/>
  <c r="AQ18" i="1"/>
  <c r="F2488" i="1"/>
  <c r="F1389" i="1"/>
  <c r="V1072" i="1"/>
  <c r="Y2336" i="1"/>
  <c r="AV1902" i="1"/>
  <c r="F1915" i="1"/>
  <c r="AV1939" i="1"/>
  <c r="AY1337" i="1"/>
  <c r="AU1792" i="1"/>
  <c r="F1846" i="1"/>
  <c r="X1631" i="1"/>
  <c r="F1380" i="1"/>
  <c r="R1072" i="1"/>
  <c r="P645" i="1"/>
  <c r="F768" i="1"/>
  <c r="AU142" i="1"/>
  <c r="F166" i="1"/>
  <c r="AU176" i="1"/>
  <c r="O1858" i="1"/>
  <c r="F1970" i="1"/>
  <c r="P1821" i="1"/>
  <c r="P2478" i="1" s="1"/>
  <c r="P1635" i="1"/>
  <c r="F1795" i="1"/>
  <c r="Y1631" i="1"/>
  <c r="F1847" i="1"/>
  <c r="AR1527" i="1"/>
  <c r="F1563" i="1"/>
  <c r="T18" i="1" l="1"/>
  <c r="AU1298" i="1"/>
  <c r="F1327" i="1"/>
  <c r="AZ18" i="1"/>
  <c r="U2478" i="1"/>
  <c r="U18" i="1" s="1"/>
  <c r="F789" i="1"/>
  <c r="W645" i="1"/>
  <c r="F730" i="1"/>
  <c r="AR695" i="1"/>
  <c r="AU765" i="1"/>
  <c r="AU649" i="1"/>
  <c r="AR398" i="1"/>
  <c r="F2502" i="1"/>
  <c r="AU1076" i="1"/>
  <c r="F1133" i="1"/>
  <c r="AR2159" i="1"/>
  <c r="F2223" i="1"/>
  <c r="S246" i="1"/>
  <c r="F338" i="1"/>
  <c r="J18" i="2" s="1"/>
  <c r="AV250" i="1"/>
  <c r="F295" i="1"/>
  <c r="AV323" i="1"/>
  <c r="X323" i="1"/>
  <c r="X250" i="1"/>
  <c r="F315" i="1"/>
  <c r="F787" i="1"/>
  <c r="U645" i="1"/>
  <c r="V809" i="1"/>
  <c r="F1030" i="1"/>
  <c r="Y1076" i="1"/>
  <c r="F1140" i="1"/>
  <c r="Y765" i="1"/>
  <c r="Y649" i="1"/>
  <c r="F758" i="1"/>
  <c r="F760" i="1" s="1"/>
  <c r="F337" i="1"/>
  <c r="F352" i="1" s="1"/>
  <c r="R246" i="1"/>
  <c r="AU2159" i="1"/>
  <c r="F2215" i="1"/>
  <c r="F296" i="1"/>
  <c r="AW323" i="1"/>
  <c r="AW250" i="1"/>
  <c r="BA809" i="1"/>
  <c r="F1027" i="1"/>
  <c r="AY323" i="1"/>
  <c r="F298" i="1"/>
  <c r="AY250" i="1"/>
  <c r="F349" i="1"/>
  <c r="Y246" i="1"/>
  <c r="F319" i="1"/>
  <c r="AR250" i="1"/>
  <c r="F317" i="1"/>
  <c r="F318" i="1" s="1"/>
  <c r="AR323" i="1"/>
  <c r="O250" i="1"/>
  <c r="F292" i="1"/>
  <c r="O323" i="1"/>
  <c r="F326" i="1"/>
  <c r="P246" i="1"/>
  <c r="F1202" i="1"/>
  <c r="AU1145" i="1"/>
  <c r="X1076" i="1"/>
  <c r="F1139" i="1"/>
  <c r="AR1076" i="1"/>
  <c r="F1141" i="1"/>
  <c r="W809" i="1"/>
  <c r="F1031" i="1"/>
  <c r="F1210" i="1"/>
  <c r="AR1145" i="1"/>
  <c r="O61" i="1"/>
  <c r="F207" i="1"/>
  <c r="P18" i="1"/>
  <c r="F2481" i="1"/>
  <c r="F232" i="1"/>
  <c r="AR61" i="1"/>
  <c r="AW61" i="1"/>
  <c r="F211" i="1"/>
  <c r="AY2005" i="1"/>
  <c r="F2344" i="1"/>
  <c r="S1631" i="1"/>
  <c r="F1836" i="1"/>
  <c r="J24" i="2" s="1"/>
  <c r="F2309" i="1"/>
  <c r="O2227" i="1"/>
  <c r="O2336" i="1"/>
  <c r="AU1214" i="1"/>
  <c r="F1356" i="1"/>
  <c r="AU1366" i="1"/>
  <c r="F2334" i="1"/>
  <c r="AR2227" i="1"/>
  <c r="AR2336" i="1"/>
  <c r="AR1635" i="1"/>
  <c r="F1819" i="1"/>
  <c r="AR1821" i="1"/>
  <c r="R809" i="1"/>
  <c r="F1021" i="1"/>
  <c r="F1036" i="1" s="1"/>
  <c r="AV138" i="1"/>
  <c r="F181" i="1"/>
  <c r="AU1862" i="1"/>
  <c r="AU1968" i="1"/>
  <c r="F1958" i="1"/>
  <c r="AV809" i="1"/>
  <c r="F1012" i="1"/>
  <c r="Y61" i="1"/>
  <c r="F231" i="1"/>
  <c r="Y2478" i="1"/>
  <c r="AU645" i="1"/>
  <c r="F784" i="1"/>
  <c r="H20" i="2" s="1"/>
  <c r="I20" i="2" s="1"/>
  <c r="AX18" i="1"/>
  <c r="F2485" i="1"/>
  <c r="AV2227" i="1"/>
  <c r="F2312" i="1"/>
  <c r="AW394" i="1"/>
  <c r="F591" i="1"/>
  <c r="AU394" i="1"/>
  <c r="F604" i="1"/>
  <c r="H19" i="2" s="1"/>
  <c r="I19" i="2" s="1"/>
  <c r="Y1858" i="1"/>
  <c r="F1994" i="1"/>
  <c r="AY809" i="1"/>
  <c r="F1015" i="1"/>
  <c r="AV645" i="1"/>
  <c r="F770" i="1"/>
  <c r="AY645" i="1"/>
  <c r="F773" i="1"/>
  <c r="AY1635" i="1"/>
  <c r="AY1821" i="1"/>
  <c r="F1800" i="1"/>
  <c r="F794" i="1"/>
  <c r="F2326" i="1"/>
  <c r="AU2227" i="1"/>
  <c r="Y1072" i="1"/>
  <c r="F1392" i="1"/>
  <c r="F2351" i="1"/>
  <c r="J26" i="2" s="1"/>
  <c r="S2005" i="1"/>
  <c r="O645" i="1"/>
  <c r="F767" i="1"/>
  <c r="V18" i="1"/>
  <c r="F2501" i="1"/>
  <c r="P1858" i="1"/>
  <c r="F1971" i="1"/>
  <c r="AW1072" i="1"/>
  <c r="F1372" i="1"/>
  <c r="AU246" i="1"/>
  <c r="F342" i="1"/>
  <c r="H18" i="2" s="1"/>
  <c r="I18" i="2" s="1"/>
  <c r="AY2227" i="1"/>
  <c r="F2315" i="1"/>
  <c r="Q18" i="1"/>
  <c r="F2490" i="1"/>
  <c r="F2341" i="1"/>
  <c r="AV2005" i="1"/>
  <c r="X1858" i="1"/>
  <c r="F1993" i="1"/>
  <c r="F203" i="1"/>
  <c r="AR138" i="1"/>
  <c r="AY1862" i="1"/>
  <c r="F1947" i="1"/>
  <c r="AY1968" i="1"/>
  <c r="F2445" i="1"/>
  <c r="O2373" i="1"/>
  <c r="X1072" i="1"/>
  <c r="F1391" i="1"/>
  <c r="BA18" i="1"/>
  <c r="F2498" i="1"/>
  <c r="S1072" i="1"/>
  <c r="F1381" i="1"/>
  <c r="J22" i="2" s="1"/>
  <c r="R1631" i="1"/>
  <c r="F1835" i="1"/>
  <c r="F1850" i="1" s="1"/>
  <c r="Q1403" i="1"/>
  <c r="F1606" i="1"/>
  <c r="F133" i="1"/>
  <c r="O1072" i="1"/>
  <c r="F1368" i="1"/>
  <c r="AV1862" i="1"/>
  <c r="F1944" i="1"/>
  <c r="AV1968" i="1"/>
  <c r="AU1635" i="1"/>
  <c r="AU1821" i="1"/>
  <c r="F1811" i="1"/>
  <c r="AU138" i="1"/>
  <c r="F195" i="1"/>
  <c r="AY1214" i="1"/>
  <c r="F1345" i="1"/>
  <c r="Y2005" i="1"/>
  <c r="F2362" i="1"/>
  <c r="AU205" i="1"/>
  <c r="F614" i="1"/>
  <c r="AR2373" i="1"/>
  <c r="F2470" i="1"/>
  <c r="F1033" i="1"/>
  <c r="Y809" i="1"/>
  <c r="AR394" i="1"/>
  <c r="F612" i="1"/>
  <c r="F1797" i="1"/>
  <c r="AV1635" i="1"/>
  <c r="AV1821" i="1"/>
  <c r="AY1366" i="1"/>
  <c r="AV1072" i="1"/>
  <c r="F1371" i="1"/>
  <c r="R61" i="1"/>
  <c r="F219" i="1"/>
  <c r="R2478" i="1"/>
  <c r="F182" i="1"/>
  <c r="AW138" i="1"/>
  <c r="O1403" i="1"/>
  <c r="F1596" i="1"/>
  <c r="AV1407" i="1"/>
  <c r="F1570" i="1"/>
  <c r="AV1594" i="1"/>
  <c r="AY138" i="1"/>
  <c r="F184" i="1"/>
  <c r="AV205" i="1"/>
  <c r="AW809" i="1"/>
  <c r="F1013" i="1"/>
  <c r="X645" i="1"/>
  <c r="F790" i="1"/>
  <c r="F1798" i="1"/>
  <c r="AW1635" i="1"/>
  <c r="AW1821" i="1"/>
  <c r="F2472" i="1"/>
  <c r="F2462" i="1"/>
  <c r="H27" i="2" s="1"/>
  <c r="I27" i="2" s="1"/>
  <c r="AU2373" i="1"/>
  <c r="R1858" i="1"/>
  <c r="F1982" i="1"/>
  <c r="F1997" i="1" s="1"/>
  <c r="AU1407" i="1"/>
  <c r="AU1594" i="1"/>
  <c r="F1584" i="1"/>
  <c r="AW1403" i="1"/>
  <c r="F1600" i="1"/>
  <c r="O1821" i="1"/>
  <c r="O1635" i="1"/>
  <c r="F1794" i="1"/>
  <c r="F2449" i="1"/>
  <c r="AW2373" i="1"/>
  <c r="R1403" i="1"/>
  <c r="F1608" i="1"/>
  <c r="F1623" i="1" s="1"/>
  <c r="AR809" i="1"/>
  <c r="F1034" i="1"/>
  <c r="P1631" i="1"/>
  <c r="F1824" i="1"/>
  <c r="F230" i="1"/>
  <c r="X61" i="1"/>
  <c r="X2478" i="1"/>
  <c r="F178" i="1"/>
  <c r="O138" i="1"/>
  <c r="AR1214" i="1"/>
  <c r="F1364" i="1"/>
  <c r="AR1366" i="1"/>
  <c r="AY61" i="1"/>
  <c r="F213" i="1"/>
  <c r="F2350" i="1"/>
  <c r="R2005" i="1"/>
  <c r="AW2005" i="1"/>
  <c r="F2342" i="1"/>
  <c r="F2361" i="1"/>
  <c r="X2005" i="1"/>
  <c r="AY394" i="1"/>
  <c r="F593" i="1"/>
  <c r="AV2373" i="1"/>
  <c r="F2448" i="1"/>
  <c r="F1029" i="1"/>
  <c r="U809" i="1"/>
  <c r="AU813" i="1"/>
  <c r="F993" i="1"/>
  <c r="AU1007" i="1"/>
  <c r="AR1407" i="1"/>
  <c r="F1592" i="1"/>
  <c r="AR1594" i="1"/>
  <c r="AR645" i="1"/>
  <c r="F792" i="1"/>
  <c r="X809" i="1"/>
  <c r="F1032" i="1"/>
  <c r="O394" i="1"/>
  <c r="F587" i="1"/>
  <c r="AR1862" i="1"/>
  <c r="F1966" i="1"/>
  <c r="AR1968" i="1"/>
  <c r="S61" i="1"/>
  <c r="F220" i="1"/>
  <c r="J17" i="2" s="1"/>
  <c r="S2478" i="1"/>
  <c r="AW645" i="1"/>
  <c r="F771" i="1"/>
  <c r="F2313" i="1"/>
  <c r="AW2227" i="1"/>
  <c r="F2355" i="1"/>
  <c r="H26" i="2" s="1"/>
  <c r="I26" i="2" s="1"/>
  <c r="AU2005" i="1"/>
  <c r="F1573" i="1"/>
  <c r="AY1594" i="1"/>
  <c r="AY1407" i="1"/>
  <c r="AY2373" i="1"/>
  <c r="F2451" i="1"/>
  <c r="AW1862" i="1"/>
  <c r="AW1968" i="1"/>
  <c r="F1945" i="1"/>
  <c r="F1002" i="1"/>
  <c r="F2365" i="1" l="1"/>
  <c r="F2500" i="1"/>
  <c r="AY2478" i="1"/>
  <c r="F2486" i="1" s="1"/>
  <c r="F1395" i="1"/>
  <c r="J29" i="2"/>
  <c r="F762" i="1"/>
  <c r="AR2478" i="1"/>
  <c r="AR18" i="1" s="1"/>
  <c r="F763" i="1"/>
  <c r="AR246" i="1"/>
  <c r="F350" i="1"/>
  <c r="F331" i="1"/>
  <c r="AY246" i="1"/>
  <c r="F791" i="1"/>
  <c r="Y645" i="1"/>
  <c r="AW2478" i="1"/>
  <c r="AW18" i="1" s="1"/>
  <c r="F325" i="1"/>
  <c r="O246" i="1"/>
  <c r="F320" i="1"/>
  <c r="AW246" i="1"/>
  <c r="F329" i="1"/>
  <c r="X246" i="1"/>
  <c r="F348" i="1"/>
  <c r="F134" i="1"/>
  <c r="F328" i="1"/>
  <c r="AV246" i="1"/>
  <c r="F1004" i="1"/>
  <c r="AR1858" i="1"/>
  <c r="F1995" i="1"/>
  <c r="AU809" i="1"/>
  <c r="F1026" i="1"/>
  <c r="H21" i="2" s="1"/>
  <c r="I21" i="2" s="1"/>
  <c r="F1035" i="1"/>
  <c r="F1039" i="1"/>
  <c r="O1631" i="1"/>
  <c r="F1823" i="1"/>
  <c r="AU1403" i="1"/>
  <c r="F1613" i="1"/>
  <c r="H23" i="2" s="1"/>
  <c r="I23" i="2" s="1"/>
  <c r="R18" i="1"/>
  <c r="F2492" i="1"/>
  <c r="AU61" i="1"/>
  <c r="F224" i="1"/>
  <c r="H17" i="2" s="1"/>
  <c r="AU2478" i="1"/>
  <c r="AU1631" i="1"/>
  <c r="F1840" i="1"/>
  <c r="H24" i="2" s="1"/>
  <c r="I24" i="2" s="1"/>
  <c r="F2363" i="1"/>
  <c r="AR2005" i="1"/>
  <c r="S18" i="1"/>
  <c r="F2493" i="1"/>
  <c r="AR1403" i="1"/>
  <c r="F1621" i="1"/>
  <c r="AV1403" i="1"/>
  <c r="F1599" i="1"/>
  <c r="F234" i="1"/>
  <c r="AY1072" i="1"/>
  <c r="F1374" i="1"/>
  <c r="F613" i="1"/>
  <c r="F617" i="1"/>
  <c r="F2471" i="1"/>
  <c r="F2475" i="1"/>
  <c r="F1829" i="1"/>
  <c r="AY1631" i="1"/>
  <c r="AU1858" i="1"/>
  <c r="F1987" i="1"/>
  <c r="H25" i="2" s="1"/>
  <c r="I25" i="2" s="1"/>
  <c r="O2478" i="1"/>
  <c r="AW1858" i="1"/>
  <c r="F1974" i="1"/>
  <c r="AR1072" i="1"/>
  <c r="F1393" i="1"/>
  <c r="AV61" i="1"/>
  <c r="F210" i="1"/>
  <c r="AV2478" i="1"/>
  <c r="F1826" i="1"/>
  <c r="AV1631" i="1"/>
  <c r="AY1858" i="1"/>
  <c r="F1976" i="1"/>
  <c r="F2338" i="1"/>
  <c r="O2005" i="1"/>
  <c r="F233" i="1"/>
  <c r="F237" i="1"/>
  <c r="AY1403" i="1"/>
  <c r="F1602" i="1"/>
  <c r="F793" i="1"/>
  <c r="F797" i="1"/>
  <c r="X18" i="1"/>
  <c r="F2503" i="1"/>
  <c r="AW1631" i="1"/>
  <c r="F1827" i="1"/>
  <c r="AV1858" i="1"/>
  <c r="F1973" i="1"/>
  <c r="Y18" i="1"/>
  <c r="F2504" i="1"/>
  <c r="AR1631" i="1"/>
  <c r="F1848" i="1"/>
  <c r="AU1072" i="1"/>
  <c r="F1385" i="1"/>
  <c r="H22" i="2" s="1"/>
  <c r="I22" i="2" s="1"/>
  <c r="AY18" i="1" l="1"/>
  <c r="F2484" i="1"/>
  <c r="F2505" i="1"/>
  <c r="F2506" i="1" s="1"/>
  <c r="I91" i="5" s="1"/>
  <c r="I25" i="5"/>
  <c r="F321" i="1"/>
  <c r="F1005" i="1"/>
  <c r="F355" i="1"/>
  <c r="F351" i="1"/>
  <c r="F2364" i="1"/>
  <c r="F2368" i="1"/>
  <c r="F1394" i="1"/>
  <c r="F1398" i="1"/>
  <c r="O18" i="1"/>
  <c r="F2480" i="1"/>
  <c r="F615" i="1"/>
  <c r="F1037" i="1"/>
  <c r="F1849" i="1"/>
  <c r="F1853" i="1"/>
  <c r="F1996" i="1"/>
  <c r="F2000" i="1"/>
  <c r="F2507" i="1"/>
  <c r="I92" i="5" s="1"/>
  <c r="H29" i="2"/>
  <c r="I17" i="2"/>
  <c r="I29" i="2" s="1"/>
  <c r="AV18" i="1"/>
  <c r="F2483" i="1"/>
  <c r="F795" i="1"/>
  <c r="F235" i="1"/>
  <c r="F2473" i="1"/>
  <c r="F1622" i="1"/>
  <c r="F1626" i="1"/>
  <c r="AU18" i="1"/>
  <c r="F2497" i="1"/>
  <c r="I24" i="5" s="1"/>
  <c r="F2510" i="1" l="1"/>
  <c r="I95" i="5" s="1"/>
  <c r="F236" i="1"/>
  <c r="F1038" i="1"/>
  <c r="F796" i="1"/>
  <c r="F2474" i="1"/>
  <c r="F616" i="1"/>
  <c r="F353" i="1"/>
  <c r="F1998" i="1"/>
  <c r="F1624" i="1"/>
  <c r="F1851" i="1"/>
  <c r="F1396" i="1"/>
  <c r="F2366" i="1"/>
  <c r="F2508" i="1"/>
  <c r="I20" i="5" l="1"/>
  <c r="F1625" i="1"/>
  <c r="F1397" i="1"/>
  <c r="F2509" i="1"/>
  <c r="I93" i="5"/>
  <c r="F1852" i="1"/>
  <c r="F1999" i="1"/>
  <c r="F618" i="1"/>
  <c r="F798" i="1"/>
  <c r="F2476" i="1"/>
  <c r="F1040" i="1"/>
  <c r="F2367" i="1"/>
  <c r="F354" i="1"/>
  <c r="F238" i="1"/>
  <c r="F1627" i="1" l="1"/>
  <c r="F2001" i="1"/>
  <c r="F2511" i="1"/>
  <c r="I94" i="5"/>
  <c r="F356" i="1"/>
  <c r="F1854" i="1"/>
  <c r="F2369" i="1"/>
  <c r="F1399" i="1"/>
</calcChain>
</file>

<file path=xl/sharedStrings.xml><?xml version="1.0" encoding="utf-8"?>
<sst xmlns="http://schemas.openxmlformats.org/spreadsheetml/2006/main" count="17465" uniqueCount="608">
  <si>
    <t>Smeta.RU  (495) 974-1589</t>
  </si>
  <si>
    <t>_PS_</t>
  </si>
  <si>
    <t>Smeta.RU</t>
  </si>
  <si>
    <t/>
  </si>
  <si>
    <t>1</t>
  </si>
  <si>
    <t>Локальные мероприятия 2019 г. (ЦАО)</t>
  </si>
  <si>
    <t>Сметные нормы списания</t>
  </si>
  <si>
    <t>Коды ОКП для СН-2012 - 2019 г.</t>
  </si>
  <si>
    <t>СН-2012 - 2019 г_глава_1-5</t>
  </si>
  <si>
    <t>Типовой расчет для СН-2012 - 2019 г</t>
  </si>
  <si>
    <t>СН-2012-2019 г. База данных "Сборник стоимостных нормативов"</t>
  </si>
  <si>
    <t>Локально-реконструктивные мероприятия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</si>
  <si>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</si>
  <si>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</si>
  <si>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</si>
  <si>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</si>
  <si>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</si>
  <si>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</si>
  <si>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</si>
  <si>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</si>
  <si>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</si>
  <si>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</si>
  <si>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</si>
  <si>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</si>
  <si>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</si>
  <si>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</si>
  <si>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</si>
  <si>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</si>
  <si>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</si>
  <si>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</si>
  <si>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</si>
  <si>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</si>
  <si>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</si>
  <si>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</si>
  <si>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</si>
  <si>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</si>
  <si>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</si>
  <si>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</si>
  <si>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</si>
  <si>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</si>
  <si>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</si>
  <si>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</si>
  <si>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</si>
  <si>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</si>
  <si>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</si>
  <si>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</si>
  <si>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</si>
  <si>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</si>
  <si>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</si>
  <si>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</si>
  <si>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</si>
  <si>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</si>
  <si>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</si>
  <si>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</si>
  <si>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</si>
  <si>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</si>
  <si>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</si>
  <si>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</si>
  <si>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</si>
  <si>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</si>
  <si>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</si>
  <si>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</si>
  <si>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</si>
  <si>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</si>
  <si>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И</t>
  </si>
  <si>
    <t>Итого без СП</t>
  </si>
  <si>
    <t>зпозп</t>
  </si>
  <si>
    <t>ОЗП и ЗПМ</t>
  </si>
  <si>
    <t>Нбзп</t>
  </si>
  <si>
    <t>НДС 20% (Без ОЗП и ЗПМ)</t>
  </si>
  <si>
    <t>НДС</t>
  </si>
  <si>
    <t>Итого с НДС(Без ОЗП,ЗПМ и СП)</t>
  </si>
  <si>
    <t>Итого</t>
  </si>
  <si>
    <t>Итого с НДС</t>
  </si>
  <si>
    <t>раз</t>
  </si>
  <si>
    <t>Разница</t>
  </si>
  <si>
    <t>1.</t>
  </si>
  <si>
    <t>Район Арбат</t>
  </si>
  <si>
    <t>1.1</t>
  </si>
  <si>
    <t>Староконюшенный пер. (в р-не д.20 по ул. Сивцев Вражек) (Обустройство  ИДН - 15 м.п.)</t>
  </si>
  <si>
    <t>1.1.1</t>
  </si>
  <si>
    <t>Прочие работы</t>
  </si>
  <si>
    <t>2.1-3203-25-2/1</t>
  </si>
  <si>
    <t>Установка искусственных дорожных неровностей - элементов средней части ИДН</t>
  </si>
  <si>
    <t>10 шт.</t>
  </si>
  <si>
    <t>СН-2012-2019.2. Доп.1. Сб.1-3203-25-2/1</t>
  </si>
  <si>
    <t>СН-2012</t>
  </si>
  <si>
    <t>Подрядные работы, гл. 1-5</t>
  </si>
  <si>
    <t>работа</t>
  </si>
  <si>
    <t>2</t>
  </si>
  <si>
    <t>2.1-3203-25-3/1</t>
  </si>
  <si>
    <t>Установка искусственных дорожных неровностей - элементов краевой части ИДН</t>
  </si>
  <si>
    <t>СН-2012-2019.2. Доп.1. Сб.1-3203-25-3/1</t>
  </si>
  <si>
    <t>1.2</t>
  </si>
  <si>
    <t>1-й Николощеповский пер.  (Установка антипарковочных столбиков - 60 пог.м)</t>
  </si>
  <si>
    <t>1.2.1</t>
  </si>
  <si>
    <t>3</t>
  </si>
  <si>
    <t>2.1-3203-34-1/1</t>
  </si>
  <si>
    <t>Дополнительные работы при устройстве металлических дорожных ограждений на поверхности асфальтобетонных дорожных покрытий</t>
  </si>
  <si>
    <t>100 м</t>
  </si>
  <si>
    <t>СН-2012-2019.2. Доп.1. Сб.1-3203-34-1/1</t>
  </si>
  <si>
    <t>3,1</t>
  </si>
  <si>
    <t>КП</t>
  </si>
  <si>
    <t>Столбик парковочный бетонируемый (Тип 1)</t>
  </si>
  <si>
    <t>шт.</t>
  </si>
  <si>
    <t>[1 103 / 1,2] +  2% Заг.скл</t>
  </si>
  <si>
    <t>район Бассманный</t>
  </si>
  <si>
    <t>2.1</t>
  </si>
  <si>
    <t>Бакунинская ул., д. 7, стр. 1  (Установка бетонных полусфер (диаметр 500 мл.) с креплением к поверхности)</t>
  </si>
  <si>
    <t>2.1.1</t>
  </si>
  <si>
    <t>1.50-3204-11-1/1</t>
  </si>
  <si>
    <t>Сверление сквозных отверстий в бетонных стенах и полах электроперфоратором, диаметр отверстия до 20 мм, глубина сверления 100 мм</t>
  </si>
  <si>
    <t>100 отверстий</t>
  </si>
  <si>
    <t>СН-2012-2019.1. Доп.1. Сб.50-3204-11-1/1</t>
  </si>
  <si>
    <t>1.4-3103-6-6/1</t>
  </si>
  <si>
    <t>Укладка перемычек массой до 0,3 т</t>
  </si>
  <si>
    <t>100 шт.</t>
  </si>
  <si>
    <t>СН-2012-2019.1. Доп.1. Сб.4-3103-6-6/1</t>
  </si>
  <si>
    <t>2,1</t>
  </si>
  <si>
    <t>Перечень реком. предельных цен</t>
  </si>
  <si>
    <t>Столбик "Полусфера малая"</t>
  </si>
  <si>
    <t>[1 000 / 1,2] +  2% Заг.скл</t>
  </si>
  <si>
    <t>2,2</t>
  </si>
  <si>
    <t>21.5-1-4</t>
  </si>
  <si>
    <t>Перемычки железобетонные брусковые, марка 1ПБ, 2ПБ, 3ПБ, 5ПБ</t>
  </si>
  <si>
    <t>м3</t>
  </si>
  <si>
    <t>СН-2012-2019.21. Доп.1. Р.5, о.1, поз.4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</si>
  <si>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</si>
  <si>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</si>
  <si>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</si>
  <si>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</si>
  <si>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</si>
  <si>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</si>
  <si>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</si>
  <si>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</si>
  <si>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</si>
  <si>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</si>
  <si>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</si>
  <si>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</si>
  <si>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</si>
  <si>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</si>
  <si>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</si>
  <si>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</si>
  <si>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</si>
  <si>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</si>
  <si>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</si>
  <si>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</si>
  <si>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</si>
  <si>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</si>
  <si>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</si>
  <si>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</si>
  <si>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</si>
  <si>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</si>
  <si>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</si>
  <si>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</si>
  <si>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</si>
  <si>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</si>
  <si>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район Красносельский</t>
  </si>
  <si>
    <t>3.1</t>
  </si>
  <si>
    <t>Каланчевская ул.,д. 49   (организации парковочного кармана   для автотранспорта инвалидов за счет сужения тротуара) - 170 м2</t>
  </si>
  <si>
    <t>3.1.1</t>
  </si>
  <si>
    <t>Подготовительные работы</t>
  </si>
  <si>
    <t>2.1-3104-1-4/1</t>
  </si>
  <si>
    <t>Разборка покрытий и оснований асфальтобетонных</t>
  </si>
  <si>
    <t>100 м3</t>
  </si>
  <si>
    <t>СН-2012-2018.2. База. Сб.1-3104-1-4/1</t>
  </si>
  <si>
    <t>2.1-3204-6-1/1</t>
  </si>
  <si>
    <t>Разборка бортовых камней на бетонном основании</t>
  </si>
  <si>
    <t>СН-2012-2018.2. База. Сб.1-3204-6-1/1</t>
  </si>
  <si>
    <t>1.49-9101-7-1/1</t>
  </si>
  <si>
    <t>Механизированная погрузка строительного мусора в автомобили-самосвалы</t>
  </si>
  <si>
    <t>т</t>
  </si>
  <si>
    <t>СН-2012-2018.1. База. Сб.49-9101-7-1/1</t>
  </si>
  <si>
    <t>1.49-9201-1-2/1</t>
  </si>
  <si>
    <t>Перевозка строительного мусора автосамосвалами грузоподъемностью до 10 т на расстояние 1 км - при механизированной погрузке</t>
  </si>
  <si>
    <t>СН-2012-2018.1. База. Сб.49-9201-1-2/1</t>
  </si>
  <si>
    <t>Подрядные работы, гл. 1 перевозка мусора</t>
  </si>
  <si>
    <t>1.50-3305-4-1/1</t>
  </si>
  <si>
    <t>Погрузка и выгрузка вручную строительного мусора на транспортные средства</t>
  </si>
  <si>
    <t>СН-2012-2018.1. База. Сб.50-3305-4-1/1</t>
  </si>
  <si>
    <t>1.49-9201-1-1/1</t>
  </si>
  <si>
    <t>Перевозка строительного мусора автосамосвалами грузоподъемностью до 10 т на расстояние 1 км - при погрузке вручную</t>
  </si>
  <si>
    <t>СН-2012-2018.1. База. Сб.49-9201-1-1/1</t>
  </si>
  <si>
    <t>1.49-9201-1-3/1</t>
  </si>
  <si>
    <t>Перевозка строительного мусора автосамосвалами грузоподъемностью до 10 т - добавляется на каждый последующий 1 км до 100 км</t>
  </si>
  <si>
    <t>СН-2012-2018.1. База. Сб.49-9201-1-3/1</t>
  </si>
  <si>
    <t>)*26</t>
  </si>
  <si>
    <t>21.25-0-5</t>
  </si>
  <si>
    <t>Стоимость приемки отходов строительства и сноса (боя кирпичной кладки, бетонных и железобетонных изделий, отходов бетона и железобетона, асфальтобетона в кусковой форме) для переработки дробильными комплексами</t>
  </si>
  <si>
    <t>СН-2012-2018.21. База. Р.25, поз.5</t>
  </si>
  <si>
    <t>3.1.3</t>
  </si>
  <si>
    <t>Установка бортового камня - 70 м</t>
  </si>
  <si>
    <t>2.1-3303-1-1/1</t>
  </si>
  <si>
    <t>Устройство подстилающих и выравнивающих слоев оснований из песка</t>
  </si>
  <si>
    <t>СН-2012-2018.2. База. Сб.1-3303-1-1/1</t>
  </si>
  <si>
    <t>2.1-3203-1-2/1</t>
  </si>
  <si>
    <t>Установка бортовых камней бетонных марки БР 100.30.15 при других видах покрытий</t>
  </si>
  <si>
    <t>СН-2012-2018.2. База. Сб.1-3203-1-2/1</t>
  </si>
  <si>
    <t>3.1.4</t>
  </si>
  <si>
    <t>Восстановление тротуара</t>
  </si>
  <si>
    <t>2.1-3103-19-4/1</t>
  </si>
  <si>
    <t>Устройство асфальтобетонных покрытий дорожек и тротуаров двухслойных, верхний слой из песчаной асфальтобетонной смеси толщиной 3 см</t>
  </si>
  <si>
    <t>100 м2</t>
  </si>
  <si>
    <t>СН-2012-2018.2. База. Сб.1-3103-19-4/1</t>
  </si>
  <si>
    <t>11,1</t>
  </si>
  <si>
    <t>21.3-3-34</t>
  </si>
  <si>
    <t>Смеси асфальтобетонные дорожные горячие песчаные, тип Д, марка III</t>
  </si>
  <si>
    <t>СН-2012-2018.21. База. Р.3, о.3, поз.34</t>
  </si>
  <si>
    <t>11,2</t>
  </si>
  <si>
    <t>3.1.5</t>
  </si>
  <si>
    <t>Устройство парковочного кармана - 170 м2</t>
  </si>
  <si>
    <t>2.1-3303-1-2/1</t>
  </si>
  <si>
    <t>Устройство подстилающих и выравнивающих слоев оснований из щебня</t>
  </si>
  <si>
    <t>СН-2012-2019.2. Доп.1. Сб.1-3303-1-2/1</t>
  </si>
  <si>
    <t>2.1-3101-13-2/1</t>
  </si>
  <si>
    <t>Устройство выравнивающего слоя из асфальтобетонной смеси без применения укладчиков асфальтобетона</t>
  </si>
  <si>
    <t>100 т</t>
  </si>
  <si>
    <t>СН-2012-2019.2. Доп.1. Сб.1-3101-13-2/1</t>
  </si>
  <si>
    <t>13,1</t>
  </si>
  <si>
    <t>21.3-3-8</t>
  </si>
  <si>
    <t>Смеси асфальтобетонные дорожные горячие крупнозернистые, тип Б, марка II</t>
  </si>
  <si>
    <t>СН-2012-2019.21. Доп.1. Р.3, о.3, поз.8</t>
  </si>
  <si>
    <t>13,2</t>
  </si>
  <si>
    <t>СН-2012-2019.21. Доп.1. Р.3, о.3, поз.34</t>
  </si>
  <si>
    <t>Устройство асфальтобетонных покрытий дорожек и тротуаров двухслойных, верхний слой из песчаной асфальтобетонной смеси толщиной 3 см/5 см</t>
  </si>
  <si>
    <t>СН-2012-2019.2. Доп.1. Сб.1-3103-19-4/1</t>
  </si>
  <si>
    <t>14,1</t>
  </si>
  <si>
    <t>14,2</t>
  </si>
  <si>
    <t>Мещанский</t>
  </si>
  <si>
    <t>4.1</t>
  </si>
  <si>
    <t>Кузнецкий мост ул., д. 21/5  (обустройство пешеходного перехода для маломобильных групп граждан)</t>
  </si>
  <si>
    <t>4.1.1</t>
  </si>
  <si>
    <t>)*22</t>
  </si>
  <si>
    <t>4.1.2</t>
  </si>
  <si>
    <t>Установка бортового камня</t>
  </si>
  <si>
    <t>Устройство асфальтобетонных покрытий дорожек и тротуаров двухслойных, верхний слой из песчаной асфальтобетонной смеси толщиной 3 см /5 см</t>
  </si>
  <si>
    <t>21.3-3-18</t>
  </si>
  <si>
    <t>Смеси асфальтобетонные дорожные горячие мелкозернистые, марка I, тип Б</t>
  </si>
  <si>
    <t>СН-2012-2018.21. База. Р.3, о.3, поз.18</t>
  </si>
  <si>
    <t>район Пресненский</t>
  </si>
  <si>
    <t>5.1</t>
  </si>
  <si>
    <t>Пресненский Вал ул., д. 3 (обустройство парковочного пространства - 300 м2)</t>
  </si>
  <si>
    <t>5.1.1</t>
  </si>
  <si>
    <t>5.1.2</t>
  </si>
  <si>
    <t>5.1.3</t>
  </si>
  <si>
    <t>12,1</t>
  </si>
  <si>
    <t>12,2</t>
  </si>
  <si>
    <t>5.1.4</t>
  </si>
  <si>
    <t>Устройство парковочного кармана - 300 м2</t>
  </si>
  <si>
    <t>15,1</t>
  </si>
  <si>
    <t>15,2</t>
  </si>
  <si>
    <t>район Таганский</t>
  </si>
  <si>
    <t>6.1</t>
  </si>
  <si>
    <t>Сыромятническая наб. (установка ограждающих конструкций - 200 пог.м)</t>
  </si>
  <si>
    <t>6.1.1</t>
  </si>
  <si>
    <t>1,1</t>
  </si>
  <si>
    <t>6.2</t>
  </si>
  <si>
    <t>Народная ул., д.3  (обустройство ИДН - 10 пог.м)</t>
  </si>
  <si>
    <t>6.2.1</t>
  </si>
  <si>
    <t>6.3</t>
  </si>
  <si>
    <t>Тессинский пер., д. 4, стр. 2  (ликвидация парковочных мест)</t>
  </si>
  <si>
    <t>6.3.1</t>
  </si>
  <si>
    <t>6.3.2</t>
  </si>
  <si>
    <t>6.3.3</t>
  </si>
  <si>
    <t>Устройство тротуара - 250 м2</t>
  </si>
  <si>
    <t>16,1</t>
  </si>
  <si>
    <t>16,2</t>
  </si>
  <si>
    <t>Талалихина ул.</t>
  </si>
  <si>
    <t>СН-2012-2019.2. Доп.1. Сб.1-3204-6-1/1</t>
  </si>
  <si>
    <t>СН-2012-2019.1. Доп.1. Сб.49-9101-7-1/1</t>
  </si>
  <si>
    <t>СН-2012-2019.1. Доп.1. Сб.49-9201-1-2/1</t>
  </si>
  <si>
    <t>СН-2012-2019.1. Доп.1. Сб.50-3305-4-1/1</t>
  </si>
  <si>
    <t>СН-2012-2019.1. Доп.1. Сб.49-9201-1-1/1</t>
  </si>
  <si>
    <t>СН-2012-2019.1. Доп.1. Сб.49-9201-1-3/1</t>
  </si>
  <si>
    <t>СН-2012-2019.21. Доп.1. Р.25, поз.5</t>
  </si>
  <si>
    <t>1.1.2</t>
  </si>
  <si>
    <t>СН-2012-2019.2. Доп.1. Сб.1-3303-1-1/1</t>
  </si>
  <si>
    <t>СН-2012-2019.2. Доп.1. Сб.1-3203-1-2/1</t>
  </si>
  <si>
    <t>1.1.3</t>
  </si>
  <si>
    <t>Устройство тротуара</t>
  </si>
  <si>
    <t>1.1.4</t>
  </si>
  <si>
    <t>2.1-3204-2-1/1</t>
  </si>
  <si>
    <t>Удаление линий регулирования дорожного движения (демаркировка) ручным механизмом-демаркировщиком, при толщине линии 3 мм (без стоимости роликов)(Парковка)</t>
  </si>
  <si>
    <t>м2</t>
  </si>
  <si>
    <t>СН-2012-2019.2. Доп.1. Сб.1-3204-2-1/1</t>
  </si>
  <si>
    <t>Автомобильные дороги, раздел 32</t>
  </si>
  <si>
    <t>21.7-13-34</t>
  </si>
  <si>
    <t>Ролики для удаления линий дорожной разметки ручными демаркировочными механизмами</t>
  </si>
  <si>
    <t>компл.</t>
  </si>
  <si>
    <t>СН-2012-2019.21. Доп.1. Р.7, о.13, поз.34</t>
  </si>
  <si>
    <t>2.1-3203-13-1/2</t>
  </si>
  <si>
    <t>Нанесение дорожной разметки вручную холодным пластиком белым со светоотражательными шариками</t>
  </si>
  <si>
    <t>СН-2012-2019.2. Доп.1. Сб.1-3203-13-1/2</t>
  </si>
  <si>
    <t>21.1-25-787</t>
  </si>
  <si>
    <t>Пластик холодный двухкомпонентный для разметки автомобильных дорог, "Клинатон-ХП", со светоотражательными шариками, белый (без отвердителя)</t>
  </si>
  <si>
    <t>кг</t>
  </si>
  <si>
    <t>СН-2012-2019.21. Доп.1. Р.1, о.25, поз.787</t>
  </si>
  <si>
    <t>21.1-25-826</t>
  </si>
  <si>
    <t>Пластик холодный для разметки автомобильных дорог, типа "Нанопласт 2К", с отвердителем, со светоотражательными шариками, белый</t>
  </si>
  <si>
    <t>СН-2012-2019.21. Доп.1. Р.1, о.25, поз.826</t>
  </si>
  <si>
    <t>2.1-3203-10-3/1</t>
  </si>
  <si>
    <t>Нанесение поперечной линии дорожной разметки краской, краска белая (парковка)</t>
  </si>
  <si>
    <t>СН-2012-2019.2. Доп.1. Сб.1-3203-10-3/1</t>
  </si>
  <si>
    <t>Якиманка</t>
  </si>
  <si>
    <t>Новый раздел</t>
  </si>
  <si>
    <t>Шаболовка ул, д.25 корп 2</t>
  </si>
  <si>
    <t>Хамовники</t>
  </si>
  <si>
    <t>Хамовнический вас ул. (пересеч. с Комсомольский пр-т)</t>
  </si>
  <si>
    <t>5,1</t>
  </si>
  <si>
    <t>5,2</t>
  </si>
  <si>
    <t>Тверской</t>
  </si>
  <si>
    <t>Краснопролетарская кл. (пересеч. с ул. Селезневская)</t>
  </si>
  <si>
    <t>2.2.1</t>
  </si>
  <si>
    <t>СН-2012-2019.2. Доп.1. Сб.1-3104-1-4/1</t>
  </si>
  <si>
    <t>Петровский б-р д.29 стр 1 (по ул. Неглинная)</t>
  </si>
  <si>
    <t>2.1-3203-23-1/1</t>
  </si>
  <si>
    <t>Установка дорожных пешеходных ограждений высотой 1 м, шаг стоек 2 м, из оцинкованных трубчатых профилей</t>
  </si>
  <si>
    <t>СН-2012-2019.2. Доп.1. Сб.1-3203-23-1/1</t>
  </si>
  <si>
    <t>Новослободская ул. д.57/65</t>
  </si>
  <si>
    <t>Новый подраздел</t>
  </si>
  <si>
    <t>2.1-3104-4-1/1</t>
  </si>
  <si>
    <t>Разборка тротуаров и дорожек из плит с отноской и укладкой в штабель</t>
  </si>
  <si>
    <t>СН-2012-2019.2. Доп.1. Сб.1-3104-4-1/1</t>
  </si>
  <si>
    <t>*26</t>
  </si>
  <si>
    <t>1.7-3303-2-1/1</t>
  </si>
  <si>
    <t>Устройство пароизоляции оклеечной в один слой</t>
  </si>
  <si>
    <t>СН-2012-2019.1. Доп.1. Сб.7-3303-2-1/1</t>
  </si>
  <si>
    <t>1.7-3303-2-2/1</t>
  </si>
  <si>
    <t>Добавлять на каждый последующий слой к поз. 7-3303-2-1</t>
  </si>
  <si>
    <t>СН-2012-2019.1. Доп.1. Сб.7-3303-2-2/1</t>
  </si>
  <si>
    <t>2.1-3103-17-1/1</t>
  </si>
  <si>
    <t>Устройство покрытий тротуаров из бетонной плитки типа "Брусчатка" рядовым или паркетным мощением</t>
  </si>
  <si>
    <t>СН-2012-2019.2. Доп.1. Сб.1-3103-17-1/1</t>
  </si>
  <si>
    <t>21,1</t>
  </si>
  <si>
    <t>21.3-2-52</t>
  </si>
  <si>
    <t>Смеси сухие монтажно-кладочные цементно-песчаные: В12,5 (М150), F100, крупность заполнителя не более 3,5 мм</t>
  </si>
  <si>
    <t>СН-2012-2019.21. Доп.1. Р.3, о.2, поз.52</t>
  </si>
  <si>
    <t>21,2</t>
  </si>
  <si>
    <t>Смеси сухие монтажно-кладочные цементно-песчаные: В12,5 (М150), F100, крупность заполнителя не более 3,5 мм/5 см</t>
  </si>
  <si>
    <t>21,3</t>
  </si>
  <si>
    <t>21.5-3-3</t>
  </si>
  <si>
    <t>Брусчатка бетонная овальная, марка 4ПБ 15.10.7, цвет светло-серый/Прим. Готика</t>
  </si>
  <si>
    <t>СН-2012-2019.21. Доп.1. Р.5, о.3, поз.3</t>
  </si>
  <si>
    <t>Новая локальная смета</t>
  </si>
  <si>
    <t>Пресненский</t>
  </si>
  <si>
    <t>Красная пресня ул. (от пл.Краснопресненской заставы в направлении ул. М. Грузинская)</t>
  </si>
  <si>
    <t>Уровень цен на 01.10.2018 г</t>
  </si>
  <si>
    <t>_OBSM_</t>
  </si>
  <si>
    <t>9999990008</t>
  </si>
  <si>
    <t>Трудозатраты рабочих</t>
  </si>
  <si>
    <t>чел.-ч.</t>
  </si>
  <si>
    <t>22.1-30-103</t>
  </si>
  <si>
    <t>СН-2012-2019.22. Доп.1. п.1-30-103 (304104)</t>
  </si>
  <si>
    <t>Перфораторы электрические, мощность до 800 Вт</t>
  </si>
  <si>
    <t>маш.-ч</t>
  </si>
  <si>
    <t>22.1-30-56</t>
  </si>
  <si>
    <t>СН-2012-2019.22. Доп.1. п.1-30-56 (309101)</t>
  </si>
  <si>
    <t>Шуруповерты</t>
  </si>
  <si>
    <t>21.1-25-751</t>
  </si>
  <si>
    <t>СН-2012-2019.21. Доп.1. Р.1, о.25, поз.751</t>
  </si>
  <si>
    <t>Клей полиуретановый двухкомпонентный</t>
  </si>
  <si>
    <t>21.1-25-947</t>
  </si>
  <si>
    <t>СН-2012-2019.21. Доп.1. Р.1, о.25, поз.947</t>
  </si>
  <si>
    <t>Элемент средней части искусственной дорожной неровности из резины, размеры 900х500х50 мм</t>
  </si>
  <si>
    <t>21.7-3-3</t>
  </si>
  <si>
    <t>СН-2012-2019.21. Доп.1. Р.7, о.3, поз.3</t>
  </si>
  <si>
    <t>Буры с победитовым наконечником, с хвостовиком SDS MAX, размеры 16х200 мм</t>
  </si>
  <si>
    <t>21.7-5-12</t>
  </si>
  <si>
    <t>СН-2012-2019.21. Доп.1. Р.7, о.5, поз.12</t>
  </si>
  <si>
    <t>Анкер-болт оцинкованный с пластиковой втулкой, для крепления искусственных дорожных неровностей, размеры 10х135 мм</t>
  </si>
  <si>
    <t>21.1-25-948</t>
  </si>
  <si>
    <t>СН-2012-2019.21. Доп.1. Р.1, о.25, поз.948</t>
  </si>
  <si>
    <t>Элемент краевой части искусственной дорожной неровности из резины, размеры 900х450х50 мм</t>
  </si>
  <si>
    <t>22.1-17-196</t>
  </si>
  <si>
    <t>СН-2012-2019.22. Доп.1. п.1-17-196 (132025)</t>
  </si>
  <si>
    <t>Превышение стоимости электроэнергии, получаемой от передвижных электростаций</t>
  </si>
  <si>
    <t>22.1-17-23</t>
  </si>
  <si>
    <t>СН-2012-2019.22. Доп.1. п.1-17-23 (174301)</t>
  </si>
  <si>
    <t>Газовые горелки</t>
  </si>
  <si>
    <t>21.1-1-2</t>
  </si>
  <si>
    <t>СН-2012-2019.21. Доп.1. Р.1, о.1, поз.2</t>
  </si>
  <si>
    <t>Битумы нефтяные, дорожные вязкие, марка БНД</t>
  </si>
  <si>
    <t>21.1-4-32</t>
  </si>
  <si>
    <t>СН-2012-2019.21. Доп.1. Р.1, о.4, поз.32</t>
  </si>
  <si>
    <t>Пропан-бутан, сжиженный газ</t>
  </si>
  <si>
    <t>22.1-30-10</t>
  </si>
  <si>
    <t>СН-2012-2019.22. Доп.1. п.1-30-10 (304101)</t>
  </si>
  <si>
    <t>Перфораторы электрические, мощность до 500 Вт</t>
  </si>
  <si>
    <t>21.7-3-51</t>
  </si>
  <si>
    <t>СН-2012-2019.21. Доп.1. Р.7, о.3, поз.51</t>
  </si>
  <si>
    <t>Сверло победитовое, диаметр 12 мм, длина 550 мм</t>
  </si>
  <si>
    <t>21.3-2-15</t>
  </si>
  <si>
    <t>СН-2012-2019.21. Доп.1. Р.3, о.2, поз.15</t>
  </si>
  <si>
    <t>Растворы цементные, марка 100</t>
  </si>
  <si>
    <t>22.1-1-43</t>
  </si>
  <si>
    <t>СН-2012-2019.22. Доп.1. п.1-1-43 (012102)</t>
  </si>
  <si>
    <t>Бульдозеры гусеничные, мощность до 59 кВт (80 л.с.)</t>
  </si>
  <si>
    <t>22.1-5-18</t>
  </si>
  <si>
    <t>СН-2012-2019.22. Доп.1. п.1-5-18 (050902)</t>
  </si>
  <si>
    <t>Поливомоечные машины, емкость цистерны более 5000 л</t>
  </si>
  <si>
    <t>22.1-5-2</t>
  </si>
  <si>
    <t>СН-2012-2019.22. Доп.1. п.1-5-2 (050102)</t>
  </si>
  <si>
    <t>Катки самоходные вибрационные, масса до 8 т</t>
  </si>
  <si>
    <t>22.1-5-3</t>
  </si>
  <si>
    <t>СН-2012-2019.22. Доп.1. п.1-5-3 (050103)</t>
  </si>
  <si>
    <t>Катки самоходные вибрационные, масса более 8 т</t>
  </si>
  <si>
    <t>22.1-5-48</t>
  </si>
  <si>
    <t>СН-2012-2019.22. Доп.1. п.1-5-48 (056003)</t>
  </si>
  <si>
    <t>Автогрейдеры, мощность 99-147 кВт (130-200 л.с.)</t>
  </si>
  <si>
    <t>22.1-5-7</t>
  </si>
  <si>
    <t>СН-2012-2019.22. Доп.1. п.1-5-7 (050301)</t>
  </si>
  <si>
    <t>Катки дорожные самоходные на пневмоколесном ходу, масса до 16 т</t>
  </si>
  <si>
    <t>21.1-12-36</t>
  </si>
  <si>
    <t>СН-2012-2019.21. Доп.1. Р.1, о.12, поз.36</t>
  </si>
  <si>
    <t>Щебень из естественного камня для строительных работ, марка 1200-800, фракция 20-40 мм</t>
  </si>
  <si>
    <t>21.1-25-13</t>
  </si>
  <si>
    <t>СН-2012-2019.21. Доп.1. Р.1, о.25, поз.13</t>
  </si>
  <si>
    <t>Вода</t>
  </si>
  <si>
    <t>21.1-1-3</t>
  </si>
  <si>
    <t>СН-2012-2019.21. Доп.1. Р.1, о.1, поз.3</t>
  </si>
  <si>
    <t>Битумы нефтяные, дорожные жидкие, марка МГ, СГ</t>
  </si>
  <si>
    <t>22.1-1-5</t>
  </si>
  <si>
    <t>СН-2012-2019.22. Доп.1. п.1-1-5 (010109)</t>
  </si>
  <si>
    <t>Экскаваторы на гусеничном ходу гидравлические, объем ковша до 0,65 м3</t>
  </si>
  <si>
    <t>22.1-18-12</t>
  </si>
  <si>
    <t>СН-2012-2019.22. Доп.1. п.1-18-12 (184001)</t>
  </si>
  <si>
    <t>Автомобили-самосвалы, грузоподъемность до 7 т</t>
  </si>
  <si>
    <t>22.1-18-13</t>
  </si>
  <si>
    <t>СН-2012-2019.22. Доп.1. п.1-18-13 (184002)</t>
  </si>
  <si>
    <t>Автомобили-самосвалы, грузоподъемность до 10 т</t>
  </si>
  <si>
    <t>22.1-2-1</t>
  </si>
  <si>
    <t>СН-2012-2019.22. Доп.1. п.1-2-1 (020101)</t>
  </si>
  <si>
    <t>Тракторы на гусеничном ходу, мощность до 60 (81) кВт (л.с.)</t>
  </si>
  <si>
    <t>22.1-5-15</t>
  </si>
  <si>
    <t>СН-2012-2019.22. Доп.1. п.1-5-15 (050703)</t>
  </si>
  <si>
    <t>Катки прицепные пневмоколесные, масса до 50 т</t>
  </si>
  <si>
    <t>21.1-12-10</t>
  </si>
  <si>
    <t>СН-2012-2019.21. Доп.1. Р.1, о.12, поз.10</t>
  </si>
  <si>
    <t>Песок для дорожных работ, рядовой</t>
  </si>
  <si>
    <t>21.3-1-69</t>
  </si>
  <si>
    <t>СН-2012-2019.21. Доп.1. Р.3, о.1, поз.69</t>
  </si>
  <si>
    <t>Смеси бетонные, БСГ, тяжелого бетона на гранитном щебне, класс прочности: В15 (М200); П3, фракция 5-20, F50-100, W0-2</t>
  </si>
  <si>
    <t>21.5-3-13</t>
  </si>
  <si>
    <t>СН-2012-2019.21. Доп.1. Р.5, о.3, поз.13</t>
  </si>
  <si>
    <t>Камни бетонные бортовые, марка БР 100.30.15</t>
  </si>
  <si>
    <t>22.1-5-51</t>
  </si>
  <si>
    <t>СН-2012-2019.22. Доп.1. п.1-5-51 (057102)</t>
  </si>
  <si>
    <t>Машины демаркировочные, тип "Linax NT-4190"</t>
  </si>
  <si>
    <t>22.1-10-12</t>
  </si>
  <si>
    <t>СН-2012-2019.22. Доп.1. п.1-10-12 (105001)</t>
  </si>
  <si>
    <t>Электрокомпрессоры прицепные, производительность до 3,5 м3/мин</t>
  </si>
  <si>
    <t>22.1-13-2</t>
  </si>
  <si>
    <t>СН-2012-2019.22. Доп.1. п.1-13-2 (132001)</t>
  </si>
  <si>
    <t>Электростанции передвижные прицепные, мощность до 30 кВт</t>
  </si>
  <si>
    <t>21.1-25-150</t>
  </si>
  <si>
    <t>СН-2012-2019.21. Доп.1. Р.1, о.25, поз.150</t>
  </si>
  <si>
    <t>Лента скотч "Polyken", ширина (толщина) 50 (0,5) мм</t>
  </si>
  <si>
    <t>м</t>
  </si>
  <si>
    <t>22.1-5-75</t>
  </si>
  <si>
    <t>СН-2012-2019.22. Доп.1. п.1-5-75 (057208)</t>
  </si>
  <si>
    <t>Машины разметочные самоходные, скорость нанесения краски до 20 км/ч, ширина нанесения 10-20 см, длина хода 0,7 м</t>
  </si>
  <si>
    <t>21.1-6-196</t>
  </si>
  <si>
    <t>СН-2012-2019.21. Доп.1. Р.1, о.6, поз.196</t>
  </si>
  <si>
    <t>Краски (без стеклошариков) дорожные белые, марка "Магистраль"</t>
  </si>
  <si>
    <t>22.1-10-1</t>
  </si>
  <si>
    <t>СН-2012-2019.22. Доп.1. п.1-10-1 (100101)</t>
  </si>
  <si>
    <t>Компрессоры автомобильные, производительность до 5 м3/мин</t>
  </si>
  <si>
    <t>22.1-13-14</t>
  </si>
  <si>
    <t>СН-2012-2019.22. Доп.1. п.1-13-14 (136001)</t>
  </si>
  <si>
    <t>Установки для сварки ручной дуговой (постоянного тока)</t>
  </si>
  <si>
    <t>22.1-30-54</t>
  </si>
  <si>
    <t>СН-2012-2019.22. Доп.1. п.1-30-54 (308901)</t>
  </si>
  <si>
    <t>Молотки отбойные</t>
  </si>
  <si>
    <t>21.1-11-95</t>
  </si>
  <si>
    <t>СН-2012-2019.21. Доп.1. Р.1, о.11, поз.95</t>
  </si>
  <si>
    <t>Шайбы для болтов черные</t>
  </si>
  <si>
    <t>21.1-23-9</t>
  </si>
  <si>
    <t>СН-2012-2019.21. Доп.1. Р.1, о.23, поз.9</t>
  </si>
  <si>
    <t>Электроды, тип Э-42, 46, 50, диаметр 4 - 6 мм</t>
  </si>
  <si>
    <t>21.3-1-87</t>
  </si>
  <si>
    <t>СН-2012-2019.21. Доп.1. Р.3, о.1, поз.87</t>
  </si>
  <si>
    <t>Смеси бетонные, БСГ, тяжелого бетона на гранитном щебне, класс прочности: В25 (М350); П3, фракция 5-20, F150, W6</t>
  </si>
  <si>
    <t>21.7-13-6</t>
  </si>
  <si>
    <t>СН-2012-2019.21. Доп.1. Р.7, о.13, поз.6</t>
  </si>
  <si>
    <t>Ограждения дорожные стальные оцинкованные, марка ОРУД, высота 1,5 м</t>
  </si>
  <si>
    <t>21.1-1-22</t>
  </si>
  <si>
    <t>СН-2012-2019.21. Доп.1. Р.1, о.1, поз.22</t>
  </si>
  <si>
    <t>Мастика герметизирующая нетвердеющая, строительная, кровельная, битумно-полимерная, горячая</t>
  </si>
  <si>
    <t>21.1-1-85</t>
  </si>
  <si>
    <t>СН-2012-2019.21. Доп.1. Р.1, о.1, поз.85</t>
  </si>
  <si>
    <t>Битумы нефтяные, кровельные, марка БНК-45/18</t>
  </si>
  <si>
    <t>21.1-3-56</t>
  </si>
  <si>
    <t>СН-2012-2019.21. Доп.1. Р.1, о.3, поз.56</t>
  </si>
  <si>
    <t>Материал рулонный кровельный, рубероид, марка РКП-350, с пылевидной посыпкой</t>
  </si>
  <si>
    <t>21.1-4-9</t>
  </si>
  <si>
    <t>СН-2012-2019.21. Доп.1. Р.1, о.4, поз.9</t>
  </si>
  <si>
    <t>Керосин</t>
  </si>
  <si>
    <t>22.1-17-82</t>
  </si>
  <si>
    <t>СН-2012-2019.22. Доп.1. п.1-17-82 (177201)</t>
  </si>
  <si>
    <t>Виброплиты для уплотнения песка, гравия и бетона</t>
  </si>
  <si>
    <t>22.1-30-27</t>
  </si>
  <si>
    <t>СН-2012-2019.22. Доп.1. п.1-30-27 (306101)</t>
  </si>
  <si>
    <t>Пилы дисковые электрические для резки пиломатериалов</t>
  </si>
  <si>
    <t>21.1-12-11</t>
  </si>
  <si>
    <t>СН-2012-2019.21. Доп.1. Р.1, о.12, поз.11</t>
  </si>
  <si>
    <t>Песок для строительных работ, рядовой</t>
  </si>
  <si>
    <t>21.7-3-11</t>
  </si>
  <si>
    <t>СН-2012-2019.21. Доп.1. Р.7, о.3, поз.11</t>
  </si>
  <si>
    <t>Диск отрезной с алмазным покрытием DC-D C1, диаметр 230 мм</t>
  </si>
  <si>
    <t>3972610000</t>
  </si>
  <si>
    <t>Ролики для демаркировки дорожной разметки</t>
  </si>
  <si>
    <t>22.1-10-5</t>
  </si>
  <si>
    <t>СН-2012-2019.22. Доп.1. п.1-10-5 (101002)</t>
  </si>
  <si>
    <t>Компрессоры с дизельным двигателем прицепные до 5 м3/мин</t>
  </si>
  <si>
    <t>5846300000</t>
  </si>
  <si>
    <t>Брусчатка бетонная прямая</t>
  </si>
  <si>
    <t>"СОГЛАСОВАНО"</t>
  </si>
  <si>
    <t>"УТВЕРЖДАЮ"</t>
  </si>
  <si>
    <t>Форма № 1а (глава 1-5)</t>
  </si>
  <si>
    <t>"_____"________________ 2019 г.</t>
  </si>
  <si>
    <t>(локальный сметный расчет)</t>
  </si>
  <si>
    <t>(наименование работ и затрат, наименование объекта)</t>
  </si>
  <si>
    <t>Сметная стоимость</t>
  </si>
  <si>
    <t>тыс.руб</t>
  </si>
  <si>
    <t>Строительные работы</t>
  </si>
  <si>
    <t>Монтажные работы</t>
  </si>
  <si>
    <t>Оборудование</t>
  </si>
  <si>
    <t>Средства на оплату труда</t>
  </si>
  <si>
    <t>№№ п/п</t>
  </si>
  <si>
    <t>Шифр расценки и коды ресурсов</t>
  </si>
  <si>
    <t>Наименование работ и затрат</t>
  </si>
  <si>
    <t>Единица измерения</t>
  </si>
  <si>
    <t>Кол-во единиц</t>
  </si>
  <si>
    <t>Цена на ед. изм. руб.</t>
  </si>
  <si>
    <t>Попра-вочные коэфф.</t>
  </si>
  <si>
    <t>Коэфф. зимних удоро-жаний</t>
  </si>
  <si>
    <t>Коэфф. пересчета</t>
  </si>
  <si>
    <t>ВСЕГО затрат, руб.</t>
  </si>
  <si>
    <t>Справочно</t>
  </si>
  <si>
    <t>ЗТР, всего чел.-час</t>
  </si>
  <si>
    <t>Ст-ть ед. с начислен.</t>
  </si>
  <si>
    <t>Составлен(а) в уровне текущих (прогнозных) цен октябрь 2018 года</t>
  </si>
  <si>
    <t>ЗП</t>
  </si>
  <si>
    <t>ЭМ</t>
  </si>
  <si>
    <t>в т.ч. ЗПМ</t>
  </si>
  <si>
    <t>МР</t>
  </si>
  <si>
    <t>НР от ЗП</t>
  </si>
  <si>
    <t>%</t>
  </si>
  <si>
    <t>СП от ЗП</t>
  </si>
  <si>
    <t>НР и СП от ЗПМ</t>
  </si>
  <si>
    <t>ЗТР</t>
  </si>
  <si>
    <t>чел-ч</t>
  </si>
  <si>
    <r>
      <t>Столбик парковочный бетонируемый (Тип 1)</t>
    </r>
    <r>
      <rPr>
        <i/>
        <sz val="10"/>
        <rFont val="Arial"/>
        <family val="2"/>
        <charset val="204"/>
      </rPr>
      <t xml:space="preserve">
Базисная стоимость: 937,55 = [1 103 / 1,2] +  2% Заг.скл</t>
    </r>
  </si>
  <si>
    <t xml:space="preserve">Составил   </t>
  </si>
  <si>
    <t>[должность,подпись(инициалы,фамилия)]</t>
  </si>
  <si>
    <t xml:space="preserve">Проверил   </t>
  </si>
  <si>
    <t>TYPE</t>
  </si>
  <si>
    <t>LINK</t>
  </si>
  <si>
    <t>RABMAT_EX</t>
  </si>
  <si>
    <t>TIP_RAB</t>
  </si>
  <si>
    <t>TYPE_TRUD</t>
  </si>
  <si>
    <t>TAB</t>
  </si>
  <si>
    <t>NAME</t>
  </si>
  <si>
    <t>EDIZM</t>
  </si>
  <si>
    <t>KOLL</t>
  </si>
  <si>
    <t>UCH</t>
  </si>
  <si>
    <t>PRICE_B</t>
  </si>
  <si>
    <t>PRICE_ED</t>
  </si>
  <si>
    <t>STOIM_B</t>
  </si>
  <si>
    <t>PRICE_C</t>
  </si>
  <si>
    <t>STOIM_C</t>
  </si>
  <si>
    <t>ZPM_B</t>
  </si>
  <si>
    <t>ZPM_ED</t>
  </si>
  <si>
    <t>STOIM_ZPM_B</t>
  </si>
  <si>
    <t>ZPM_C</t>
  </si>
  <si>
    <t>STOIM_ZPM_C</t>
  </si>
  <si>
    <t>CRC_GR_RES</t>
  </si>
  <si>
    <t>CRC_B</t>
  </si>
  <si>
    <t>CRC_C</t>
  </si>
  <si>
    <t>BuildingFinished</t>
  </si>
  <si>
    <t>Trud</t>
  </si>
  <si>
    <t>Mash</t>
  </si>
  <si>
    <t>Mat</t>
  </si>
  <si>
    <t>MatZak</t>
  </si>
  <si>
    <t>Oborud</t>
  </si>
  <si>
    <t>OborudZak</t>
  </si>
  <si>
    <t>ZeroStoim</t>
  </si>
  <si>
    <t>NegativeKoll</t>
  </si>
  <si>
    <t>ReUnionKollResurcy</t>
  </si>
  <si>
    <t>Ресурсная ведомость на</t>
  </si>
  <si>
    <t>Обоснование</t>
  </si>
  <si>
    <t>Наименование</t>
  </si>
  <si>
    <t>Объем</t>
  </si>
  <si>
    <t>Базовая</t>
  </si>
  <si>
    <t>цена</t>
  </si>
  <si>
    <t>стоимость</t>
  </si>
  <si>
    <t xml:space="preserve">Итого материальные ресурсы </t>
  </si>
  <si>
    <t xml:space="preserve">Итого материалы заказчика </t>
  </si>
  <si>
    <t>Раздел: Староконюшенный пер. (в р-не д.20 по ул. Сивцев Вражек) (Обустройство  ИДН - 15 м.п.)</t>
  </si>
  <si>
    <t xml:space="preserve">Материальные ресурсы </t>
  </si>
  <si>
    <t>Раздел: 1-й Николощеповский пер.  (Установка антипарковочных столбиков - 60 пог.м)</t>
  </si>
  <si>
    <t>Раздел: Бакунинская ул., д. 7, стр. 1  (Установка бетонных полусфер (диаметр 500 мл.) с креплением к поверхности)</t>
  </si>
  <si>
    <t>Раздел: Каланчевская ул.,д. 49   (организации парковочного кармана   для автотранспорта инвалидов за счет сужения тротуара) - 170 м2</t>
  </si>
  <si>
    <t>Раздел: Кузнецкий мост ул., д. 21/5  (обустройство пешеходного перехода для маломобильных групп граждан)</t>
  </si>
  <si>
    <t>Раздел: Пресненский Вал ул., д. 3 (обустройство парковочного пространства - 300 м2)</t>
  </si>
  <si>
    <t>Раздел: Сыромятническая наб. (установка ограждающих конструкций - 200 пог.м)</t>
  </si>
  <si>
    <t>Раздел: Красная пресня ул. (от пл.Краснопресненской заставы в направлении ул. М. Грузинская)</t>
  </si>
  <si>
    <t>Локальные мероприятия 2021 г. (ЦАО)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</si>
</sst>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m"/>
    <numFmt numFmtId="165" formatCode="#,##0.00;[Red]\-\ #,##0.00"/>
    <numFmt numFmtId="166" formatCode="#,##0.00####;[Red]\-\ #,##0.00####"/>
  </numFmts>
  <fonts count="20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i/>
      <sz val="11"/>
      <name val="Arial"/>
      <family val="2"/>
      <charset val="204"/>
    </font>
    <font>
      <sz val="13"/>
      <name val="Arial"/>
      <family val="2"/>
      <charset val="204"/>
    </font>
    <font>
      <b/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0" fillId="0" borderId="3" xfId="0" applyFont="1" applyBorder="1" applyAlignment="1">
      <alignment horizontal="center" vertical="center" wrapText="1"/>
    </xf>
    <xf numFmtId="0" fontId="11" fillId="0" borderId="3" xfId="0" quotePrefix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left" vertical="top" wrapText="1"/>
    </xf>
    <xf numFmtId="0" fontId="10" fillId="0" borderId="3" xfId="0" applyFont="1" applyBorder="1" applyAlignment="1">
      <alignment horizontal="left" wrapText="1"/>
    </xf>
    <xf numFmtId="0" fontId="10" fillId="0" borderId="3" xfId="0" applyFont="1" applyBorder="1" applyAlignment="1">
      <alignment horizontal="right" wrapText="1"/>
    </xf>
    <xf numFmtId="165" fontId="10" fillId="0" borderId="3" xfId="0" applyNumberFormat="1" applyFont="1" applyBorder="1" applyAlignment="1">
      <alignment horizontal="right" wrapText="1"/>
    </xf>
    <xf numFmtId="0" fontId="9" fillId="0" borderId="0" xfId="0" applyFont="1" applyFill="1"/>
    <xf numFmtId="0" fontId="0" fillId="0" borderId="0" xfId="0" applyFill="1"/>
    <xf numFmtId="0" fontId="10" fillId="0" borderId="0" xfId="0" applyFont="1" applyFill="1" applyAlignment="1">
      <alignment horizontal="right"/>
    </xf>
    <xf numFmtId="0" fontId="11" fillId="0" borderId="0" xfId="0" applyFont="1" applyFill="1" applyAlignment="1"/>
    <xf numFmtId="0" fontId="10" fillId="0" borderId="0" xfId="0" applyFont="1" applyFill="1"/>
    <xf numFmtId="0" fontId="10" fillId="0" borderId="0" xfId="0" applyFont="1" applyFill="1" applyAlignment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>
      <alignment wrapText="1"/>
    </xf>
    <xf numFmtId="164" fontId="10" fillId="0" borderId="0" xfId="0" applyNumberFormat="1" applyFont="1" applyFill="1"/>
    <xf numFmtId="1" fontId="10" fillId="0" borderId="0" xfId="0" applyNumberFormat="1" applyFont="1" applyFill="1"/>
    <xf numFmtId="0" fontId="15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10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left" vertical="top" wrapText="1"/>
    </xf>
    <xf numFmtId="0" fontId="15" fillId="0" borderId="0" xfId="0" applyFont="1" applyFill="1" applyAlignment="1">
      <alignment horizontal="right" wrapText="1"/>
    </xf>
    <xf numFmtId="166" fontId="10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 wrapText="1"/>
    </xf>
    <xf numFmtId="165" fontId="10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wrapText="1"/>
    </xf>
    <xf numFmtId="165" fontId="15" fillId="0" borderId="0" xfId="0" applyNumberFormat="1" applyFont="1" applyFill="1" applyAlignment="1">
      <alignment horizontal="right"/>
    </xf>
    <xf numFmtId="0" fontId="0" fillId="0" borderId="6" xfId="0" applyFill="1" applyBorder="1"/>
    <xf numFmtId="165" fontId="17" fillId="0" borderId="6" xfId="0" applyNumberFormat="1" applyFont="1" applyFill="1" applyBorder="1" applyAlignment="1">
      <alignment horizontal="right"/>
    </xf>
    <xf numFmtId="165" fontId="0" fillId="0" borderId="0" xfId="0" applyNumberFormat="1" applyFill="1"/>
    <xf numFmtId="0" fontId="17" fillId="0" borderId="0" xfId="0" applyFont="1" applyFill="1" applyAlignment="1">
      <alignment horizontal="left" wrapText="1"/>
    </xf>
    <xf numFmtId="0" fontId="10" fillId="0" borderId="0" xfId="0" quotePrefix="1" applyFont="1" applyFill="1" applyAlignment="1">
      <alignment horizontal="right" wrapText="1"/>
    </xf>
    <xf numFmtId="0" fontId="10" fillId="0" borderId="1" xfId="0" applyFont="1" applyFill="1" applyBorder="1"/>
    <xf numFmtId="0" fontId="19" fillId="0" borderId="0" xfId="0" applyFont="1" applyFill="1"/>
    <xf numFmtId="0" fontId="10" fillId="0" borderId="0" xfId="0" applyFont="1" applyFill="1" applyAlignment="1">
      <alignment horizontal="right" vertical="center"/>
    </xf>
    <xf numFmtId="0" fontId="9" fillId="0" borderId="5" xfId="0" applyFont="1" applyFill="1" applyBorder="1" applyAlignment="1">
      <alignment horizontal="center"/>
    </xf>
    <xf numFmtId="0" fontId="10" fillId="0" borderId="0" xfId="0" applyFont="1" applyFill="1" applyAlignment="1">
      <alignment horizontal="left" wrapText="1"/>
    </xf>
    <xf numFmtId="165" fontId="10" fillId="0" borderId="0" xfId="0" applyNumberFormat="1" applyFont="1" applyFill="1" applyAlignment="1">
      <alignment horizontal="right"/>
    </xf>
    <xf numFmtId="0" fontId="17" fillId="0" borderId="0" xfId="0" applyFont="1" applyFill="1" applyAlignment="1">
      <alignment horizontal="left" wrapText="1"/>
    </xf>
    <xf numFmtId="165" fontId="17" fillId="0" borderId="0" xfId="0" applyNumberFormat="1" applyFont="1" applyFill="1" applyAlignment="1">
      <alignment horizontal="right"/>
    </xf>
    <xf numFmtId="0" fontId="17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 wrapText="1"/>
    </xf>
    <xf numFmtId="165" fontId="17" fillId="0" borderId="6" xfId="0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right"/>
    </xf>
    <xf numFmtId="0" fontId="14" fillId="0" borderId="1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0" fillId="0" borderId="0" xfId="0" applyFill="1" applyAlignment="1"/>
    <xf numFmtId="0" fontId="10" fillId="0" borderId="0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left"/>
    </xf>
    <xf numFmtId="0" fontId="17" fillId="0" borderId="3" xfId="0" applyFont="1" applyBorder="1" applyAlignment="1">
      <alignment horizontal="right"/>
    </xf>
    <xf numFmtId="165" fontId="17" fillId="0" borderId="3" xfId="0" applyNumberFormat="1" applyFont="1" applyBorder="1" applyAlignment="1">
      <alignment horizontal="right"/>
    </xf>
    <xf numFmtId="0" fontId="11" fillId="0" borderId="8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2"/>
  <sheetViews>
    <sheetView tabSelected="1" topLeftCell="A75" zoomScaleNormal="100" workbookViewId="0">
      <selection activeCell="I98" sqref="I98"/>
    </sheetView>
  </sheetViews>
  <sheetFormatPr defaultRowHeight="12.75" x14ac:dyDescent="0.2"/>
  <cols>
    <col min="1" max="1" width="5.7109375" style="15" customWidth="1"/>
    <col min="2" max="2" width="11.7109375" style="15" customWidth="1"/>
    <col min="3" max="3" width="40.7109375" style="15" customWidth="1"/>
    <col min="4" max="6" width="11.7109375" style="15" customWidth="1"/>
    <col min="7" max="7" width="12.7109375" style="15" customWidth="1"/>
    <col min="8" max="8" width="9.140625" style="15"/>
    <col min="9" max="11" width="12.7109375" style="15" customWidth="1"/>
    <col min="12" max="14" width="9.140625" style="15"/>
    <col min="15" max="30" width="0" style="15" hidden="1" customWidth="1"/>
    <col min="31" max="31" width="149.140625" style="15" hidden="1" customWidth="1"/>
    <col min="32" max="32" width="113.140625" style="15" hidden="1" customWidth="1"/>
    <col min="33" max="36" width="0" style="15" hidden="1" customWidth="1"/>
    <col min="37" max="16384" width="9.140625" style="15"/>
  </cols>
  <sheetData>
    <row r="1" spans="1:11" x14ac:dyDescent="0.2">
      <c r="A1" s="14" t="str">
        <f>CONCATENATE(Source!B1, "     СН-2012 (© ОАО МЦЦС 'Мосстройцены', ", "2019", ")")</f>
        <v>Smeta.RU  (495) 974-1589     СН-2012 (© ОАО МЦЦС 'Мосстройцены', 2019)</v>
      </c>
    </row>
    <row r="2" spans="1:11" ht="14.25" x14ac:dyDescent="0.2">
      <c r="A2" s="16"/>
      <c r="B2" s="16"/>
      <c r="C2" s="16"/>
      <c r="D2" s="16"/>
      <c r="E2" s="16"/>
      <c r="F2" s="16"/>
      <c r="G2" s="16"/>
      <c r="H2" s="16"/>
      <c r="I2" s="16"/>
      <c r="J2" s="55" t="s">
        <v>518</v>
      </c>
      <c r="K2" s="55"/>
    </row>
    <row r="3" spans="1:11" ht="16.5" x14ac:dyDescent="0.25">
      <c r="A3" s="17"/>
      <c r="B3" s="63" t="s">
        <v>516</v>
      </c>
      <c r="C3" s="63"/>
      <c r="D3" s="63"/>
      <c r="E3" s="63"/>
      <c r="F3" s="18"/>
      <c r="G3" s="63" t="s">
        <v>517</v>
      </c>
      <c r="H3" s="63"/>
      <c r="I3" s="63"/>
      <c r="J3" s="63"/>
      <c r="K3" s="63"/>
    </row>
    <row r="4" spans="1:11" ht="14.25" x14ac:dyDescent="0.2">
      <c r="A4" s="18"/>
      <c r="B4" s="54"/>
      <c r="C4" s="54"/>
      <c r="D4" s="54"/>
      <c r="E4" s="54"/>
      <c r="F4" s="18"/>
      <c r="G4" s="54"/>
      <c r="H4" s="54"/>
      <c r="I4" s="54"/>
      <c r="J4" s="54"/>
      <c r="K4" s="54"/>
    </row>
    <row r="5" spans="1:11" ht="14.25" x14ac:dyDescent="0.2">
      <c r="A5" s="19"/>
      <c r="B5" s="19"/>
      <c r="C5" s="20"/>
      <c r="D5" s="20"/>
      <c r="E5" s="20"/>
      <c r="F5" s="18"/>
      <c r="G5" s="21"/>
      <c r="H5" s="20"/>
      <c r="I5" s="20"/>
      <c r="J5" s="20"/>
      <c r="K5" s="21"/>
    </row>
    <row r="6" spans="1:11" ht="14.25" x14ac:dyDescent="0.2">
      <c r="A6" s="21"/>
      <c r="B6" s="54" t="str">
        <f>CONCATENATE("______________________ ", IF(Source!AL12&lt;&gt;"", Source!AL12, ""))</f>
        <v xml:space="preserve">______________________ </v>
      </c>
      <c r="C6" s="54"/>
      <c r="D6" s="54"/>
      <c r="E6" s="54"/>
      <c r="F6" s="18"/>
      <c r="G6" s="54" t="str">
        <f>CONCATENATE("______________________ ", IF(Source!AH12&lt;&gt;"", Source!AH12, ""))</f>
        <v xml:space="preserve">______________________ </v>
      </c>
      <c r="H6" s="54"/>
      <c r="I6" s="54"/>
      <c r="J6" s="54"/>
      <c r="K6" s="54"/>
    </row>
    <row r="7" spans="1:11" ht="14.25" x14ac:dyDescent="0.2">
      <c r="A7" s="22"/>
      <c r="B7" s="59" t="s">
        <v>519</v>
      </c>
      <c r="C7" s="59"/>
      <c r="D7" s="59"/>
      <c r="E7" s="59"/>
      <c r="F7" s="18"/>
      <c r="G7" s="59" t="s">
        <v>519</v>
      </c>
      <c r="H7" s="59"/>
      <c r="I7" s="59"/>
      <c r="J7" s="59"/>
      <c r="K7" s="59"/>
    </row>
    <row r="9" spans="1:11" ht="14.25" x14ac:dyDescent="0.2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</row>
    <row r="10" spans="1:11" ht="15.75" x14ac:dyDescent="0.25">
      <c r="A10" s="60" t="str">
        <f>CONCATENATE( "ЛОКАЛЬНАЯ СМЕТА № ",IF(Source!F12&lt;&gt;"Новый объект", Source!F12, ""))</f>
        <v>ЛОКАЛЬНАЯ СМЕТА № 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57" t="s">
        <v>520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</row>
    <row r="12" spans="1:11" ht="14.25" x14ac:dyDescent="0.2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1:11" ht="18" hidden="1" x14ac:dyDescent="0.25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</row>
    <row r="14" spans="1:11" ht="14.25" hidden="1" x14ac:dyDescent="0.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1:11" ht="18" x14ac:dyDescent="0.25">
      <c r="A15" s="56" t="str">
        <f>IF(Source!G12&lt;&gt;"Новый объект", Source!G12, "")</f>
        <v>Локальные мероприятия 2021 г. (ЦАО)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</row>
    <row r="16" spans="1:11" x14ac:dyDescent="0.2">
      <c r="A16" s="57" t="s">
        <v>521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</row>
    <row r="17" spans="1:11" ht="14.25" x14ac:dyDescent="0.2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1" ht="14.25" x14ac:dyDescent="0.2">
      <c r="A18" s="45" t="str">
        <f>CONCATENATE( "Основание: чертежи № ", Source!J12)</f>
        <v xml:space="preserve">Основание: чертежи № 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</row>
    <row r="19" spans="1:11" ht="14.25" x14ac:dyDescent="0.2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 ht="14.25" x14ac:dyDescent="0.2">
      <c r="A20" s="18"/>
      <c r="B20" s="18"/>
      <c r="C20" s="18"/>
      <c r="D20" s="18"/>
      <c r="E20" s="18"/>
      <c r="F20" s="54" t="s">
        <v>522</v>
      </c>
      <c r="G20" s="54"/>
      <c r="H20" s="54"/>
      <c r="I20" s="46">
        <f>(Source!F2510/1000)</f>
        <v>226.86712</v>
      </c>
      <c r="J20" s="55"/>
      <c r="K20" s="18" t="s">
        <v>523</v>
      </c>
    </row>
    <row r="21" spans="1:11" ht="14.25" hidden="1" x14ac:dyDescent="0.2">
      <c r="A21" s="18"/>
      <c r="B21" s="18"/>
      <c r="C21" s="18"/>
      <c r="D21" s="18"/>
      <c r="E21" s="18"/>
      <c r="F21" s="54" t="s">
        <v>524</v>
      </c>
      <c r="G21" s="54"/>
      <c r="H21" s="54"/>
      <c r="I21" s="46">
        <f>(Source!F2495)/1000</f>
        <v>0</v>
      </c>
      <c r="J21" s="55"/>
      <c r="K21" s="18" t="s">
        <v>523</v>
      </c>
    </row>
    <row r="22" spans="1:11" ht="14.25" hidden="1" x14ac:dyDescent="0.2">
      <c r="A22" s="18"/>
      <c r="B22" s="18"/>
      <c r="C22" s="18"/>
      <c r="D22" s="18"/>
      <c r="E22" s="18"/>
      <c r="F22" s="54" t="s">
        <v>525</v>
      </c>
      <c r="G22" s="54"/>
      <c r="H22" s="54"/>
      <c r="I22" s="46">
        <f>(Source!F2496)/1000</f>
        <v>0</v>
      </c>
      <c r="J22" s="55"/>
      <c r="K22" s="18" t="s">
        <v>523</v>
      </c>
    </row>
    <row r="23" spans="1:11" ht="14.25" hidden="1" x14ac:dyDescent="0.2">
      <c r="A23" s="18"/>
      <c r="B23" s="18"/>
      <c r="C23" s="18"/>
      <c r="D23" s="18"/>
      <c r="E23" s="18"/>
      <c r="F23" s="54" t="s">
        <v>526</v>
      </c>
      <c r="G23" s="54"/>
      <c r="H23" s="54"/>
      <c r="I23" s="46">
        <f>(Source!F2487)/1000</f>
        <v>0</v>
      </c>
      <c r="J23" s="55"/>
      <c r="K23" s="18" t="s">
        <v>523</v>
      </c>
    </row>
    <row r="24" spans="1:11" ht="14.25" hidden="1" x14ac:dyDescent="0.2">
      <c r="A24" s="18"/>
      <c r="B24" s="18"/>
      <c r="C24" s="18"/>
      <c r="D24" s="18"/>
      <c r="E24" s="18"/>
      <c r="F24" s="54" t="s">
        <v>81</v>
      </c>
      <c r="G24" s="54"/>
      <c r="H24" s="54"/>
      <c r="I24" s="46">
        <f>(Source!F2497+Source!F2498)/1000</f>
        <v>189.05592999999999</v>
      </c>
      <c r="J24" s="55"/>
      <c r="K24" s="18" t="s">
        <v>523</v>
      </c>
    </row>
    <row r="25" spans="1:11" ht="14.25" x14ac:dyDescent="0.2">
      <c r="A25" s="18"/>
      <c r="B25" s="18"/>
      <c r="C25" s="18"/>
      <c r="D25" s="18"/>
      <c r="E25" s="18"/>
      <c r="F25" s="54" t="s">
        <v>527</v>
      </c>
      <c r="G25" s="54"/>
      <c r="H25" s="54"/>
      <c r="I25" s="46">
        <f>(Source!F2493+ Source!F2492)/1000</f>
        <v>17.039919999999999</v>
      </c>
      <c r="J25" s="55"/>
      <c r="K25" s="18" t="s">
        <v>523</v>
      </c>
    </row>
    <row r="26" spans="1:11" ht="14.25" x14ac:dyDescent="0.2">
      <c r="A26" s="18" t="s">
        <v>541</v>
      </c>
      <c r="B26" s="18"/>
      <c r="C26" s="18"/>
      <c r="D26" s="23"/>
      <c r="E26" s="24"/>
      <c r="F26" s="18"/>
      <c r="G26" s="18"/>
      <c r="H26" s="18"/>
      <c r="I26" s="18"/>
      <c r="J26" s="18"/>
      <c r="K26" s="18"/>
    </row>
    <row r="27" spans="1:11" ht="14.25" x14ac:dyDescent="0.2">
      <c r="A27" s="52" t="s">
        <v>528</v>
      </c>
      <c r="B27" s="52" t="s">
        <v>529</v>
      </c>
      <c r="C27" s="52" t="s">
        <v>530</v>
      </c>
      <c r="D27" s="52" t="s">
        <v>531</v>
      </c>
      <c r="E27" s="52" t="s">
        <v>532</v>
      </c>
      <c r="F27" s="52" t="s">
        <v>533</v>
      </c>
      <c r="G27" s="52" t="s">
        <v>534</v>
      </c>
      <c r="H27" s="52" t="s">
        <v>535</v>
      </c>
      <c r="I27" s="52" t="s">
        <v>536</v>
      </c>
      <c r="J27" s="52" t="s">
        <v>537</v>
      </c>
      <c r="K27" s="25" t="s">
        <v>538</v>
      </c>
    </row>
    <row r="28" spans="1:11" ht="28.5" x14ac:dyDescent="0.2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26" t="s">
        <v>539</v>
      </c>
    </row>
    <row r="29" spans="1:11" ht="28.5" x14ac:dyDescent="0.2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26" t="s">
        <v>540</v>
      </c>
    </row>
    <row r="30" spans="1:11" ht="14.25" x14ac:dyDescent="0.2">
      <c r="A30" s="26">
        <v>1</v>
      </c>
      <c r="B30" s="26">
        <v>2</v>
      </c>
      <c r="C30" s="26">
        <v>3</v>
      </c>
      <c r="D30" s="26">
        <v>4</v>
      </c>
      <c r="E30" s="26">
        <v>5</v>
      </c>
      <c r="F30" s="26">
        <v>6</v>
      </c>
      <c r="G30" s="26">
        <v>7</v>
      </c>
      <c r="H30" s="26">
        <v>8</v>
      </c>
      <c r="I30" s="26">
        <v>9</v>
      </c>
      <c r="J30" s="26">
        <v>10</v>
      </c>
      <c r="K30" s="26">
        <v>11</v>
      </c>
    </row>
    <row r="32" spans="1:11" ht="16.5" x14ac:dyDescent="0.25">
      <c r="A32" s="50" t="str">
        <f>CONCATENATE("Локальная смета: ",IF(Source!G20&lt;&gt;"Новая локальная смета", Source!G20, ""))</f>
        <v>Локальная смета: Локально-реконструктивные мероприятия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</row>
    <row r="34" spans="1:22" ht="16.5" x14ac:dyDescent="0.25">
      <c r="A34" s="50" t="str">
        <f>CONCATENATE("Локальная смета: ",IF(Source!G1070&lt;&gt;"Новая локальная смета", Source!G1070, ""))</f>
        <v>Локальная смета: район Таганский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</row>
    <row r="36" spans="1:22" ht="16.5" x14ac:dyDescent="0.25">
      <c r="A36" s="50" t="str">
        <f>CONCATENATE("Раздел: ",IF(Source!G1074&lt;&gt;"Новый раздел", Source!G1074, ""))</f>
        <v>Раздел: Сыромятническая наб. (установка ограждающих конструкций - 200 пог.м)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</row>
    <row r="38" spans="1:22" ht="16.5" x14ac:dyDescent="0.25">
      <c r="A38" s="50" t="str">
        <f>CONCATENATE("Подраздел: ",IF(Source!G1078&lt;&gt;"Новый подраздел", Source!G1078, ""))</f>
        <v>Подраздел: Прочие работы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</row>
    <row r="39" spans="1:22" ht="71.25" x14ac:dyDescent="0.2">
      <c r="A39" s="28" t="str">
        <f>Source!E1082</f>
        <v>1</v>
      </c>
      <c r="B39" s="29" t="str">
        <f>Source!F1082</f>
        <v>2.1-3203-34-1/1</v>
      </c>
      <c r="C39" s="29" t="str">
        <f>Source!G1082</f>
        <v>Дополнительные работы при устройстве металлических дорожных ограждений на поверхности асфальтобетонных дорожных покрытий</v>
      </c>
      <c r="D39" s="30" t="str">
        <f>Source!H1082</f>
        <v>100 м</v>
      </c>
      <c r="E39" s="16">
        <f>Source!I1082</f>
        <v>2</v>
      </c>
      <c r="F39" s="31"/>
      <c r="G39" s="32"/>
      <c r="H39" s="16"/>
      <c r="I39" s="16"/>
      <c r="J39" s="33"/>
      <c r="K39" s="33"/>
      <c r="Q39" s="15">
        <f>ROUND((Source!BZ1082/100)*ROUND((Source!AF1082*Source!AV1082)*Source!I1082, 2), 2)</f>
        <v>8308.65</v>
      </c>
      <c r="R39" s="15">
        <f>Source!X1082</f>
        <v>8308.65</v>
      </c>
      <c r="S39" s="15">
        <f>ROUND((Source!CA1082/100)*ROUND((Source!AF1082*Source!AV1082)*Source!I1082, 2), 2)</f>
        <v>1186.95</v>
      </c>
      <c r="T39" s="15">
        <f>Source!Y1082</f>
        <v>1186.95</v>
      </c>
      <c r="U39" s="15">
        <f>ROUND((175/100)*ROUND((Source!AE1082*Source!AV1082)*Source!I1082, 2), 2)</f>
        <v>57.68</v>
      </c>
      <c r="V39" s="15">
        <f>ROUND((78/100)*ROUND(Source!CS1082*Source!I1082, 2), 2)</f>
        <v>25.71</v>
      </c>
    </row>
    <row r="40" spans="1:22" x14ac:dyDescent="0.2">
      <c r="C40" s="34" t="str">
        <f>"Объем: "&amp;Source!I1082&amp;"=200/"&amp;"100"</f>
        <v>Объем: 2=200/100</v>
      </c>
    </row>
    <row r="41" spans="1:22" ht="14.25" x14ac:dyDescent="0.2">
      <c r="A41" s="28"/>
      <c r="B41" s="29"/>
      <c r="C41" s="29" t="s">
        <v>542</v>
      </c>
      <c r="D41" s="30"/>
      <c r="E41" s="16"/>
      <c r="F41" s="31">
        <f>Source!AO1082</f>
        <v>5934.75</v>
      </c>
      <c r="G41" s="32" t="str">
        <f>Source!DG1082</f>
        <v/>
      </c>
      <c r="H41" s="16">
        <f>Source!AV1082</f>
        <v>1</v>
      </c>
      <c r="I41" s="16">
        <f>IF(Source!BA1082&lt;&gt; 0, Source!BA1082, 1)</f>
        <v>1</v>
      </c>
      <c r="J41" s="33">
        <f>Source!S1082</f>
        <v>11869.5</v>
      </c>
      <c r="K41" s="33"/>
    </row>
    <row r="42" spans="1:22" ht="14.25" x14ac:dyDescent="0.2">
      <c r="A42" s="28"/>
      <c r="B42" s="29"/>
      <c r="C42" s="29" t="s">
        <v>543</v>
      </c>
      <c r="D42" s="30"/>
      <c r="E42" s="16"/>
      <c r="F42" s="31">
        <f>Source!AM1082</f>
        <v>94.44</v>
      </c>
      <c r="G42" s="32" t="str">
        <f>Source!DE1082</f>
        <v/>
      </c>
      <c r="H42" s="16">
        <f>Source!AV1082</f>
        <v>1</v>
      </c>
      <c r="I42" s="16">
        <f>IF(Source!BB1082&lt;&gt; 0, Source!BB1082, 1)</f>
        <v>1</v>
      </c>
      <c r="J42" s="33">
        <f>Source!Q1082</f>
        <v>188.88</v>
      </c>
      <c r="K42" s="33"/>
    </row>
    <row r="43" spans="1:22" ht="14.25" x14ac:dyDescent="0.2">
      <c r="A43" s="28"/>
      <c r="B43" s="29"/>
      <c r="C43" s="29" t="s">
        <v>544</v>
      </c>
      <c r="D43" s="30"/>
      <c r="E43" s="16"/>
      <c r="F43" s="31">
        <f>Source!AN1082</f>
        <v>16.48</v>
      </c>
      <c r="G43" s="32" t="str">
        <f>Source!DF1082</f>
        <v/>
      </c>
      <c r="H43" s="16">
        <f>Source!AV1082</f>
        <v>1</v>
      </c>
      <c r="I43" s="16">
        <f>IF(Source!BS1082&lt;&gt; 0, Source!BS1082, 1)</f>
        <v>1</v>
      </c>
      <c r="J43" s="35">
        <f>Source!R1082</f>
        <v>32.96</v>
      </c>
      <c r="K43" s="33"/>
    </row>
    <row r="44" spans="1:22" ht="14.25" x14ac:dyDescent="0.2">
      <c r="A44" s="28"/>
      <c r="B44" s="29"/>
      <c r="C44" s="29" t="s">
        <v>545</v>
      </c>
      <c r="D44" s="30"/>
      <c r="E44" s="16"/>
      <c r="F44" s="31">
        <f>Source!AL1082</f>
        <v>3345.56</v>
      </c>
      <c r="G44" s="32" t="str">
        <f>Source!DD1082</f>
        <v/>
      </c>
      <c r="H44" s="16">
        <f>Source!AW1082</f>
        <v>1</v>
      </c>
      <c r="I44" s="16">
        <f>IF(Source!BC1082&lt;&gt; 0, Source!BC1082, 1)</f>
        <v>1</v>
      </c>
      <c r="J44" s="33">
        <f>Source!P1082</f>
        <v>6691.12</v>
      </c>
      <c r="K44" s="33"/>
    </row>
    <row r="45" spans="1:22" ht="54" x14ac:dyDescent="0.2">
      <c r="A45" s="28" t="str">
        <f>Source!E1083</f>
        <v>1,1</v>
      </c>
      <c r="B45" s="29" t="str">
        <f>Source!F1083</f>
        <v>КП</v>
      </c>
      <c r="C45" s="29" t="s">
        <v>552</v>
      </c>
      <c r="D45" s="30" t="str">
        <f>Source!H1083</f>
        <v>шт.</v>
      </c>
      <c r="E45" s="16">
        <f>Source!I1083</f>
        <v>125</v>
      </c>
      <c r="F45" s="31">
        <f>Source!AK1083</f>
        <v>937.55</v>
      </c>
      <c r="G45" s="40" t="s">
        <v>3</v>
      </c>
      <c r="H45" s="16">
        <f>Source!AW1083</f>
        <v>1</v>
      </c>
      <c r="I45" s="16">
        <f>IF(Source!BC1083&lt;&gt; 0, Source!BC1083, 1)</f>
        <v>1</v>
      </c>
      <c r="J45" s="33">
        <f>Source!O1083</f>
        <v>117193.75</v>
      </c>
      <c r="K45" s="33"/>
      <c r="Q45" s="15">
        <f>ROUND((Source!BZ1083/100)*ROUND((Source!AF1083*Source!AV1083)*Source!I1083, 2), 2)</f>
        <v>0</v>
      </c>
      <c r="R45" s="15">
        <f>Source!X1083</f>
        <v>0</v>
      </c>
      <c r="S45" s="15">
        <f>ROUND((Source!CA1083/100)*ROUND((Source!AF1083*Source!AV1083)*Source!I1083, 2), 2)</f>
        <v>0</v>
      </c>
      <c r="T45" s="15">
        <f>Source!Y1083</f>
        <v>0</v>
      </c>
      <c r="U45" s="15">
        <f>ROUND((175/100)*ROUND((Source!AE1083*Source!AV1083)*Source!I1083, 2), 2)</f>
        <v>0</v>
      </c>
      <c r="V45" s="15">
        <f>ROUND((78/100)*ROUND(Source!CS1083*Source!I1083, 2), 2)</f>
        <v>0</v>
      </c>
    </row>
    <row r="46" spans="1:22" ht="14.25" x14ac:dyDescent="0.2">
      <c r="A46" s="28"/>
      <c r="B46" s="29"/>
      <c r="C46" s="29" t="s">
        <v>546</v>
      </c>
      <c r="D46" s="30" t="s">
        <v>547</v>
      </c>
      <c r="E46" s="16">
        <f>Source!AT1082</f>
        <v>70</v>
      </c>
      <c r="F46" s="31"/>
      <c r="G46" s="32"/>
      <c r="H46" s="16"/>
      <c r="I46" s="16"/>
      <c r="J46" s="33">
        <f>SUM(R39:R45)</f>
        <v>8308.65</v>
      </c>
      <c r="K46" s="33"/>
    </row>
    <row r="47" spans="1:22" ht="14.25" x14ac:dyDescent="0.2">
      <c r="A47" s="28"/>
      <c r="B47" s="29"/>
      <c r="C47" s="29" t="s">
        <v>548</v>
      </c>
      <c r="D47" s="30" t="s">
        <v>547</v>
      </c>
      <c r="E47" s="16">
        <f>Source!AU1082</f>
        <v>10</v>
      </c>
      <c r="F47" s="31"/>
      <c r="G47" s="32"/>
      <c r="H47" s="16"/>
      <c r="I47" s="16"/>
      <c r="J47" s="33">
        <f>SUM(T39:T46)</f>
        <v>1186.95</v>
      </c>
      <c r="K47" s="33"/>
    </row>
    <row r="48" spans="1:22" ht="14.25" x14ac:dyDescent="0.2">
      <c r="A48" s="28"/>
      <c r="B48" s="29"/>
      <c r="C48" s="29" t="s">
        <v>549</v>
      </c>
      <c r="D48" s="30" t="s">
        <v>547</v>
      </c>
      <c r="E48" s="16">
        <f>78</f>
        <v>78</v>
      </c>
      <c r="F48" s="31"/>
      <c r="G48" s="32"/>
      <c r="H48" s="16"/>
      <c r="I48" s="16"/>
      <c r="J48" s="33">
        <f>SUM(V39:V47)</f>
        <v>25.71</v>
      </c>
      <c r="K48" s="33"/>
    </row>
    <row r="49" spans="1:32" ht="14.25" x14ac:dyDescent="0.2">
      <c r="A49" s="28"/>
      <c r="B49" s="29"/>
      <c r="C49" s="29" t="s">
        <v>550</v>
      </c>
      <c r="D49" s="30" t="s">
        <v>551</v>
      </c>
      <c r="E49" s="16">
        <f>Source!AQ1082</f>
        <v>23.84</v>
      </c>
      <c r="F49" s="31"/>
      <c r="G49" s="32" t="str">
        <f>Source!DI1082</f>
        <v/>
      </c>
      <c r="H49" s="16">
        <f>Source!AV1082</f>
        <v>1</v>
      </c>
      <c r="I49" s="16"/>
      <c r="J49" s="33"/>
      <c r="K49" s="33">
        <f>Source!U1082</f>
        <v>47.68</v>
      </c>
    </row>
    <row r="50" spans="1:32" ht="15" x14ac:dyDescent="0.25">
      <c r="A50" s="36"/>
      <c r="B50" s="36"/>
      <c r="C50" s="36"/>
      <c r="D50" s="36"/>
      <c r="E50" s="36"/>
      <c r="F50" s="36"/>
      <c r="G50" s="36"/>
      <c r="H50" s="36"/>
      <c r="I50" s="51">
        <f>J41+J42+J44+J46+J47+J48+SUM(J45:J45)</f>
        <v>145464.56</v>
      </c>
      <c r="J50" s="51"/>
      <c r="K50" s="37">
        <f>IF(Source!I1082&lt;&gt;0, ROUND(I50/Source!I1082, 2), 0)</f>
        <v>72732.28</v>
      </c>
      <c r="P50" s="38">
        <f>I50</f>
        <v>145464.56</v>
      </c>
    </row>
    <row r="52" spans="1:32" ht="15" x14ac:dyDescent="0.25">
      <c r="A52" s="47" t="str">
        <f>CONCATENATE("Итого по подразделу: ",IF(Source!G1085&lt;&gt;"Новый подраздел", Source!G1085, ""))</f>
        <v>Итого по подразделу: Прочие работы</v>
      </c>
      <c r="B52" s="47"/>
      <c r="C52" s="47"/>
      <c r="D52" s="47"/>
      <c r="E52" s="47"/>
      <c r="F52" s="47"/>
      <c r="G52" s="47"/>
      <c r="H52" s="47"/>
      <c r="I52" s="48">
        <f>SUM(P38:P51)</f>
        <v>145464.56</v>
      </c>
      <c r="J52" s="49"/>
      <c r="K52" s="27"/>
    </row>
    <row r="55" spans="1:32" ht="15" x14ac:dyDescent="0.25">
      <c r="A55" s="47" t="str">
        <f>CONCATENATE("Итого по разделу: ",IF(Source!G1114&lt;&gt;"Новый раздел", Source!G1114, ""))</f>
        <v>Итого по разделу: Сыромятническая наб. (установка ограждающих конструкций - 200 пог.м)</v>
      </c>
      <c r="B55" s="47"/>
      <c r="C55" s="47"/>
      <c r="D55" s="47"/>
      <c r="E55" s="47"/>
      <c r="F55" s="47"/>
      <c r="G55" s="47"/>
      <c r="H55" s="47"/>
      <c r="I55" s="48">
        <f>SUM(P36:P54)</f>
        <v>145464.56</v>
      </c>
      <c r="J55" s="49"/>
      <c r="K55" s="27"/>
      <c r="AF55" s="39" t="str">
        <f>CONCATENATE("Итого по разделу: ",IF(Source!G1114&lt;&gt;"Новый раздел", Source!G1114, ""))</f>
        <v>Итого по разделу: Сыромятническая наб. (установка ограждающих конструкций - 200 пог.м)</v>
      </c>
    </row>
    <row r="58" spans="1:32" ht="16.5" x14ac:dyDescent="0.25">
      <c r="A58" s="50" t="str">
        <f>CONCATENATE("Раздел: ",IF(Source!G1143&lt;&gt;"Новый раздел", Source!G1143, ""))</f>
        <v>Раздел: Народная ул., д.3  (обустройство ИДН - 10 пог.м)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</row>
    <row r="60" spans="1:32" ht="16.5" x14ac:dyDescent="0.25">
      <c r="A60" s="50" t="str">
        <f>CONCATENATE("Подраздел: ",IF(Source!G1147&lt;&gt;"Новый подраздел", Source!G1147, ""))</f>
        <v>Подраздел: Прочие работы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</row>
    <row r="61" spans="1:32" ht="42.75" x14ac:dyDescent="0.2">
      <c r="A61" s="28" t="str">
        <f>Source!E1151</f>
        <v>2</v>
      </c>
      <c r="B61" s="29" t="str">
        <f>Source!F1151</f>
        <v>2.1-3203-25-2/1</v>
      </c>
      <c r="C61" s="29" t="str">
        <f>Source!G1151</f>
        <v>Установка искусственных дорожных неровностей - элементов средней части ИДН</v>
      </c>
      <c r="D61" s="30" t="str">
        <f>Source!H1151</f>
        <v>10 шт.</v>
      </c>
      <c r="E61" s="16">
        <f>Source!I1151</f>
        <v>1.1000000000000001</v>
      </c>
      <c r="F61" s="31"/>
      <c r="G61" s="32"/>
      <c r="H61" s="16"/>
      <c r="I61" s="16"/>
      <c r="J61" s="33"/>
      <c r="K61" s="33"/>
      <c r="Q61" s="15">
        <f>ROUND((Source!BZ1151/100)*ROUND((Source!AF1151*Source!AV1151)*Source!I1151, 2), 2)</f>
        <v>3202.64</v>
      </c>
      <c r="R61" s="15">
        <f>Source!X1151</f>
        <v>3202.64</v>
      </c>
      <c r="S61" s="15">
        <f>ROUND((Source!CA1151/100)*ROUND((Source!AF1151*Source!AV1151)*Source!I1151, 2), 2)</f>
        <v>457.52</v>
      </c>
      <c r="T61" s="15">
        <f>Source!Y1151</f>
        <v>457.52</v>
      </c>
      <c r="U61" s="15">
        <f>ROUND((175/100)*ROUND((Source!AE1151*Source!AV1151)*Source!I1151, 2), 2)</f>
        <v>11.2</v>
      </c>
      <c r="V61" s="15">
        <f>ROUND((78/100)*ROUND(Source!CS1151*Source!I1151, 2), 2)</f>
        <v>4.99</v>
      </c>
    </row>
    <row r="62" spans="1:32" x14ac:dyDescent="0.2">
      <c r="C62" s="34" t="str">
        <f>"Объем: "&amp;Source!I1151&amp;"=11/"&amp;"10"</f>
        <v>Объем: 1,1=11/10</v>
      </c>
    </row>
    <row r="63" spans="1:32" ht="14.25" x14ac:dyDescent="0.2">
      <c r="A63" s="28"/>
      <c r="B63" s="29"/>
      <c r="C63" s="29" t="s">
        <v>542</v>
      </c>
      <c r="D63" s="30"/>
      <c r="E63" s="16"/>
      <c r="F63" s="31">
        <f>Source!AO1151</f>
        <v>4159.2700000000004</v>
      </c>
      <c r="G63" s="32" t="str">
        <f>Source!DG1151</f>
        <v/>
      </c>
      <c r="H63" s="16">
        <f>Source!AV1151</f>
        <v>1</v>
      </c>
      <c r="I63" s="16">
        <f>IF(Source!BA1151&lt;&gt; 0, Source!BA1151, 1)</f>
        <v>1</v>
      </c>
      <c r="J63" s="33">
        <f>Source!S1151</f>
        <v>4575.2</v>
      </c>
      <c r="K63" s="33"/>
    </row>
    <row r="64" spans="1:32" ht="14.25" x14ac:dyDescent="0.2">
      <c r="A64" s="28"/>
      <c r="B64" s="29"/>
      <c r="C64" s="29" t="s">
        <v>543</v>
      </c>
      <c r="D64" s="30"/>
      <c r="E64" s="16"/>
      <c r="F64" s="31">
        <f>Source!AM1151</f>
        <v>45.13</v>
      </c>
      <c r="G64" s="32" t="str">
        <f>Source!DE1151</f>
        <v/>
      </c>
      <c r="H64" s="16">
        <f>Source!AV1151</f>
        <v>1</v>
      </c>
      <c r="I64" s="16">
        <f>IF(Source!BB1151&lt;&gt; 0, Source!BB1151, 1)</f>
        <v>1</v>
      </c>
      <c r="J64" s="33">
        <f>Source!Q1151</f>
        <v>49.64</v>
      </c>
      <c r="K64" s="33"/>
    </row>
    <row r="65" spans="1:22" ht="14.25" x14ac:dyDescent="0.2">
      <c r="A65" s="28"/>
      <c r="B65" s="29"/>
      <c r="C65" s="29" t="s">
        <v>544</v>
      </c>
      <c r="D65" s="30"/>
      <c r="E65" s="16"/>
      <c r="F65" s="31">
        <f>Source!AN1151</f>
        <v>5.82</v>
      </c>
      <c r="G65" s="32" t="str">
        <f>Source!DF1151</f>
        <v/>
      </c>
      <c r="H65" s="16">
        <f>Source!AV1151</f>
        <v>1</v>
      </c>
      <c r="I65" s="16">
        <f>IF(Source!BS1151&lt;&gt; 0, Source!BS1151, 1)</f>
        <v>1</v>
      </c>
      <c r="J65" s="35">
        <f>Source!R1151</f>
        <v>6.4</v>
      </c>
      <c r="K65" s="33"/>
    </row>
    <row r="66" spans="1:22" ht="14.25" x14ac:dyDescent="0.2">
      <c r="A66" s="28"/>
      <c r="B66" s="29"/>
      <c r="C66" s="29" t="s">
        <v>545</v>
      </c>
      <c r="D66" s="30"/>
      <c r="E66" s="16"/>
      <c r="F66" s="31">
        <f>Source!AL1151</f>
        <v>28273.07</v>
      </c>
      <c r="G66" s="32" t="str">
        <f>Source!DD1151</f>
        <v/>
      </c>
      <c r="H66" s="16">
        <f>Source!AW1151</f>
        <v>1</v>
      </c>
      <c r="I66" s="16">
        <f>IF(Source!BC1151&lt;&gt; 0, Source!BC1151, 1)</f>
        <v>1</v>
      </c>
      <c r="J66" s="33">
        <f>Source!P1151</f>
        <v>31100.38</v>
      </c>
      <c r="K66" s="33"/>
    </row>
    <row r="67" spans="1:22" ht="14.25" x14ac:dyDescent="0.2">
      <c r="A67" s="28"/>
      <c r="B67" s="29"/>
      <c r="C67" s="29" t="s">
        <v>546</v>
      </c>
      <c r="D67" s="30" t="s">
        <v>547</v>
      </c>
      <c r="E67" s="16">
        <f>Source!AT1151</f>
        <v>70</v>
      </c>
      <c r="F67" s="31"/>
      <c r="G67" s="32"/>
      <c r="H67" s="16"/>
      <c r="I67" s="16"/>
      <c r="J67" s="33">
        <f>SUM(R61:R66)</f>
        <v>3202.64</v>
      </c>
      <c r="K67" s="33"/>
    </row>
    <row r="68" spans="1:22" ht="14.25" x14ac:dyDescent="0.2">
      <c r="A68" s="28"/>
      <c r="B68" s="29"/>
      <c r="C68" s="29" t="s">
        <v>548</v>
      </c>
      <c r="D68" s="30" t="s">
        <v>547</v>
      </c>
      <c r="E68" s="16">
        <f>Source!AU1151</f>
        <v>10</v>
      </c>
      <c r="F68" s="31"/>
      <c r="G68" s="32"/>
      <c r="H68" s="16"/>
      <c r="I68" s="16"/>
      <c r="J68" s="33">
        <f>SUM(T61:T67)</f>
        <v>457.52</v>
      </c>
      <c r="K68" s="33"/>
    </row>
    <row r="69" spans="1:22" ht="14.25" x14ac:dyDescent="0.2">
      <c r="A69" s="28"/>
      <c r="B69" s="29"/>
      <c r="C69" s="29" t="s">
        <v>549</v>
      </c>
      <c r="D69" s="30" t="s">
        <v>547</v>
      </c>
      <c r="E69" s="16">
        <f>78</f>
        <v>78</v>
      </c>
      <c r="F69" s="31"/>
      <c r="G69" s="32"/>
      <c r="H69" s="16"/>
      <c r="I69" s="16"/>
      <c r="J69" s="33">
        <f>SUM(V61:V68)</f>
        <v>4.99</v>
      </c>
      <c r="K69" s="33"/>
    </row>
    <row r="70" spans="1:22" ht="14.25" x14ac:dyDescent="0.2">
      <c r="A70" s="28"/>
      <c r="B70" s="29"/>
      <c r="C70" s="29" t="s">
        <v>550</v>
      </c>
      <c r="D70" s="30" t="s">
        <v>551</v>
      </c>
      <c r="E70" s="16">
        <f>Source!AQ1151</f>
        <v>18.21</v>
      </c>
      <c r="F70" s="31"/>
      <c r="G70" s="32" t="str">
        <f>Source!DI1151</f>
        <v/>
      </c>
      <c r="H70" s="16">
        <f>Source!AV1151</f>
        <v>1</v>
      </c>
      <c r="I70" s="16"/>
      <c r="J70" s="33"/>
      <c r="K70" s="33">
        <f>Source!U1151</f>
        <v>20.031000000000002</v>
      </c>
    </row>
    <row r="71" spans="1:22" ht="15" x14ac:dyDescent="0.25">
      <c r="A71" s="36"/>
      <c r="B71" s="36"/>
      <c r="C71" s="36"/>
      <c r="D71" s="36"/>
      <c r="E71" s="36"/>
      <c r="F71" s="36"/>
      <c r="G71" s="36"/>
      <c r="H71" s="36"/>
      <c r="I71" s="51">
        <f>J63+J64+J66+J67+J68+J69</f>
        <v>39390.369999999995</v>
      </c>
      <c r="J71" s="51"/>
      <c r="K71" s="37">
        <f>IF(Source!I1151&lt;&gt;0, ROUND(I71/Source!I1151, 2), 0)</f>
        <v>35809.43</v>
      </c>
      <c r="P71" s="38">
        <f>I71</f>
        <v>39390.369999999995</v>
      </c>
    </row>
    <row r="72" spans="1:22" ht="42.75" x14ac:dyDescent="0.2">
      <c r="A72" s="28" t="str">
        <f>Source!E1152</f>
        <v>3</v>
      </c>
      <c r="B72" s="29" t="str">
        <f>Source!F1152</f>
        <v>2.1-3203-25-3/1</v>
      </c>
      <c r="C72" s="29" t="str">
        <f>Source!G1152</f>
        <v>Установка искусственных дорожных неровностей - элементов краевой части ИДН</v>
      </c>
      <c r="D72" s="30" t="str">
        <f>Source!H1152</f>
        <v>10 шт.</v>
      </c>
      <c r="E72" s="16">
        <f>Source!I1152</f>
        <v>0.2</v>
      </c>
      <c r="F72" s="31"/>
      <c r="G72" s="32"/>
      <c r="H72" s="16"/>
      <c r="I72" s="16"/>
      <c r="J72" s="33"/>
      <c r="K72" s="33"/>
      <c r="Q72" s="15">
        <f>ROUND((Source!BZ1152/100)*ROUND((Source!AF1152*Source!AV1152)*Source!I1152, 2), 2)</f>
        <v>388.56</v>
      </c>
      <c r="R72" s="15">
        <f>Source!X1152</f>
        <v>388.56</v>
      </c>
      <c r="S72" s="15">
        <f>ROUND((Source!CA1152/100)*ROUND((Source!AF1152*Source!AV1152)*Source!I1152, 2), 2)</f>
        <v>55.51</v>
      </c>
      <c r="T72" s="15">
        <f>Source!Y1152</f>
        <v>55.51</v>
      </c>
      <c r="U72" s="15">
        <f>ROUND((175/100)*ROUND((Source!AE1152*Source!AV1152)*Source!I1152, 2), 2)</f>
        <v>1.37</v>
      </c>
      <c r="V72" s="15">
        <f>ROUND((78/100)*ROUND(Source!CS1152*Source!I1152, 2), 2)</f>
        <v>0.61</v>
      </c>
    </row>
    <row r="73" spans="1:22" x14ac:dyDescent="0.2">
      <c r="C73" s="34" t="str">
        <f>"Объем: "&amp;Source!I1152&amp;"=2/"&amp;"10"</f>
        <v>Объем: 0,2=2/10</v>
      </c>
    </row>
    <row r="74" spans="1:22" ht="14.25" x14ac:dyDescent="0.2">
      <c r="A74" s="28"/>
      <c r="B74" s="29"/>
      <c r="C74" s="29" t="s">
        <v>542</v>
      </c>
      <c r="D74" s="30"/>
      <c r="E74" s="16"/>
      <c r="F74" s="31">
        <f>Source!AO1152</f>
        <v>2775.42</v>
      </c>
      <c r="G74" s="32" t="str">
        <f>Source!DG1152</f>
        <v/>
      </c>
      <c r="H74" s="16">
        <f>Source!AV1152</f>
        <v>1</v>
      </c>
      <c r="I74" s="16">
        <f>IF(Source!BA1152&lt;&gt; 0, Source!BA1152, 1)</f>
        <v>1</v>
      </c>
      <c r="J74" s="33">
        <f>Source!S1152</f>
        <v>555.08000000000004</v>
      </c>
      <c r="K74" s="33"/>
    </row>
    <row r="75" spans="1:22" ht="14.25" x14ac:dyDescent="0.2">
      <c r="A75" s="28"/>
      <c r="B75" s="29"/>
      <c r="C75" s="29" t="s">
        <v>543</v>
      </c>
      <c r="D75" s="30"/>
      <c r="E75" s="16"/>
      <c r="F75" s="31">
        <f>Source!AM1152</f>
        <v>30.06</v>
      </c>
      <c r="G75" s="32" t="str">
        <f>Source!DE1152</f>
        <v/>
      </c>
      <c r="H75" s="16">
        <f>Source!AV1152</f>
        <v>1</v>
      </c>
      <c r="I75" s="16">
        <f>IF(Source!BB1152&lt;&gt; 0, Source!BB1152, 1)</f>
        <v>1</v>
      </c>
      <c r="J75" s="33">
        <f>Source!Q1152</f>
        <v>6.01</v>
      </c>
      <c r="K75" s="33"/>
    </row>
    <row r="76" spans="1:22" ht="14.25" x14ac:dyDescent="0.2">
      <c r="A76" s="28"/>
      <c r="B76" s="29"/>
      <c r="C76" s="29" t="s">
        <v>544</v>
      </c>
      <c r="D76" s="30"/>
      <c r="E76" s="16"/>
      <c r="F76" s="31">
        <f>Source!AN1152</f>
        <v>3.88</v>
      </c>
      <c r="G76" s="32" t="str">
        <f>Source!DF1152</f>
        <v/>
      </c>
      <c r="H76" s="16">
        <f>Source!AV1152</f>
        <v>1</v>
      </c>
      <c r="I76" s="16">
        <f>IF(Source!BS1152&lt;&gt; 0, Source!BS1152, 1)</f>
        <v>1</v>
      </c>
      <c r="J76" s="35">
        <f>Source!R1152</f>
        <v>0.78</v>
      </c>
      <c r="K76" s="33"/>
    </row>
    <row r="77" spans="1:22" ht="14.25" x14ac:dyDescent="0.2">
      <c r="A77" s="28"/>
      <c r="B77" s="29"/>
      <c r="C77" s="29" t="s">
        <v>545</v>
      </c>
      <c r="D77" s="30"/>
      <c r="E77" s="16"/>
      <c r="F77" s="31">
        <f>Source!AL1152</f>
        <v>15976.17</v>
      </c>
      <c r="G77" s="32" t="str">
        <f>Source!DD1152</f>
        <v/>
      </c>
      <c r="H77" s="16">
        <f>Source!AW1152</f>
        <v>1</v>
      </c>
      <c r="I77" s="16">
        <f>IF(Source!BC1152&lt;&gt; 0, Source!BC1152, 1)</f>
        <v>1</v>
      </c>
      <c r="J77" s="33">
        <f>Source!P1152</f>
        <v>3195.23</v>
      </c>
      <c r="K77" s="33"/>
    </row>
    <row r="78" spans="1:22" ht="14.25" x14ac:dyDescent="0.2">
      <c r="A78" s="28"/>
      <c r="B78" s="29"/>
      <c r="C78" s="29" t="s">
        <v>546</v>
      </c>
      <c r="D78" s="30" t="s">
        <v>547</v>
      </c>
      <c r="E78" s="16">
        <f>Source!AT1152</f>
        <v>70</v>
      </c>
      <c r="F78" s="31"/>
      <c r="G78" s="32"/>
      <c r="H78" s="16"/>
      <c r="I78" s="16"/>
      <c r="J78" s="33">
        <f>SUM(R72:R77)</f>
        <v>388.56</v>
      </c>
      <c r="K78" s="33"/>
    </row>
    <row r="79" spans="1:22" ht="14.25" x14ac:dyDescent="0.2">
      <c r="A79" s="28"/>
      <c r="B79" s="29"/>
      <c r="C79" s="29" t="s">
        <v>548</v>
      </c>
      <c r="D79" s="30" t="s">
        <v>547</v>
      </c>
      <c r="E79" s="16">
        <f>Source!AU1152</f>
        <v>10</v>
      </c>
      <c r="F79" s="31"/>
      <c r="G79" s="32"/>
      <c r="H79" s="16"/>
      <c r="I79" s="16"/>
      <c r="J79" s="33">
        <f>SUM(T72:T78)</f>
        <v>55.51</v>
      </c>
      <c r="K79" s="33"/>
    </row>
    <row r="80" spans="1:22" ht="14.25" x14ac:dyDescent="0.2">
      <c r="A80" s="28"/>
      <c r="B80" s="29"/>
      <c r="C80" s="29" t="s">
        <v>549</v>
      </c>
      <c r="D80" s="30" t="s">
        <v>547</v>
      </c>
      <c r="E80" s="16">
        <f>78</f>
        <v>78</v>
      </c>
      <c r="F80" s="31"/>
      <c r="G80" s="32"/>
      <c r="H80" s="16"/>
      <c r="I80" s="16"/>
      <c r="J80" s="33">
        <f>SUM(V72:V79)</f>
        <v>0.61</v>
      </c>
      <c r="K80" s="33"/>
    </row>
    <row r="81" spans="1:16" ht="14.25" x14ac:dyDescent="0.2">
      <c r="A81" s="28"/>
      <c r="B81" s="29"/>
      <c r="C81" s="29" t="s">
        <v>550</v>
      </c>
      <c r="D81" s="30" t="s">
        <v>551</v>
      </c>
      <c r="E81" s="16">
        <f>Source!AQ1152</f>
        <v>12.15</v>
      </c>
      <c r="F81" s="31"/>
      <c r="G81" s="32" t="str">
        <f>Source!DI1152</f>
        <v/>
      </c>
      <c r="H81" s="16">
        <f>Source!AV1152</f>
        <v>1</v>
      </c>
      <c r="I81" s="16"/>
      <c r="J81" s="33"/>
      <c r="K81" s="33">
        <f>Source!U1152</f>
        <v>2.4300000000000002</v>
      </c>
    </row>
    <row r="82" spans="1:16" ht="15" x14ac:dyDescent="0.25">
      <c r="A82" s="36"/>
      <c r="B82" s="36"/>
      <c r="C82" s="36"/>
      <c r="D82" s="36"/>
      <c r="E82" s="36"/>
      <c r="F82" s="36"/>
      <c r="G82" s="36"/>
      <c r="H82" s="36"/>
      <c r="I82" s="51">
        <f>J74+J75+J77+J78+J79+J80</f>
        <v>4201</v>
      </c>
      <c r="J82" s="51"/>
      <c r="K82" s="37">
        <f>IF(Source!I1152&lt;&gt;0, ROUND(I82/Source!I1152, 2), 0)</f>
        <v>21005</v>
      </c>
      <c r="P82" s="38">
        <f>I82</f>
        <v>4201</v>
      </c>
    </row>
    <row r="84" spans="1:16" ht="15" x14ac:dyDescent="0.25">
      <c r="A84" s="47" t="str">
        <f>CONCATENATE("Итого по подразделу: ",IF(Source!G1154&lt;&gt;"Новый подраздел", Source!G1154, ""))</f>
        <v>Итого по подразделу: Прочие работы</v>
      </c>
      <c r="B84" s="47"/>
      <c r="C84" s="47"/>
      <c r="D84" s="47"/>
      <c r="E84" s="47"/>
      <c r="F84" s="47"/>
      <c r="G84" s="47"/>
      <c r="H84" s="47"/>
      <c r="I84" s="48">
        <f>SUM(P60:P83)</f>
        <v>43591.369999999995</v>
      </c>
      <c r="J84" s="49"/>
      <c r="K84" s="27"/>
    </row>
    <row r="87" spans="1:16" ht="15" x14ac:dyDescent="0.25">
      <c r="A87" s="47" t="str">
        <f>CONCATENATE("Итого по разделу: ",IF(Source!G1183&lt;&gt;"Новый раздел", Source!G1183, ""))</f>
        <v>Итого по разделу: Народная ул., д.3  (обустройство ИДН - 10 пог.м)</v>
      </c>
      <c r="B87" s="47"/>
      <c r="C87" s="47"/>
      <c r="D87" s="47"/>
      <c r="E87" s="47"/>
      <c r="F87" s="47"/>
      <c r="G87" s="47"/>
      <c r="H87" s="47"/>
      <c r="I87" s="48">
        <f>SUM(P58:P86)</f>
        <v>43591.369999999995</v>
      </c>
      <c r="J87" s="49"/>
      <c r="K87" s="27"/>
    </row>
    <row r="90" spans="1:16" ht="15" x14ac:dyDescent="0.25">
      <c r="A90" s="47" t="str">
        <f>CONCATENATE("Итого по смете: ",IF(Source!G2478&lt;&gt;"Новый объект", Source!G2478, ""))</f>
        <v>Итого по смете: Локальные мероприятия 2021 г. (ЦАО)</v>
      </c>
      <c r="B90" s="47"/>
      <c r="C90" s="47"/>
      <c r="D90" s="47"/>
      <c r="E90" s="47"/>
      <c r="F90" s="47"/>
      <c r="G90" s="47"/>
      <c r="H90" s="47"/>
      <c r="I90" s="48">
        <f>SUM(P1:P89)</f>
        <v>189055.93</v>
      </c>
      <c r="J90" s="49"/>
      <c r="K90" s="27"/>
    </row>
    <row r="91" spans="1:16" ht="14.25" x14ac:dyDescent="0.2">
      <c r="C91" s="45" t="str">
        <f>Source!H2506</f>
        <v>Итого без СП</v>
      </c>
      <c r="D91" s="45"/>
      <c r="E91" s="45"/>
      <c r="F91" s="45"/>
      <c r="G91" s="45"/>
      <c r="H91" s="45"/>
      <c r="I91" s="46">
        <f>IF(Source!F2506=0, "", Source!F2506)</f>
        <v>187355.95</v>
      </c>
      <c r="J91" s="46"/>
    </row>
    <row r="92" spans="1:16" ht="14.25" x14ac:dyDescent="0.2">
      <c r="C92" s="45" t="str">
        <f>Source!H2507</f>
        <v>ОЗП и ЗПМ</v>
      </c>
      <c r="D92" s="45"/>
      <c r="E92" s="45"/>
      <c r="F92" s="45"/>
      <c r="G92" s="45"/>
      <c r="H92" s="45"/>
      <c r="I92" s="46">
        <f>IF(Source!F2507=0, "", Source!F2507)</f>
        <v>17039.919999999998</v>
      </c>
      <c r="J92" s="46"/>
    </row>
    <row r="93" spans="1:16" ht="14.25" x14ac:dyDescent="0.2">
      <c r="C93" s="45" t="str">
        <f>Source!H2508</f>
        <v>НДС 20% (Без ОЗП и ЗПМ)</v>
      </c>
      <c r="D93" s="45"/>
      <c r="E93" s="45"/>
      <c r="F93" s="45"/>
      <c r="G93" s="45"/>
      <c r="H93" s="45"/>
      <c r="I93" s="46">
        <f>IF(Source!F2508=0, "", Source!F2508)</f>
        <v>34063.21</v>
      </c>
      <c r="J93" s="46"/>
    </row>
    <row r="94" spans="1:16" ht="14.25" x14ac:dyDescent="0.2">
      <c r="C94" s="45" t="str">
        <f>Source!H2509</f>
        <v>Итого с НДС(Без ОЗП,ЗПМ и СП)</v>
      </c>
      <c r="D94" s="45"/>
      <c r="E94" s="45"/>
      <c r="F94" s="45"/>
      <c r="G94" s="45"/>
      <c r="H94" s="45"/>
      <c r="I94" s="46">
        <f>IF(Source!F2509=0, "", Source!F2509)</f>
        <v>221419.16</v>
      </c>
      <c r="J94" s="46"/>
    </row>
    <row r="95" spans="1:16" s="42" customFormat="1" ht="15" x14ac:dyDescent="0.25">
      <c r="C95" s="47" t="str">
        <f>Source!H2510</f>
        <v>Итого с НДС</v>
      </c>
      <c r="D95" s="47"/>
      <c r="E95" s="47"/>
      <c r="F95" s="47"/>
      <c r="G95" s="47"/>
      <c r="H95" s="47"/>
      <c r="I95" s="48">
        <f>IF(Source!F2510=0, "", Source!F2510)</f>
        <v>226867.12</v>
      </c>
      <c r="J95" s="48"/>
    </row>
    <row r="98" spans="1:11" ht="14.25" x14ac:dyDescent="0.2">
      <c r="A98" s="43" t="s">
        <v>553</v>
      </c>
      <c r="B98" s="43"/>
      <c r="C98" s="41" t="str">
        <f>IF(Source!AC12&lt;&gt;"", Source!AC12," ")</f>
        <v xml:space="preserve"> </v>
      </c>
      <c r="D98" s="41"/>
      <c r="E98" s="41"/>
      <c r="F98" s="41"/>
      <c r="G98" s="41"/>
      <c r="H98" s="18" t="str">
        <f>IF(Source!AB12&lt;&gt;"", Source!AB12," ")</f>
        <v xml:space="preserve"> </v>
      </c>
      <c r="I98" s="18"/>
      <c r="J98" s="18"/>
      <c r="K98" s="18"/>
    </row>
    <row r="99" spans="1:11" ht="14.25" x14ac:dyDescent="0.2">
      <c r="A99" s="18"/>
      <c r="B99" s="18"/>
      <c r="C99" s="44" t="s">
        <v>554</v>
      </c>
      <c r="D99" s="44"/>
      <c r="E99" s="44"/>
      <c r="F99" s="44"/>
      <c r="G99" s="44"/>
      <c r="H99" s="18"/>
      <c r="I99" s="18"/>
      <c r="J99" s="18"/>
      <c r="K99" s="18"/>
    </row>
    <row r="100" spans="1:11" ht="14.25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</row>
    <row r="101" spans="1:11" ht="14.25" x14ac:dyDescent="0.2">
      <c r="A101" s="43" t="s">
        <v>555</v>
      </c>
      <c r="B101" s="43"/>
      <c r="C101" s="41" t="str">
        <f>IF(Source!AE12&lt;&gt;"", Source!AE12," ")</f>
        <v xml:space="preserve"> </v>
      </c>
      <c r="D101" s="41"/>
      <c r="E101" s="41"/>
      <c r="F101" s="41"/>
      <c r="G101" s="41"/>
      <c r="H101" s="18" t="str">
        <f>IF(Source!AD12&lt;&gt;"", Source!AD12," ")</f>
        <v xml:space="preserve"> </v>
      </c>
      <c r="I101" s="18"/>
      <c r="J101" s="18"/>
      <c r="K101" s="18"/>
    </row>
    <row r="102" spans="1:11" ht="14.25" x14ac:dyDescent="0.2">
      <c r="A102" s="18"/>
      <c r="B102" s="18"/>
      <c r="C102" s="44" t="s">
        <v>554</v>
      </c>
      <c r="D102" s="44"/>
      <c r="E102" s="44"/>
      <c r="F102" s="44"/>
      <c r="G102" s="44"/>
      <c r="H102" s="18"/>
      <c r="I102" s="18"/>
      <c r="J102" s="18"/>
      <c r="K102" s="18"/>
    </row>
  </sheetData>
  <mergeCells count="70">
    <mergeCell ref="F21:H21"/>
    <mergeCell ref="I21:J21"/>
    <mergeCell ref="B7:E7"/>
    <mergeCell ref="G7:K7"/>
    <mergeCell ref="J2:K2"/>
    <mergeCell ref="A10:K10"/>
    <mergeCell ref="A11:K11"/>
    <mergeCell ref="A13:K13"/>
    <mergeCell ref="B3:E3"/>
    <mergeCell ref="G3:K3"/>
    <mergeCell ref="B4:E4"/>
    <mergeCell ref="G4:K4"/>
    <mergeCell ref="B6:E6"/>
    <mergeCell ref="G6:K6"/>
    <mergeCell ref="A15:K15"/>
    <mergeCell ref="A16:K16"/>
    <mergeCell ref="A18:K18"/>
    <mergeCell ref="F20:H20"/>
    <mergeCell ref="I20:J20"/>
    <mergeCell ref="F22:H22"/>
    <mergeCell ref="I22:J22"/>
    <mergeCell ref="F23:H23"/>
    <mergeCell ref="I23:J23"/>
    <mergeCell ref="F24:H24"/>
    <mergeCell ref="I24:J24"/>
    <mergeCell ref="F25:H25"/>
    <mergeCell ref="I25:J25"/>
    <mergeCell ref="A27:A29"/>
    <mergeCell ref="B27:B29"/>
    <mergeCell ref="C27:C29"/>
    <mergeCell ref="D27:D29"/>
    <mergeCell ref="E27:E29"/>
    <mergeCell ref="F27:F29"/>
    <mergeCell ref="G27:G29"/>
    <mergeCell ref="H27:H29"/>
    <mergeCell ref="A34:K34"/>
    <mergeCell ref="A36:K36"/>
    <mergeCell ref="I27:I29"/>
    <mergeCell ref="J27:J29"/>
    <mergeCell ref="A32:K32"/>
    <mergeCell ref="A38:K38"/>
    <mergeCell ref="I50:J50"/>
    <mergeCell ref="I52:J52"/>
    <mergeCell ref="A52:H52"/>
    <mergeCell ref="I55:J55"/>
    <mergeCell ref="A55:H55"/>
    <mergeCell ref="I87:J87"/>
    <mergeCell ref="A87:H87"/>
    <mergeCell ref="A58:K58"/>
    <mergeCell ref="A60:K60"/>
    <mergeCell ref="I71:J71"/>
    <mergeCell ref="I82:J82"/>
    <mergeCell ref="I84:J84"/>
    <mergeCell ref="A84:H84"/>
    <mergeCell ref="I90:J90"/>
    <mergeCell ref="A90:H90"/>
    <mergeCell ref="C91:H91"/>
    <mergeCell ref="I91:J91"/>
    <mergeCell ref="C92:H92"/>
    <mergeCell ref="I92:J92"/>
    <mergeCell ref="I93:J93"/>
    <mergeCell ref="C94:H94"/>
    <mergeCell ref="I94:J94"/>
    <mergeCell ref="C95:H95"/>
    <mergeCell ref="I95:J95"/>
    <mergeCell ref="A98:B98"/>
    <mergeCell ref="C99:G99"/>
    <mergeCell ref="A101:B101"/>
    <mergeCell ref="C102:G102"/>
    <mergeCell ref="C93:H93"/>
  </mergeCells>
  <pageMargins left="0.4" right="0.2" top="0.2" bottom="0.4" header="0.2" footer="0.2"/>
  <pageSetup paperSize="9" scale="65" fitToHeight="0" orientation="portrait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0"/>
  <sheetViews>
    <sheetView workbookViewId="0"/>
  </sheetViews>
  <sheetFormatPr defaultRowHeight="12.75" x14ac:dyDescent="0.2"/>
  <sheetData>
    <row r="1" spans="1:23" x14ac:dyDescent="0.2">
      <c r="A1" t="s">
        <v>579</v>
      </c>
      <c r="B1" t="s">
        <v>580</v>
      </c>
      <c r="C1" t="s">
        <v>581</v>
      </c>
      <c r="D1" t="s">
        <v>582</v>
      </c>
      <c r="E1" t="s">
        <v>583</v>
      </c>
      <c r="F1" t="s">
        <v>584</v>
      </c>
      <c r="G1" t="s">
        <v>585</v>
      </c>
      <c r="H1" t="s">
        <v>586</v>
      </c>
      <c r="I1" t="s">
        <v>587</v>
      </c>
      <c r="J1" t="s">
        <v>588</v>
      </c>
    </row>
    <row r="2" spans="1:23" x14ac:dyDescent="0.2">
      <c r="A2">
        <v>1</v>
      </c>
      <c r="B2">
        <v>0</v>
      </c>
      <c r="C2">
        <v>0</v>
      </c>
      <c r="D2">
        <v>1</v>
      </c>
      <c r="E2">
        <v>1</v>
      </c>
      <c r="F2">
        <v>0</v>
      </c>
      <c r="G2">
        <v>0</v>
      </c>
      <c r="H2">
        <v>0</v>
      </c>
      <c r="I2">
        <v>1</v>
      </c>
      <c r="J2">
        <v>0</v>
      </c>
    </row>
    <row r="4" spans="1:23" x14ac:dyDescent="0.2">
      <c r="A4" t="s">
        <v>556</v>
      </c>
      <c r="B4" t="s">
        <v>557</v>
      </c>
      <c r="C4" t="s">
        <v>558</v>
      </c>
      <c r="D4" t="s">
        <v>559</v>
      </c>
      <c r="E4" t="s">
        <v>560</v>
      </c>
      <c r="F4" t="s">
        <v>561</v>
      </c>
      <c r="G4" t="s">
        <v>562</v>
      </c>
      <c r="H4" t="s">
        <v>563</v>
      </c>
      <c r="I4" t="s">
        <v>564</v>
      </c>
      <c r="J4" t="s">
        <v>565</v>
      </c>
      <c r="K4" t="s">
        <v>566</v>
      </c>
      <c r="L4" t="s">
        <v>567</v>
      </c>
      <c r="M4" t="s">
        <v>568</v>
      </c>
      <c r="N4" t="s">
        <v>569</v>
      </c>
      <c r="O4" t="s">
        <v>570</v>
      </c>
      <c r="P4" t="s">
        <v>571</v>
      </c>
      <c r="Q4" t="s">
        <v>572</v>
      </c>
      <c r="R4" t="s">
        <v>573</v>
      </c>
      <c r="S4" t="s">
        <v>574</v>
      </c>
      <c r="T4" t="s">
        <v>575</v>
      </c>
      <c r="U4" t="s">
        <v>576</v>
      </c>
      <c r="V4" t="s">
        <v>577</v>
      </c>
      <c r="W4" t="s">
        <v>578</v>
      </c>
    </row>
    <row r="6" spans="1:23" x14ac:dyDescent="0.2">
      <c r="A6">
        <f>Source!A20</f>
        <v>3</v>
      </c>
      <c r="B6">
        <v>20</v>
      </c>
      <c r="G6" t="str">
        <f>Source!G20</f>
        <v>Локально-реконструктивные мероприятия</v>
      </c>
    </row>
    <row r="7" spans="1:23" x14ac:dyDescent="0.2">
      <c r="A7">
        <f>Source!A59</f>
        <v>3</v>
      </c>
      <c r="B7">
        <v>59</v>
      </c>
      <c r="G7" t="str">
        <f>Source!G59</f>
        <v>Район Арбат</v>
      </c>
    </row>
    <row r="8" spans="1:23" x14ac:dyDescent="0.2">
      <c r="A8">
        <f>Source!A63</f>
        <v>4</v>
      </c>
      <c r="B8">
        <v>63</v>
      </c>
      <c r="G8" t="str">
        <f>Source!G63</f>
        <v>Староконюшенный пер. (в р-не д.20 по ул. Сивцев Вражек) (Обустройство  ИДН - 15 м.п.)</v>
      </c>
    </row>
    <row r="9" spans="1:23" x14ac:dyDescent="0.2">
      <c r="A9">
        <f>Source!A67</f>
        <v>5</v>
      </c>
      <c r="B9">
        <v>67</v>
      </c>
      <c r="G9" t="str">
        <f>Source!G67</f>
        <v>Прочие работы</v>
      </c>
    </row>
    <row r="10" spans="1:23" x14ac:dyDescent="0.2">
      <c r="A10">
        <f>Source!A71</f>
        <v>17</v>
      </c>
      <c r="C10">
        <v>3</v>
      </c>
      <c r="D10">
        <v>0</v>
      </c>
      <c r="E10">
        <f>SmtRes!AV7</f>
        <v>0</v>
      </c>
      <c r="F10" t="str">
        <f>SmtRes!I7</f>
        <v>21.7-5-12</v>
      </c>
      <c r="G10" t="str">
        <f>SmtRes!K7</f>
        <v>Анкер-болт оцинкованный с пластиковой втулкой, для крепления искусственных дорожных неровностей, размеры 10х135 мм</v>
      </c>
      <c r="H10" t="str">
        <f>SmtRes!O7</f>
        <v>шт.</v>
      </c>
      <c r="I10">
        <f>SmtRes!Y7*Source!I71</f>
        <v>0</v>
      </c>
      <c r="J10">
        <f>SmtRes!AO7</f>
        <v>1</v>
      </c>
      <c r="K10">
        <f>SmtRes!AE7</f>
        <v>24.31</v>
      </c>
      <c r="L10">
        <f>SmtRes!DB7</f>
        <v>1458.6</v>
      </c>
      <c r="M10">
        <f>ROUND(ROUND(L10*Source!I71, 6)*1, 2)</f>
        <v>0</v>
      </c>
      <c r="N10">
        <f>SmtRes!AA7</f>
        <v>24.31</v>
      </c>
      <c r="O10">
        <f>ROUND(ROUND(L10*Source!I71, 6)*SmtRes!DA7, 2)</f>
        <v>0</v>
      </c>
      <c r="P10">
        <f>SmtRes!AG7</f>
        <v>0</v>
      </c>
      <c r="Q10">
        <f>SmtRes!DC7</f>
        <v>0</v>
      </c>
      <c r="R10">
        <f>ROUND(ROUND(Q10*Source!I71, 6)*1, 2)</f>
        <v>0</v>
      </c>
      <c r="S10">
        <f>SmtRes!AC7</f>
        <v>0</v>
      </c>
      <c r="T10">
        <f>ROUND(ROUND(Q10*Source!I71, 6)*SmtRes!AK7, 2)</f>
        <v>0</v>
      </c>
      <c r="U10">
        <f>SmtRes!X7</f>
        <v>41961795</v>
      </c>
      <c r="V10">
        <v>1004100173</v>
      </c>
      <c r="W10">
        <v>1004100173</v>
      </c>
    </row>
    <row r="11" spans="1:23" x14ac:dyDescent="0.2">
      <c r="A11">
        <f>Source!A71</f>
        <v>17</v>
      </c>
      <c r="C11">
        <v>3</v>
      </c>
      <c r="D11">
        <v>0</v>
      </c>
      <c r="E11">
        <f>SmtRes!AV6</f>
        <v>0</v>
      </c>
      <c r="F11" t="str">
        <f>SmtRes!I6</f>
        <v>21.7-3-3</v>
      </c>
      <c r="G11" t="str">
        <f>SmtRes!K6</f>
        <v>Буры с победитовым наконечником, с хвостовиком SDS MAX, размеры 16х200 мм</v>
      </c>
      <c r="H11" t="str">
        <f>SmtRes!O6</f>
        <v>шт.</v>
      </c>
      <c r="I11">
        <f>SmtRes!Y6*Source!I71</f>
        <v>0</v>
      </c>
      <c r="J11">
        <f>SmtRes!AO6</f>
        <v>1</v>
      </c>
      <c r="K11">
        <f>SmtRes!AE6</f>
        <v>1916.8</v>
      </c>
      <c r="L11">
        <f>SmtRes!DB6</f>
        <v>7667.2</v>
      </c>
      <c r="M11">
        <f>ROUND(ROUND(L11*Source!I71, 6)*1, 2)</f>
        <v>0</v>
      </c>
      <c r="N11">
        <f>SmtRes!AA6</f>
        <v>1916.8</v>
      </c>
      <c r="O11">
        <f>ROUND(ROUND(L11*Source!I71, 6)*SmtRes!DA6, 2)</f>
        <v>0</v>
      </c>
      <c r="P11">
        <f>SmtRes!AG6</f>
        <v>0</v>
      </c>
      <c r="Q11">
        <f>SmtRes!DC6</f>
        <v>0</v>
      </c>
      <c r="R11">
        <f>ROUND(ROUND(Q11*Source!I71, 6)*1, 2)</f>
        <v>0</v>
      </c>
      <c r="S11">
        <f>SmtRes!AC6</f>
        <v>0</v>
      </c>
      <c r="T11">
        <f>ROUND(ROUND(Q11*Source!I71, 6)*SmtRes!AK6, 2)</f>
        <v>0</v>
      </c>
      <c r="U11">
        <f>SmtRes!X6</f>
        <v>-184092834</v>
      </c>
      <c r="V11">
        <v>1233920526</v>
      </c>
      <c r="W11">
        <v>1233920526</v>
      </c>
    </row>
    <row r="12" spans="1:23" x14ac:dyDescent="0.2">
      <c r="A12">
        <f>Source!A71</f>
        <v>17</v>
      </c>
      <c r="C12">
        <v>3</v>
      </c>
      <c r="D12">
        <v>0</v>
      </c>
      <c r="E12">
        <f>SmtRes!AV5</f>
        <v>0</v>
      </c>
      <c r="F12" t="str">
        <f>SmtRes!I5</f>
        <v>21.1-25-947</v>
      </c>
      <c r="G12" t="str">
        <f>SmtRes!K5</f>
        <v>Элемент средней части искусственной дорожной неровности из резины, размеры 900х500х50 мм</v>
      </c>
      <c r="H12" t="str">
        <f>SmtRes!O5</f>
        <v>шт.</v>
      </c>
      <c r="I12">
        <f>SmtRes!Y5*Source!I71</f>
        <v>0</v>
      </c>
      <c r="J12">
        <f>SmtRes!AO5</f>
        <v>1</v>
      </c>
      <c r="K12">
        <f>SmtRes!AE5</f>
        <v>1702.82</v>
      </c>
      <c r="L12">
        <f>SmtRes!DB5</f>
        <v>17028.2</v>
      </c>
      <c r="M12">
        <f>ROUND(ROUND(L12*Source!I71, 6)*1, 2)</f>
        <v>0</v>
      </c>
      <c r="N12">
        <f>SmtRes!AA5</f>
        <v>1702.82</v>
      </c>
      <c r="O12">
        <f>ROUND(ROUND(L12*Source!I71, 6)*SmtRes!DA5, 2)</f>
        <v>0</v>
      </c>
      <c r="P12">
        <f>SmtRes!AG5</f>
        <v>0</v>
      </c>
      <c r="Q12">
        <f>SmtRes!DC5</f>
        <v>0</v>
      </c>
      <c r="R12">
        <f>ROUND(ROUND(Q12*Source!I71, 6)*1, 2)</f>
        <v>0</v>
      </c>
      <c r="S12">
        <f>SmtRes!AC5</f>
        <v>0</v>
      </c>
      <c r="T12">
        <f>ROUND(ROUND(Q12*Source!I71, 6)*SmtRes!AK5, 2)</f>
        <v>0</v>
      </c>
      <c r="U12">
        <f>SmtRes!X5</f>
        <v>-409554947</v>
      </c>
      <c r="V12">
        <v>-1098046969</v>
      </c>
      <c r="W12">
        <v>-1098046969</v>
      </c>
    </row>
    <row r="13" spans="1:23" x14ac:dyDescent="0.2">
      <c r="A13">
        <f>Source!A71</f>
        <v>17</v>
      </c>
      <c r="C13">
        <v>3</v>
      </c>
      <c r="D13">
        <v>0</v>
      </c>
      <c r="E13">
        <f>SmtRes!AV4</f>
        <v>0</v>
      </c>
      <c r="F13" t="str">
        <f>SmtRes!I4</f>
        <v>21.1-25-751</v>
      </c>
      <c r="G13" t="str">
        <f>SmtRes!K4</f>
        <v>Клей полиуретановый двухкомпонентный</v>
      </c>
      <c r="H13" t="str">
        <f>SmtRes!O4</f>
        <v>кг</v>
      </c>
      <c r="I13">
        <f>SmtRes!Y4*Source!I71</f>
        <v>0</v>
      </c>
      <c r="J13">
        <f>SmtRes!AO4</f>
        <v>1</v>
      </c>
      <c r="K13">
        <f>SmtRes!AE4</f>
        <v>543.35</v>
      </c>
      <c r="L13">
        <f>SmtRes!DB4</f>
        <v>2119.0700000000002</v>
      </c>
      <c r="M13">
        <f>ROUND(ROUND(L13*Source!I71, 6)*1, 2)</f>
        <v>0</v>
      </c>
      <c r="N13">
        <f>SmtRes!AA4</f>
        <v>543.35</v>
      </c>
      <c r="O13">
        <f>ROUND(ROUND(L13*Source!I71, 6)*SmtRes!DA4, 2)</f>
        <v>0</v>
      </c>
      <c r="P13">
        <f>SmtRes!AG4</f>
        <v>0</v>
      </c>
      <c r="Q13">
        <f>SmtRes!DC4</f>
        <v>0</v>
      </c>
      <c r="R13">
        <f>ROUND(ROUND(Q13*Source!I71, 6)*1, 2)</f>
        <v>0</v>
      </c>
      <c r="S13">
        <f>SmtRes!AC4</f>
        <v>0</v>
      </c>
      <c r="T13">
        <f>ROUND(ROUND(Q13*Source!I71, 6)*SmtRes!AK4, 2)</f>
        <v>0</v>
      </c>
      <c r="U13">
        <f>SmtRes!X4</f>
        <v>365176143</v>
      </c>
      <c r="V13">
        <v>-1667697627</v>
      </c>
      <c r="W13">
        <v>-1667697627</v>
      </c>
    </row>
    <row r="14" spans="1:23" x14ac:dyDescent="0.2">
      <c r="A14">
        <f>Source!A72</f>
        <v>17</v>
      </c>
      <c r="C14">
        <v>3</v>
      </c>
      <c r="D14">
        <v>0</v>
      </c>
      <c r="E14">
        <f>SmtRes!AV14</f>
        <v>0</v>
      </c>
      <c r="F14" t="str">
        <f>SmtRes!I14</f>
        <v>21.7-5-12</v>
      </c>
      <c r="G14" t="str">
        <f>SmtRes!K14</f>
        <v>Анкер-болт оцинкованный с пластиковой втулкой, для крепления искусственных дорожных неровностей, размеры 10х135 мм</v>
      </c>
      <c r="H14" t="str">
        <f>SmtRes!O14</f>
        <v>шт.</v>
      </c>
      <c r="I14">
        <f>SmtRes!Y14*Source!I72</f>
        <v>0</v>
      </c>
      <c r="J14">
        <f>SmtRes!AO14</f>
        <v>1</v>
      </c>
      <c r="K14">
        <f>SmtRes!AE14</f>
        <v>24.31</v>
      </c>
      <c r="L14">
        <f>SmtRes!DB14</f>
        <v>972.4</v>
      </c>
      <c r="M14">
        <f>ROUND(ROUND(L14*Source!I72, 6)*1, 2)</f>
        <v>0</v>
      </c>
      <c r="N14">
        <f>SmtRes!AA14</f>
        <v>24.31</v>
      </c>
      <c r="O14">
        <f>ROUND(ROUND(L14*Source!I72, 6)*SmtRes!DA14, 2)</f>
        <v>0</v>
      </c>
      <c r="P14">
        <f>SmtRes!AG14</f>
        <v>0</v>
      </c>
      <c r="Q14">
        <f>SmtRes!DC14</f>
        <v>0</v>
      </c>
      <c r="R14">
        <f>ROUND(ROUND(Q14*Source!I72, 6)*1, 2)</f>
        <v>0</v>
      </c>
      <c r="S14">
        <f>SmtRes!AC14</f>
        <v>0</v>
      </c>
      <c r="T14">
        <f>ROUND(ROUND(Q14*Source!I72, 6)*SmtRes!AK14, 2)</f>
        <v>0</v>
      </c>
      <c r="U14">
        <f>SmtRes!X14</f>
        <v>41961795</v>
      </c>
      <c r="V14">
        <v>1004100173</v>
      </c>
      <c r="W14">
        <v>1004100173</v>
      </c>
    </row>
    <row r="15" spans="1:23" x14ac:dyDescent="0.2">
      <c r="A15">
        <f>Source!A72</f>
        <v>17</v>
      </c>
      <c r="C15">
        <v>3</v>
      </c>
      <c r="D15">
        <v>0</v>
      </c>
      <c r="E15">
        <f>SmtRes!AV13</f>
        <v>0</v>
      </c>
      <c r="F15" t="str">
        <f>SmtRes!I13</f>
        <v>21.7-3-3</v>
      </c>
      <c r="G15" t="str">
        <f>SmtRes!K13</f>
        <v>Буры с победитовым наконечником, с хвостовиком SDS MAX, размеры 16х200 мм</v>
      </c>
      <c r="H15" t="str">
        <f>SmtRes!O13</f>
        <v>шт.</v>
      </c>
      <c r="I15">
        <f>SmtRes!Y13*Source!I72</f>
        <v>0</v>
      </c>
      <c r="J15">
        <f>SmtRes!AO13</f>
        <v>1</v>
      </c>
      <c r="K15">
        <f>SmtRes!AE13</f>
        <v>1916.8</v>
      </c>
      <c r="L15">
        <f>SmtRes!DB13</f>
        <v>5175.3599999999997</v>
      </c>
      <c r="M15">
        <f>ROUND(ROUND(L15*Source!I72, 6)*1, 2)</f>
        <v>0</v>
      </c>
      <c r="N15">
        <f>SmtRes!AA13</f>
        <v>1916.8</v>
      </c>
      <c r="O15">
        <f>ROUND(ROUND(L15*Source!I72, 6)*SmtRes!DA13, 2)</f>
        <v>0</v>
      </c>
      <c r="P15">
        <f>SmtRes!AG13</f>
        <v>0</v>
      </c>
      <c r="Q15">
        <f>SmtRes!DC13</f>
        <v>0</v>
      </c>
      <c r="R15">
        <f>ROUND(ROUND(Q15*Source!I72, 6)*1, 2)</f>
        <v>0</v>
      </c>
      <c r="S15">
        <f>SmtRes!AC13</f>
        <v>0</v>
      </c>
      <c r="T15">
        <f>ROUND(ROUND(Q15*Source!I72, 6)*SmtRes!AK13, 2)</f>
        <v>0</v>
      </c>
      <c r="U15">
        <f>SmtRes!X13</f>
        <v>-184092834</v>
      </c>
      <c r="V15">
        <v>1233920526</v>
      </c>
      <c r="W15">
        <v>1233920526</v>
      </c>
    </row>
    <row r="16" spans="1:23" x14ac:dyDescent="0.2">
      <c r="A16">
        <f>Source!A72</f>
        <v>17</v>
      </c>
      <c r="C16">
        <v>3</v>
      </c>
      <c r="D16">
        <v>0</v>
      </c>
      <c r="E16">
        <f>SmtRes!AV12</f>
        <v>0</v>
      </c>
      <c r="F16" t="str">
        <f>SmtRes!I12</f>
        <v>21.1-25-948</v>
      </c>
      <c r="G16" t="str">
        <f>SmtRes!K12</f>
        <v>Элемент краевой части искусственной дорожной неровности из резины, размеры 900х450х50 мм</v>
      </c>
      <c r="H16" t="str">
        <f>SmtRes!O12</f>
        <v>шт.</v>
      </c>
      <c r="I16">
        <f>SmtRes!Y12*Source!I72</f>
        <v>0</v>
      </c>
      <c r="J16">
        <f>SmtRes!AO12</f>
        <v>1</v>
      </c>
      <c r="K16">
        <f>SmtRes!AE12</f>
        <v>841.57</v>
      </c>
      <c r="L16">
        <f>SmtRes!DB12</f>
        <v>8415.7000000000007</v>
      </c>
      <c r="M16">
        <f>ROUND(ROUND(L16*Source!I72, 6)*1, 2)</f>
        <v>0</v>
      </c>
      <c r="N16">
        <f>SmtRes!AA12</f>
        <v>841.57</v>
      </c>
      <c r="O16">
        <f>ROUND(ROUND(L16*Source!I72, 6)*SmtRes!DA12, 2)</f>
        <v>0</v>
      </c>
      <c r="P16">
        <f>SmtRes!AG12</f>
        <v>0</v>
      </c>
      <c r="Q16">
        <f>SmtRes!DC12</f>
        <v>0</v>
      </c>
      <c r="R16">
        <f>ROUND(ROUND(Q16*Source!I72, 6)*1, 2)</f>
        <v>0</v>
      </c>
      <c r="S16">
        <f>SmtRes!AC12</f>
        <v>0</v>
      </c>
      <c r="T16">
        <f>ROUND(ROUND(Q16*Source!I72, 6)*SmtRes!AK12, 2)</f>
        <v>0</v>
      </c>
      <c r="U16">
        <f>SmtRes!X12</f>
        <v>430816191</v>
      </c>
      <c r="V16">
        <v>-907069551</v>
      </c>
      <c r="W16">
        <v>-907069551</v>
      </c>
    </row>
    <row r="17" spans="1:23" x14ac:dyDescent="0.2">
      <c r="A17">
        <f>Source!A72</f>
        <v>17</v>
      </c>
      <c r="C17">
        <v>3</v>
      </c>
      <c r="D17">
        <v>0</v>
      </c>
      <c r="E17">
        <f>SmtRes!AV11</f>
        <v>0</v>
      </c>
      <c r="F17" t="str">
        <f>SmtRes!I11</f>
        <v>21.1-25-751</v>
      </c>
      <c r="G17" t="str">
        <f>SmtRes!K11</f>
        <v>Клей полиуретановый двухкомпонентный</v>
      </c>
      <c r="H17" t="str">
        <f>SmtRes!O11</f>
        <v>кг</v>
      </c>
      <c r="I17">
        <f>SmtRes!Y11*Source!I72</f>
        <v>0</v>
      </c>
      <c r="J17">
        <f>SmtRes!AO11</f>
        <v>1</v>
      </c>
      <c r="K17">
        <f>SmtRes!AE11</f>
        <v>543.35</v>
      </c>
      <c r="L17">
        <f>SmtRes!DB11</f>
        <v>1412.71</v>
      </c>
      <c r="M17">
        <f>ROUND(ROUND(L17*Source!I72, 6)*1, 2)</f>
        <v>0</v>
      </c>
      <c r="N17">
        <f>SmtRes!AA11</f>
        <v>543.35</v>
      </c>
      <c r="O17">
        <f>ROUND(ROUND(L17*Source!I72, 6)*SmtRes!DA11, 2)</f>
        <v>0</v>
      </c>
      <c r="P17">
        <f>SmtRes!AG11</f>
        <v>0</v>
      </c>
      <c r="Q17">
        <f>SmtRes!DC11</f>
        <v>0</v>
      </c>
      <c r="R17">
        <f>ROUND(ROUND(Q17*Source!I72, 6)*1, 2)</f>
        <v>0</v>
      </c>
      <c r="S17">
        <f>SmtRes!AC11</f>
        <v>0</v>
      </c>
      <c r="T17">
        <f>ROUND(ROUND(Q17*Source!I72, 6)*SmtRes!AK11, 2)</f>
        <v>0</v>
      </c>
      <c r="U17">
        <f>SmtRes!X11</f>
        <v>365176143</v>
      </c>
      <c r="V17">
        <v>-1667697627</v>
      </c>
      <c r="W17">
        <v>-1667697627</v>
      </c>
    </row>
    <row r="18" spans="1:23" x14ac:dyDescent="0.2">
      <c r="A18">
        <f>Source!A136</f>
        <v>4</v>
      </c>
      <c r="B18">
        <v>136</v>
      </c>
      <c r="G18" t="str">
        <f>Source!G136</f>
        <v>1-й Николощеповский пер.  (Установка антипарковочных столбиков - 60 пог.м)</v>
      </c>
    </row>
    <row r="19" spans="1:23" x14ac:dyDescent="0.2">
      <c r="A19">
        <f>Source!A140</f>
        <v>5</v>
      </c>
      <c r="B19">
        <v>140</v>
      </c>
      <c r="G19" t="str">
        <f>Source!G140</f>
        <v>Прочие работы</v>
      </c>
    </row>
    <row r="20" spans="1:23" x14ac:dyDescent="0.2">
      <c r="A20">
        <f>Source!A144</f>
        <v>17</v>
      </c>
      <c r="C20">
        <v>3</v>
      </c>
      <c r="D20">
        <v>0</v>
      </c>
      <c r="E20">
        <f>SmtRes!AV20</f>
        <v>0</v>
      </c>
      <c r="F20" t="str">
        <f>SmtRes!I20</f>
        <v>21.1-4-32</v>
      </c>
      <c r="G20" t="str">
        <f>SmtRes!K20</f>
        <v>Пропан-бутан, сжиженный газ</v>
      </c>
      <c r="H20" t="str">
        <f>SmtRes!O20</f>
        <v>кг</v>
      </c>
      <c r="I20">
        <f>SmtRes!Y20*Source!I144</f>
        <v>0</v>
      </c>
      <c r="J20">
        <f>SmtRes!AO20</f>
        <v>1</v>
      </c>
      <c r="K20">
        <f>SmtRes!AE20</f>
        <v>41.84</v>
      </c>
      <c r="L20">
        <f>SmtRes!DB20</f>
        <v>97.07</v>
      </c>
      <c r="M20">
        <f>ROUND(ROUND(L20*Source!I144, 6)*1, 2)</f>
        <v>0</v>
      </c>
      <c r="N20">
        <f>SmtRes!AA20</f>
        <v>41.84</v>
      </c>
      <c r="O20">
        <f>ROUND(ROUND(L20*Source!I144, 6)*SmtRes!DA20, 2)</f>
        <v>0</v>
      </c>
      <c r="P20">
        <f>SmtRes!AG20</f>
        <v>0</v>
      </c>
      <c r="Q20">
        <f>SmtRes!DC20</f>
        <v>0</v>
      </c>
      <c r="R20">
        <f>ROUND(ROUND(Q20*Source!I144, 6)*1, 2)</f>
        <v>0</v>
      </c>
      <c r="S20">
        <f>SmtRes!AC20</f>
        <v>0</v>
      </c>
      <c r="T20">
        <f>ROUND(ROUND(Q20*Source!I144, 6)*SmtRes!AK20, 2)</f>
        <v>0</v>
      </c>
      <c r="U20">
        <f>SmtRes!X20</f>
        <v>-2128548325</v>
      </c>
      <c r="V20">
        <v>-615589016</v>
      </c>
      <c r="W20">
        <v>-615589016</v>
      </c>
    </row>
    <row r="21" spans="1:23" x14ac:dyDescent="0.2">
      <c r="A21">
        <f>Source!A144</f>
        <v>17</v>
      </c>
      <c r="C21">
        <v>3</v>
      </c>
      <c r="D21">
        <v>0</v>
      </c>
      <c r="E21">
        <f>SmtRes!AV19</f>
        <v>0</v>
      </c>
      <c r="F21" t="str">
        <f>SmtRes!I19</f>
        <v>21.1-1-2</v>
      </c>
      <c r="G21" t="str">
        <f>SmtRes!K19</f>
        <v>Битумы нефтяные, дорожные вязкие, марка БНД</v>
      </c>
      <c r="H21" t="str">
        <f>SmtRes!O19</f>
        <v>т</v>
      </c>
      <c r="I21">
        <f>SmtRes!Y19*Source!I144</f>
        <v>0</v>
      </c>
      <c r="J21">
        <f>SmtRes!AO19</f>
        <v>1</v>
      </c>
      <c r="K21">
        <f>SmtRes!AE19</f>
        <v>19687.830000000002</v>
      </c>
      <c r="L21">
        <f>SmtRes!DB19</f>
        <v>3248.49</v>
      </c>
      <c r="M21">
        <f>ROUND(ROUND(L21*Source!I144, 6)*1, 2)</f>
        <v>0</v>
      </c>
      <c r="N21">
        <f>SmtRes!AA19</f>
        <v>19687.830000000002</v>
      </c>
      <c r="O21">
        <f>ROUND(ROUND(L21*Source!I144, 6)*SmtRes!DA19, 2)</f>
        <v>0</v>
      </c>
      <c r="P21">
        <f>SmtRes!AG19</f>
        <v>0</v>
      </c>
      <c r="Q21">
        <f>SmtRes!DC19</f>
        <v>0</v>
      </c>
      <c r="R21">
        <f>ROUND(ROUND(Q21*Source!I144, 6)*1, 2)</f>
        <v>0</v>
      </c>
      <c r="S21">
        <f>SmtRes!AC19</f>
        <v>0</v>
      </c>
      <c r="T21">
        <f>ROUND(ROUND(Q21*Source!I144, 6)*SmtRes!AK19, 2)</f>
        <v>0</v>
      </c>
      <c r="U21">
        <f>SmtRes!X19</f>
        <v>-814446566</v>
      </c>
      <c r="V21">
        <v>-1112863930</v>
      </c>
      <c r="W21">
        <v>-1112863930</v>
      </c>
    </row>
    <row r="22" spans="1:23" x14ac:dyDescent="0.2">
      <c r="A22">
        <f>Source!A145</f>
        <v>18</v>
      </c>
      <c r="C22">
        <v>3</v>
      </c>
      <c r="D22">
        <f>Source!BI145</f>
        <v>4</v>
      </c>
      <c r="E22">
        <f>Source!FS145</f>
        <v>0</v>
      </c>
      <c r="F22" t="str">
        <f>Source!F145</f>
        <v>КП</v>
      </c>
      <c r="G22" t="str">
        <f>Source!G145</f>
        <v>Столбик парковочный бетонируемый (Тип 1)</v>
      </c>
      <c r="H22" t="str">
        <f>Source!H145</f>
        <v>шт.</v>
      </c>
      <c r="I22">
        <f>Source!I145</f>
        <v>0</v>
      </c>
      <c r="J22">
        <v>1</v>
      </c>
      <c r="K22">
        <f>Source!AC145</f>
        <v>937.55</v>
      </c>
      <c r="M22">
        <f>ROUND(K22*I22, 2)</f>
        <v>0</v>
      </c>
      <c r="N22">
        <f>Source!AC145*IF(Source!BC145&lt;&gt; 0, Source!BC145, 1)</f>
        <v>937.55</v>
      </c>
      <c r="O22">
        <f>ROUND(N22*I22, 2)</f>
        <v>0</v>
      </c>
      <c r="P22">
        <f>Source!AE145</f>
        <v>0</v>
      </c>
      <c r="R22">
        <f>ROUND(P22*I22, 2)</f>
        <v>0</v>
      </c>
      <c r="S22">
        <f>Source!AE145*IF(Source!BS145&lt;&gt; 0, Source!BS145, 1)</f>
        <v>0</v>
      </c>
      <c r="T22">
        <f>ROUND(S22*I22, 2)</f>
        <v>0</v>
      </c>
      <c r="U22">
        <f>Source!GF145</f>
        <v>-2004633327</v>
      </c>
      <c r="V22">
        <v>1528315344</v>
      </c>
      <c r="W22">
        <v>1528315344</v>
      </c>
    </row>
    <row r="23" spans="1:23" x14ac:dyDescent="0.2">
      <c r="A23">
        <f>Source!A244</f>
        <v>3</v>
      </c>
      <c r="B23">
        <v>244</v>
      </c>
      <c r="G23" t="str">
        <f>Source!G244</f>
        <v>район Бассманный</v>
      </c>
    </row>
    <row r="24" spans="1:23" x14ac:dyDescent="0.2">
      <c r="A24">
        <f>Source!A248</f>
        <v>4</v>
      </c>
      <c r="B24">
        <v>248</v>
      </c>
      <c r="G24" t="str">
        <f>Source!G248</f>
        <v>Бакунинская ул., д. 7, стр. 1  (Установка бетонных полусфер (диаметр 500 мл.) с креплением к поверхности)</v>
      </c>
    </row>
    <row r="25" spans="1:23" x14ac:dyDescent="0.2">
      <c r="A25">
        <f>Source!A252</f>
        <v>5</v>
      </c>
      <c r="B25">
        <v>252</v>
      </c>
      <c r="G25" t="str">
        <f>Source!G252</f>
        <v>Прочие работы</v>
      </c>
    </row>
    <row r="26" spans="1:23" x14ac:dyDescent="0.2">
      <c r="A26">
        <f>Source!A256</f>
        <v>17</v>
      </c>
      <c r="C26">
        <v>3</v>
      </c>
      <c r="D26">
        <v>0</v>
      </c>
      <c r="E26">
        <f>SmtRes!AV24</f>
        <v>0</v>
      </c>
      <c r="F26" t="str">
        <f>SmtRes!I24</f>
        <v>21.7-3-51</v>
      </c>
      <c r="G26" t="str">
        <f>SmtRes!K24</f>
        <v>Сверло победитовое, диаметр 12 мм, длина 550 мм</v>
      </c>
      <c r="H26" t="str">
        <f>SmtRes!O24</f>
        <v>шт.</v>
      </c>
      <c r="I26">
        <f>SmtRes!Y24*Source!I256</f>
        <v>0</v>
      </c>
      <c r="J26">
        <f>SmtRes!AO24</f>
        <v>1</v>
      </c>
      <c r="K26">
        <f>SmtRes!AE24</f>
        <v>803.98</v>
      </c>
      <c r="L26">
        <f>SmtRes!DB24</f>
        <v>8039.8</v>
      </c>
      <c r="M26">
        <f>ROUND(ROUND(L26*Source!I256, 6)*1, 2)</f>
        <v>0</v>
      </c>
      <c r="N26">
        <f>SmtRes!AA24</f>
        <v>803.98</v>
      </c>
      <c r="O26">
        <f>ROUND(ROUND(L26*Source!I256, 6)*SmtRes!DA24, 2)</f>
        <v>0</v>
      </c>
      <c r="P26">
        <f>SmtRes!AG24</f>
        <v>0</v>
      </c>
      <c r="Q26">
        <f>SmtRes!DC24</f>
        <v>0</v>
      </c>
      <c r="R26">
        <f>ROUND(ROUND(Q26*Source!I256, 6)*1, 2)</f>
        <v>0</v>
      </c>
      <c r="S26">
        <f>SmtRes!AC24</f>
        <v>0</v>
      </c>
      <c r="T26">
        <f>ROUND(ROUND(Q26*Source!I256, 6)*SmtRes!AK24, 2)</f>
        <v>0</v>
      </c>
      <c r="U26">
        <f>SmtRes!X24</f>
        <v>-76876598</v>
      </c>
      <c r="V26">
        <v>172005872</v>
      </c>
      <c r="W26">
        <v>172005872</v>
      </c>
    </row>
    <row r="27" spans="1:23" x14ac:dyDescent="0.2">
      <c r="A27">
        <f>Source!A257</f>
        <v>17</v>
      </c>
      <c r="C27">
        <v>3</v>
      </c>
      <c r="D27">
        <v>0</v>
      </c>
      <c r="E27">
        <f>SmtRes!AV26</f>
        <v>0</v>
      </c>
      <c r="F27" t="str">
        <f>SmtRes!I26</f>
        <v>21.3-2-15</v>
      </c>
      <c r="G27" t="str">
        <f>SmtRes!K26</f>
        <v>Растворы цементные, марка 100</v>
      </c>
      <c r="H27" t="str">
        <f>SmtRes!O26</f>
        <v>м3</v>
      </c>
      <c r="I27">
        <f>SmtRes!Y26*Source!I257</f>
        <v>0</v>
      </c>
      <c r="J27">
        <f>SmtRes!AO26</f>
        <v>1</v>
      </c>
      <c r="K27">
        <f>SmtRes!AE26</f>
        <v>3100.91</v>
      </c>
      <c r="L27">
        <f>SmtRes!DB26</f>
        <v>775.23</v>
      </c>
      <c r="M27">
        <f>ROUND(ROUND(L27*Source!I257, 6)*1, 2)</f>
        <v>0</v>
      </c>
      <c r="N27">
        <f>SmtRes!AA26</f>
        <v>3100.91</v>
      </c>
      <c r="O27">
        <f>ROUND(ROUND(L27*Source!I257, 6)*SmtRes!DA26, 2)</f>
        <v>0</v>
      </c>
      <c r="P27">
        <f>SmtRes!AG26</f>
        <v>0</v>
      </c>
      <c r="Q27">
        <f>SmtRes!DC26</f>
        <v>0</v>
      </c>
      <c r="R27">
        <f>ROUND(ROUND(Q27*Source!I257, 6)*1, 2)</f>
        <v>0</v>
      </c>
      <c r="S27">
        <f>SmtRes!AC26</f>
        <v>0</v>
      </c>
      <c r="T27">
        <f>ROUND(ROUND(Q27*Source!I257, 6)*SmtRes!AK26, 2)</f>
        <v>0</v>
      </c>
      <c r="U27">
        <f>SmtRes!X26</f>
        <v>167946997</v>
      </c>
      <c r="V27">
        <v>-264176447</v>
      </c>
      <c r="W27">
        <v>-264176447</v>
      </c>
    </row>
    <row r="28" spans="1:23" x14ac:dyDescent="0.2">
      <c r="A28">
        <f>Source!A258</f>
        <v>18</v>
      </c>
      <c r="C28">
        <v>3</v>
      </c>
      <c r="D28">
        <f>Source!BI258</f>
        <v>4</v>
      </c>
      <c r="E28">
        <f>Source!FS258</f>
        <v>0</v>
      </c>
      <c r="F28" t="str">
        <f>Source!F258</f>
        <v>Перечень реком. предельных цен</v>
      </c>
      <c r="G28" t="str">
        <f>Source!G258</f>
        <v>Столбик "Полусфера малая"</v>
      </c>
      <c r="H28" t="str">
        <f>Source!H258</f>
        <v>шт.</v>
      </c>
      <c r="I28">
        <f>Source!I258</f>
        <v>0</v>
      </c>
      <c r="J28">
        <v>1</v>
      </c>
      <c r="K28">
        <f>Source!AC258</f>
        <v>850</v>
      </c>
      <c r="M28">
        <f>ROUND(K28*I28, 2)</f>
        <v>0</v>
      </c>
      <c r="N28">
        <f>Source!AC258*IF(Source!BC258&lt;&gt; 0, Source!BC258, 1)</f>
        <v>850</v>
      </c>
      <c r="O28">
        <f>ROUND(N28*I28, 2)</f>
        <v>0</v>
      </c>
      <c r="P28">
        <f>Source!AE258</f>
        <v>0</v>
      </c>
      <c r="R28">
        <f>ROUND(P28*I28, 2)</f>
        <v>0</v>
      </c>
      <c r="S28">
        <f>Source!AE258*IF(Source!BS258&lt;&gt; 0, Source!BS258, 1)</f>
        <v>0</v>
      </c>
      <c r="T28">
        <f>ROUND(S28*I28, 2)</f>
        <v>0</v>
      </c>
      <c r="U28">
        <f>Source!GF258</f>
        <v>1267543648</v>
      </c>
      <c r="V28">
        <v>1830610411</v>
      </c>
      <c r="W28">
        <v>1830610411</v>
      </c>
    </row>
    <row r="29" spans="1:23" x14ac:dyDescent="0.2">
      <c r="A29">
        <f>Source!A392</f>
        <v>3</v>
      </c>
      <c r="B29">
        <v>392</v>
      </c>
      <c r="G29" t="str">
        <f>Source!G392</f>
        <v>район Красносельский</v>
      </c>
    </row>
    <row r="30" spans="1:23" x14ac:dyDescent="0.2">
      <c r="A30">
        <f>Source!A396</f>
        <v>4</v>
      </c>
      <c r="B30">
        <v>396</v>
      </c>
      <c r="G30" t="str">
        <f>Source!G396</f>
        <v>Каланчевская ул.,д. 49   (организации парковочного кармана   для автотранспорта инвалидов за счет сужения тротуара) - 170 м2</v>
      </c>
    </row>
    <row r="31" spans="1:23" x14ac:dyDescent="0.2">
      <c r="A31">
        <f>Source!A400</f>
        <v>5</v>
      </c>
      <c r="B31">
        <v>400</v>
      </c>
      <c r="G31" t="str">
        <f>Source!G400</f>
        <v>Подготовительные работы</v>
      </c>
    </row>
    <row r="32" spans="1:23" x14ac:dyDescent="0.2">
      <c r="A32">
        <f>Source!A411</f>
        <v>17</v>
      </c>
      <c r="C32">
        <v>3</v>
      </c>
      <c r="D32">
        <f>Source!BI411</f>
        <v>4</v>
      </c>
      <c r="E32">
        <f>Source!FS411</f>
        <v>0</v>
      </c>
      <c r="F32" t="str">
        <f>Source!F411</f>
        <v>21.25-0-5</v>
      </c>
      <c r="G32" t="str">
        <f>Source!G411</f>
        <v>Стоимость приемки отходов строительства и сноса (боя кирпичной кладки, бетонных и железобетонных изделий, отходов бетона и железобетона, асфальтобетона в кусковой форме) для переработки дробильными комплексами</v>
      </c>
      <c r="H32" t="str">
        <f>Source!H411</f>
        <v>т</v>
      </c>
      <c r="I32">
        <f>Source!I411</f>
        <v>0</v>
      </c>
      <c r="J32">
        <v>1</v>
      </c>
      <c r="K32">
        <f>Source!AC411</f>
        <v>186.23</v>
      </c>
      <c r="M32">
        <f>ROUND(K32*I32, 2)</f>
        <v>0</v>
      </c>
      <c r="N32">
        <f>Source!AC411*IF(Source!BC411&lt;&gt; 0, Source!BC411, 1)</f>
        <v>186.23</v>
      </c>
      <c r="O32">
        <f>ROUND(N32*I32, 2)</f>
        <v>0</v>
      </c>
      <c r="P32">
        <f>Source!AE411</f>
        <v>0</v>
      </c>
      <c r="R32">
        <f>ROUND(P32*I32, 2)</f>
        <v>0</v>
      </c>
      <c r="S32">
        <f>Source!AE411*IF(Source!BS411&lt;&gt; 0, Source!BS411, 1)</f>
        <v>0</v>
      </c>
      <c r="T32">
        <f>ROUND(S32*I32, 2)</f>
        <v>0</v>
      </c>
      <c r="U32">
        <f>Source!GF411</f>
        <v>-1007192125</v>
      </c>
      <c r="V32">
        <v>1262793743</v>
      </c>
      <c r="W32">
        <v>1262793743</v>
      </c>
    </row>
    <row r="33" spans="1:23" x14ac:dyDescent="0.2">
      <c r="A33">
        <f>Source!A442</f>
        <v>5</v>
      </c>
      <c r="B33">
        <v>442</v>
      </c>
      <c r="G33" t="str">
        <f>Source!G442</f>
        <v>Установка бортового камня - 70 м</v>
      </c>
    </row>
    <row r="34" spans="1:23" x14ac:dyDescent="0.2">
      <c r="A34">
        <f>Source!A478</f>
        <v>5</v>
      </c>
      <c r="B34">
        <v>478</v>
      </c>
      <c r="G34" t="str">
        <f>Source!G478</f>
        <v>Восстановление тротуара</v>
      </c>
    </row>
    <row r="35" spans="1:23" x14ac:dyDescent="0.2">
      <c r="A35">
        <f>Source!A484</f>
        <v>18</v>
      </c>
      <c r="C35">
        <v>3</v>
      </c>
      <c r="D35">
        <f>Source!BI484</f>
        <v>4</v>
      </c>
      <c r="E35">
        <f>Source!FS484</f>
        <v>0</v>
      </c>
      <c r="F35" t="str">
        <f>Source!F484</f>
        <v>21.3-3-34</v>
      </c>
      <c r="G35" t="str">
        <f>Source!G484</f>
        <v>Смеси асфальтобетонные дорожные горячие песчаные, тип Д, марка III</v>
      </c>
      <c r="H35" t="str">
        <f>Source!H484</f>
        <v>т</v>
      </c>
      <c r="I35">
        <f>Source!I484</f>
        <v>0</v>
      </c>
      <c r="J35">
        <v>1</v>
      </c>
      <c r="K35">
        <f>Source!AC484</f>
        <v>2433.27</v>
      </c>
      <c r="M35">
        <f>ROUND(K35*I35, 2)</f>
        <v>0</v>
      </c>
      <c r="N35">
        <f>Source!AC484*IF(Source!BC484&lt;&gt; 0, Source!BC484, 1)</f>
        <v>2433.27</v>
      </c>
      <c r="O35">
        <f>ROUND(N35*I35, 2)</f>
        <v>0</v>
      </c>
      <c r="P35">
        <f>Source!AE484</f>
        <v>0</v>
      </c>
      <c r="R35">
        <f>ROUND(P35*I35, 2)</f>
        <v>0</v>
      </c>
      <c r="S35">
        <f>Source!AE484*IF(Source!BS484&lt;&gt; 0, Source!BS484, 1)</f>
        <v>0</v>
      </c>
      <c r="T35">
        <f>ROUND(S35*I35, 2)</f>
        <v>0</v>
      </c>
      <c r="U35">
        <f>Source!GF484</f>
        <v>719642910</v>
      </c>
      <c r="V35">
        <v>489253913</v>
      </c>
      <c r="W35">
        <v>489253913</v>
      </c>
    </row>
    <row r="36" spans="1:23" x14ac:dyDescent="0.2">
      <c r="A36">
        <f>Source!A515</f>
        <v>5</v>
      </c>
      <c r="B36">
        <v>515</v>
      </c>
      <c r="G36" t="str">
        <f>Source!G515</f>
        <v>Устройство парковочного кармана - 170 м2</v>
      </c>
    </row>
    <row r="37" spans="1:23" x14ac:dyDescent="0.2">
      <c r="A37">
        <f>Source!A519</f>
        <v>17</v>
      </c>
      <c r="C37">
        <v>3</v>
      </c>
      <c r="D37">
        <v>0</v>
      </c>
      <c r="E37">
        <f>SmtRes!AV39</f>
        <v>0</v>
      </c>
      <c r="F37" t="str">
        <f>SmtRes!I39</f>
        <v>21.1-25-13</v>
      </c>
      <c r="G37" t="str">
        <f>SmtRes!K39</f>
        <v>Вода</v>
      </c>
      <c r="H37" t="str">
        <f>SmtRes!O39</f>
        <v>м3</v>
      </c>
      <c r="I37">
        <f>SmtRes!Y39*Source!I519</f>
        <v>0</v>
      </c>
      <c r="J37">
        <f>SmtRes!AO39</f>
        <v>1</v>
      </c>
      <c r="K37">
        <f>SmtRes!AE39</f>
        <v>32.25</v>
      </c>
      <c r="L37">
        <f>SmtRes!DB39</f>
        <v>225.75</v>
      </c>
      <c r="M37">
        <f>ROUND(ROUND(L37*Source!I519, 6)*1, 2)</f>
        <v>0</v>
      </c>
      <c r="N37">
        <f>SmtRes!AA39</f>
        <v>32.25</v>
      </c>
      <c r="O37">
        <f>ROUND(ROUND(L37*Source!I519, 6)*SmtRes!DA39, 2)</f>
        <v>0</v>
      </c>
      <c r="P37">
        <f>SmtRes!AG39</f>
        <v>0</v>
      </c>
      <c r="Q37">
        <f>SmtRes!DC39</f>
        <v>0</v>
      </c>
      <c r="R37">
        <f>ROUND(ROUND(Q37*Source!I519, 6)*1, 2)</f>
        <v>0</v>
      </c>
      <c r="S37">
        <f>SmtRes!AC39</f>
        <v>0</v>
      </c>
      <c r="T37">
        <f>ROUND(ROUND(Q37*Source!I519, 6)*SmtRes!AK39, 2)</f>
        <v>0</v>
      </c>
      <c r="U37">
        <f>SmtRes!X39</f>
        <v>209670377</v>
      </c>
      <c r="V37">
        <v>-956624241</v>
      </c>
      <c r="W37">
        <v>-956624241</v>
      </c>
    </row>
    <row r="38" spans="1:23" x14ac:dyDescent="0.2">
      <c r="A38">
        <f>Source!A519</f>
        <v>17</v>
      </c>
      <c r="C38">
        <v>3</v>
      </c>
      <c r="D38">
        <v>0</v>
      </c>
      <c r="E38">
        <f>SmtRes!AV38</f>
        <v>0</v>
      </c>
      <c r="F38" t="str">
        <f>SmtRes!I38</f>
        <v>21.1-12-36</v>
      </c>
      <c r="G38" t="str">
        <f>SmtRes!K38</f>
        <v>Щебень из естественного камня для строительных работ, марка 1200-800, фракция 20-40 мм</v>
      </c>
      <c r="H38" t="str">
        <f>SmtRes!O38</f>
        <v>м3</v>
      </c>
      <c r="I38">
        <f>SmtRes!Y38*Source!I519</f>
        <v>0</v>
      </c>
      <c r="J38">
        <f>SmtRes!AO38</f>
        <v>1</v>
      </c>
      <c r="K38">
        <f>SmtRes!AE38</f>
        <v>1906.02</v>
      </c>
      <c r="L38">
        <f>SmtRes!DB38</f>
        <v>240158.52</v>
      </c>
      <c r="M38">
        <f>ROUND(ROUND(L38*Source!I519, 6)*1, 2)</f>
        <v>0</v>
      </c>
      <c r="N38">
        <f>SmtRes!AA38</f>
        <v>1906.02</v>
      </c>
      <c r="O38">
        <f>ROUND(ROUND(L38*Source!I519, 6)*SmtRes!DA38, 2)</f>
        <v>0</v>
      </c>
      <c r="P38">
        <f>SmtRes!AG38</f>
        <v>0</v>
      </c>
      <c r="Q38">
        <f>SmtRes!DC38</f>
        <v>0</v>
      </c>
      <c r="R38">
        <f>ROUND(ROUND(Q38*Source!I519, 6)*1, 2)</f>
        <v>0</v>
      </c>
      <c r="S38">
        <f>SmtRes!AC38</f>
        <v>0</v>
      </c>
      <c r="T38">
        <f>ROUND(ROUND(Q38*Source!I519, 6)*SmtRes!AK38, 2)</f>
        <v>0</v>
      </c>
      <c r="U38">
        <f>SmtRes!X38</f>
        <v>1181658675</v>
      </c>
      <c r="V38">
        <v>-941176048</v>
      </c>
      <c r="W38">
        <v>-941176048</v>
      </c>
    </row>
    <row r="39" spans="1:23" x14ac:dyDescent="0.2">
      <c r="A39">
        <f>Source!A522</f>
        <v>18</v>
      </c>
      <c r="C39">
        <v>3</v>
      </c>
      <c r="D39">
        <f>Source!BI522</f>
        <v>4</v>
      </c>
      <c r="E39">
        <f>Source!FS522</f>
        <v>0</v>
      </c>
      <c r="F39" t="str">
        <f>Source!F522</f>
        <v>21.3-3-34</v>
      </c>
      <c r="G39" t="str">
        <f>Source!G522</f>
        <v>Смеси асфальтобетонные дорожные горячие песчаные, тип Д, марка III</v>
      </c>
      <c r="H39" t="str">
        <f>Source!H522</f>
        <v>т</v>
      </c>
      <c r="I39">
        <f>Source!I522</f>
        <v>0</v>
      </c>
      <c r="J39">
        <v>1</v>
      </c>
      <c r="K39">
        <f>Source!AC522</f>
        <v>2653.46</v>
      </c>
      <c r="M39">
        <f>ROUND(K39*I39, 2)</f>
        <v>0</v>
      </c>
      <c r="N39">
        <f>Source!AC522*IF(Source!BC522&lt;&gt; 0, Source!BC522, 1)</f>
        <v>2653.46</v>
      </c>
      <c r="O39">
        <f>ROUND(N39*I39, 2)</f>
        <v>0</v>
      </c>
      <c r="P39">
        <f>Source!AE522</f>
        <v>0</v>
      </c>
      <c r="R39">
        <f>ROUND(P39*I39, 2)</f>
        <v>0</v>
      </c>
      <c r="S39">
        <f>Source!AE522*IF(Source!BS522&lt;&gt; 0, Source!BS522, 1)</f>
        <v>0</v>
      </c>
      <c r="T39">
        <f>ROUND(S39*I39, 2)</f>
        <v>0</v>
      </c>
      <c r="U39">
        <f>Source!GF522</f>
        <v>633964965</v>
      </c>
      <c r="V39">
        <v>-1600941662</v>
      </c>
      <c r="W39">
        <v>-1600941662</v>
      </c>
    </row>
    <row r="40" spans="1:23" x14ac:dyDescent="0.2">
      <c r="A40">
        <f>Source!A523</f>
        <v>17</v>
      </c>
      <c r="C40">
        <v>3</v>
      </c>
      <c r="D40">
        <v>0</v>
      </c>
      <c r="E40">
        <f>SmtRes!AV47</f>
        <v>0</v>
      </c>
      <c r="F40" t="str">
        <f>SmtRes!I47</f>
        <v>21.1-1-3</v>
      </c>
      <c r="G40" t="str">
        <f>SmtRes!K47</f>
        <v>Битумы нефтяные, дорожные жидкие, марка МГ, СГ</v>
      </c>
      <c r="H40" t="str">
        <f>SmtRes!O47</f>
        <v>т</v>
      </c>
      <c r="I40">
        <f>SmtRes!Y47*Source!I523</f>
        <v>0</v>
      </c>
      <c r="J40">
        <f>SmtRes!AO47</f>
        <v>1</v>
      </c>
      <c r="K40">
        <f>SmtRes!AE47</f>
        <v>32351.38</v>
      </c>
      <c r="L40">
        <f>SmtRes!DB47</f>
        <v>1941.08</v>
      </c>
      <c r="M40">
        <f>ROUND(ROUND(L40*Source!I523, 6)*1, 2)</f>
        <v>0</v>
      </c>
      <c r="N40">
        <f>SmtRes!AA47</f>
        <v>32351.38</v>
      </c>
      <c r="O40">
        <f>ROUND(ROUND(L40*Source!I523, 6)*SmtRes!DA47, 2)</f>
        <v>0</v>
      </c>
      <c r="P40">
        <f>SmtRes!AG47</f>
        <v>0</v>
      </c>
      <c r="Q40">
        <f>SmtRes!DC47</f>
        <v>0</v>
      </c>
      <c r="R40">
        <f>ROUND(ROUND(Q40*Source!I523, 6)*1, 2)</f>
        <v>0</v>
      </c>
      <c r="S40">
        <f>SmtRes!AC47</f>
        <v>0</v>
      </c>
      <c r="T40">
        <f>ROUND(ROUND(Q40*Source!I523, 6)*SmtRes!AK47, 2)</f>
        <v>0</v>
      </c>
      <c r="U40">
        <f>SmtRes!X47</f>
        <v>-368105252</v>
      </c>
      <c r="V40">
        <v>1316573159</v>
      </c>
      <c r="W40">
        <v>1316573159</v>
      </c>
    </row>
    <row r="41" spans="1:23" x14ac:dyDescent="0.2">
      <c r="A41">
        <f>Source!A525</f>
        <v>18</v>
      </c>
      <c r="C41">
        <v>3</v>
      </c>
      <c r="D41">
        <f>Source!BI525</f>
        <v>4</v>
      </c>
      <c r="E41">
        <f>Source!FS525</f>
        <v>0</v>
      </c>
      <c r="F41" t="str">
        <f>Source!F525</f>
        <v>21.3-3-34</v>
      </c>
      <c r="G41" t="str">
        <f>Source!G525</f>
        <v>Смеси асфальтобетонные дорожные горячие песчаные, тип Д, марка III</v>
      </c>
      <c r="H41" t="str">
        <f>Source!H525</f>
        <v>т</v>
      </c>
      <c r="I41">
        <f>Source!I525</f>
        <v>0</v>
      </c>
      <c r="J41">
        <v>1</v>
      </c>
      <c r="K41">
        <f>Source!AC525</f>
        <v>2653.46</v>
      </c>
      <c r="M41">
        <f>ROUND(K41*I41, 2)</f>
        <v>0</v>
      </c>
      <c r="N41">
        <f>Source!AC525*IF(Source!BC525&lt;&gt; 0, Source!BC525, 1)</f>
        <v>2653.46</v>
      </c>
      <c r="O41">
        <f>ROUND(N41*I41, 2)</f>
        <v>0</v>
      </c>
      <c r="P41">
        <f>Source!AE525</f>
        <v>0</v>
      </c>
      <c r="R41">
        <f>ROUND(P41*I41, 2)</f>
        <v>0</v>
      </c>
      <c r="S41">
        <f>Source!AE525*IF(Source!BS525&lt;&gt; 0, Source!BS525, 1)</f>
        <v>0</v>
      </c>
      <c r="T41">
        <f>ROUND(S41*I41, 2)</f>
        <v>0</v>
      </c>
      <c r="U41">
        <f>Source!GF525</f>
        <v>633964965</v>
      </c>
      <c r="V41">
        <v>-1600941662</v>
      </c>
      <c r="W41">
        <v>-1600941662</v>
      </c>
    </row>
    <row r="42" spans="1:23" x14ac:dyDescent="0.2">
      <c r="A42">
        <f>Source!A643</f>
        <v>3</v>
      </c>
      <c r="B42">
        <v>643</v>
      </c>
      <c r="G42" t="str">
        <f>Source!G643</f>
        <v>Мещанский</v>
      </c>
    </row>
    <row r="43" spans="1:23" x14ac:dyDescent="0.2">
      <c r="A43">
        <f>Source!A647</f>
        <v>4</v>
      </c>
      <c r="B43">
        <v>647</v>
      </c>
      <c r="G43" t="str">
        <f>Source!G647</f>
        <v>Кузнецкий мост ул., д. 21/5  (обустройство пешеходного перехода для маломобильных групп граждан)</v>
      </c>
    </row>
    <row r="44" spans="1:23" x14ac:dyDescent="0.2">
      <c r="A44">
        <f>Source!A651</f>
        <v>5</v>
      </c>
      <c r="B44">
        <v>651</v>
      </c>
      <c r="G44" t="str">
        <f>Source!G651</f>
        <v>Подготовительные работы</v>
      </c>
    </row>
    <row r="45" spans="1:23" x14ac:dyDescent="0.2">
      <c r="A45">
        <f>Source!A662</f>
        <v>17</v>
      </c>
      <c r="C45">
        <v>3</v>
      </c>
      <c r="D45">
        <f>Source!BI662</f>
        <v>4</v>
      </c>
      <c r="E45">
        <f>Source!FS662</f>
        <v>0</v>
      </c>
      <c r="F45" t="str">
        <f>Source!F662</f>
        <v>21.25-0-5</v>
      </c>
      <c r="G45" t="str">
        <f>Source!G662</f>
        <v>Стоимость приемки отходов строительства и сноса (боя кирпичной кладки, бетонных и железобетонных изделий, отходов бетона и железобетона, асфальтобетона в кусковой форме) для переработки дробильными комплексами</v>
      </c>
      <c r="H45" t="str">
        <f>Source!H662</f>
        <v>т</v>
      </c>
      <c r="I45">
        <f>Source!I662</f>
        <v>0</v>
      </c>
      <c r="J45">
        <v>1</v>
      </c>
      <c r="K45">
        <f>Source!AC662</f>
        <v>186.23</v>
      </c>
      <c r="M45">
        <f>ROUND(K45*I45, 2)</f>
        <v>0</v>
      </c>
      <c r="N45">
        <f>Source!AC662*IF(Source!BC662&lt;&gt; 0, Source!BC662, 1)</f>
        <v>186.23</v>
      </c>
      <c r="O45">
        <f>ROUND(N45*I45, 2)</f>
        <v>0</v>
      </c>
      <c r="P45">
        <f>Source!AE662</f>
        <v>0</v>
      </c>
      <c r="R45">
        <f>ROUND(P45*I45, 2)</f>
        <v>0</v>
      </c>
      <c r="S45">
        <f>Source!AE662*IF(Source!BS662&lt;&gt; 0, Source!BS662, 1)</f>
        <v>0</v>
      </c>
      <c r="T45">
        <f>ROUND(S45*I45, 2)</f>
        <v>0</v>
      </c>
      <c r="U45">
        <f>Source!GF662</f>
        <v>-1007192125</v>
      </c>
      <c r="V45">
        <v>1262793743</v>
      </c>
      <c r="W45">
        <v>1262793743</v>
      </c>
    </row>
    <row r="46" spans="1:23" x14ac:dyDescent="0.2">
      <c r="A46">
        <f>Source!A693</f>
        <v>5</v>
      </c>
      <c r="B46">
        <v>693</v>
      </c>
      <c r="G46" t="str">
        <f>Source!G693</f>
        <v>Установка бортового камня</v>
      </c>
    </row>
    <row r="47" spans="1:23" x14ac:dyDescent="0.2">
      <c r="A47">
        <f>Source!A701</f>
        <v>18</v>
      </c>
      <c r="C47">
        <v>3</v>
      </c>
      <c r="D47">
        <f>Source!BI701</f>
        <v>4</v>
      </c>
      <c r="E47">
        <f>Source!FS701</f>
        <v>0</v>
      </c>
      <c r="F47" t="str">
        <f>Source!F701</f>
        <v>21.3-3-18</v>
      </c>
      <c r="G47" t="str">
        <f>Source!G701</f>
        <v>Смеси асфальтобетонные дорожные горячие мелкозернистые, марка I, тип Б</v>
      </c>
      <c r="H47" t="str">
        <f>Source!H701</f>
        <v>т</v>
      </c>
      <c r="I47">
        <f>Source!I701</f>
        <v>0</v>
      </c>
      <c r="J47">
        <v>1</v>
      </c>
      <c r="K47">
        <f>Source!AC701</f>
        <v>2466.12</v>
      </c>
      <c r="M47">
        <f>ROUND(K47*I47, 2)</f>
        <v>0</v>
      </c>
      <c r="N47">
        <f>Source!AC701*IF(Source!BC701&lt;&gt; 0, Source!BC701, 1)</f>
        <v>2466.12</v>
      </c>
      <c r="O47">
        <f>ROUND(N47*I47, 2)</f>
        <v>0</v>
      </c>
      <c r="P47">
        <f>Source!AE701</f>
        <v>0</v>
      </c>
      <c r="R47">
        <f>ROUND(P47*I47, 2)</f>
        <v>0</v>
      </c>
      <c r="S47">
        <f>Source!AE701*IF(Source!BS701&lt;&gt; 0, Source!BS701, 1)</f>
        <v>0</v>
      </c>
      <c r="T47">
        <f>ROUND(S47*I47, 2)</f>
        <v>0</v>
      </c>
      <c r="U47">
        <f>Source!GF701</f>
        <v>-1591067280</v>
      </c>
      <c r="V47">
        <v>700877390</v>
      </c>
      <c r="W47">
        <v>700877390</v>
      </c>
    </row>
    <row r="48" spans="1:23" x14ac:dyDescent="0.2">
      <c r="A48">
        <f>Source!A807</f>
        <v>3</v>
      </c>
      <c r="B48">
        <v>807</v>
      </c>
      <c r="G48" t="str">
        <f>Source!G807</f>
        <v>район Пресненский</v>
      </c>
    </row>
    <row r="49" spans="1:23" x14ac:dyDescent="0.2">
      <c r="A49">
        <f>Source!A811</f>
        <v>4</v>
      </c>
      <c r="B49">
        <v>811</v>
      </c>
      <c r="G49" t="str">
        <f>Source!G811</f>
        <v>Пресненский Вал ул., д. 3 (обустройство парковочного пространства - 300 м2)</v>
      </c>
    </row>
    <row r="50" spans="1:23" x14ac:dyDescent="0.2">
      <c r="A50">
        <f>Source!A815</f>
        <v>5</v>
      </c>
      <c r="B50">
        <v>815</v>
      </c>
      <c r="G50" t="str">
        <f>Source!G815</f>
        <v>Подготовительные работы</v>
      </c>
    </row>
    <row r="51" spans="1:23" x14ac:dyDescent="0.2">
      <c r="A51">
        <f>Source!A826</f>
        <v>17</v>
      </c>
      <c r="C51">
        <v>3</v>
      </c>
      <c r="D51">
        <f>Source!BI826</f>
        <v>4</v>
      </c>
      <c r="E51">
        <f>Source!FS826</f>
        <v>0</v>
      </c>
      <c r="F51" t="str">
        <f>Source!F826</f>
        <v>21.25-0-5</v>
      </c>
      <c r="G51" t="str">
        <f>Source!G826</f>
        <v>Стоимость приемки отходов строительства и сноса (боя кирпичной кладки, бетонных и железобетонных изделий, отходов бетона и железобетона, асфальтобетона в кусковой форме) для переработки дробильными комплексами</v>
      </c>
      <c r="H51" t="str">
        <f>Source!H826</f>
        <v>т</v>
      </c>
      <c r="I51">
        <f>Source!I826</f>
        <v>0</v>
      </c>
      <c r="J51">
        <v>1</v>
      </c>
      <c r="K51">
        <f>Source!AC826</f>
        <v>186.23</v>
      </c>
      <c r="M51">
        <f>ROUND(K51*I51, 2)</f>
        <v>0</v>
      </c>
      <c r="N51">
        <f>Source!AC826*IF(Source!BC826&lt;&gt; 0, Source!BC826, 1)</f>
        <v>186.23</v>
      </c>
      <c r="O51">
        <f>ROUND(N51*I51, 2)</f>
        <v>0</v>
      </c>
      <c r="P51">
        <f>Source!AE826</f>
        <v>0</v>
      </c>
      <c r="R51">
        <f>ROUND(P51*I51, 2)</f>
        <v>0</v>
      </c>
      <c r="S51">
        <f>Source!AE826*IF(Source!BS826&lt;&gt; 0, Source!BS826, 1)</f>
        <v>0</v>
      </c>
      <c r="T51">
        <f>ROUND(S51*I51, 2)</f>
        <v>0</v>
      </c>
      <c r="U51">
        <f>Source!GF826</f>
        <v>-1007192125</v>
      </c>
      <c r="V51">
        <v>1262793743</v>
      </c>
      <c r="W51">
        <v>1262793743</v>
      </c>
    </row>
    <row r="52" spans="1:23" x14ac:dyDescent="0.2">
      <c r="A52">
        <f>Source!A857</f>
        <v>5</v>
      </c>
      <c r="B52">
        <v>857</v>
      </c>
      <c r="G52" t="str">
        <f>Source!G857</f>
        <v>Установка бортового камня</v>
      </c>
    </row>
    <row r="53" spans="1:23" x14ac:dyDescent="0.2">
      <c r="A53">
        <f>Source!A865</f>
        <v>18</v>
      </c>
      <c r="C53">
        <v>3</v>
      </c>
      <c r="D53">
        <f>Source!BI865</f>
        <v>4</v>
      </c>
      <c r="E53">
        <f>Source!FS865</f>
        <v>0</v>
      </c>
      <c r="F53" t="str">
        <f>Source!F865</f>
        <v>21.3-3-18</v>
      </c>
      <c r="G53" t="str">
        <f>Source!G865</f>
        <v>Смеси асфальтобетонные дорожные горячие мелкозернистые, марка I, тип Б</v>
      </c>
      <c r="H53" t="str">
        <f>Source!H865</f>
        <v>т</v>
      </c>
      <c r="I53">
        <f>Source!I865</f>
        <v>0</v>
      </c>
      <c r="J53">
        <v>1</v>
      </c>
      <c r="K53">
        <f>Source!AC865</f>
        <v>2466.12</v>
      </c>
      <c r="M53">
        <f>ROUND(K53*I53, 2)</f>
        <v>0</v>
      </c>
      <c r="N53">
        <f>Source!AC865*IF(Source!BC865&lt;&gt; 0, Source!BC865, 1)</f>
        <v>2466.12</v>
      </c>
      <c r="O53">
        <f>ROUND(N53*I53, 2)</f>
        <v>0</v>
      </c>
      <c r="P53">
        <f>Source!AE865</f>
        <v>0</v>
      </c>
      <c r="R53">
        <f>ROUND(P53*I53, 2)</f>
        <v>0</v>
      </c>
      <c r="S53">
        <f>Source!AE865*IF(Source!BS865&lt;&gt; 0, Source!BS865, 1)</f>
        <v>0</v>
      </c>
      <c r="T53">
        <f>ROUND(S53*I53, 2)</f>
        <v>0</v>
      </c>
      <c r="U53">
        <f>Source!GF865</f>
        <v>-1591067280</v>
      </c>
      <c r="V53">
        <v>700877390</v>
      </c>
      <c r="W53">
        <v>700877390</v>
      </c>
    </row>
    <row r="54" spans="1:23" x14ac:dyDescent="0.2">
      <c r="A54">
        <f>Source!A896</f>
        <v>5</v>
      </c>
      <c r="B54">
        <v>896</v>
      </c>
      <c r="G54" t="str">
        <f>Source!G896</f>
        <v>Восстановление тротуара</v>
      </c>
    </row>
    <row r="55" spans="1:23" x14ac:dyDescent="0.2">
      <c r="A55">
        <f>Source!A902</f>
        <v>18</v>
      </c>
      <c r="C55">
        <v>3</v>
      </c>
      <c r="D55">
        <f>Source!BI902</f>
        <v>4</v>
      </c>
      <c r="E55">
        <f>Source!FS902</f>
        <v>0</v>
      </c>
      <c r="F55" t="str">
        <f>Source!F902</f>
        <v>21.3-3-34</v>
      </c>
      <c r="G55" t="str">
        <f>Source!G902</f>
        <v>Смеси асфальтобетонные дорожные горячие песчаные, тип Д, марка III</v>
      </c>
      <c r="H55" t="str">
        <f>Source!H902</f>
        <v>т</v>
      </c>
      <c r="I55">
        <f>Source!I902</f>
        <v>0</v>
      </c>
      <c r="J55">
        <v>1</v>
      </c>
      <c r="K55">
        <f>Source!AC902</f>
        <v>2433.27</v>
      </c>
      <c r="M55">
        <f>ROUND(K55*I55, 2)</f>
        <v>0</v>
      </c>
      <c r="N55">
        <f>Source!AC902*IF(Source!BC902&lt;&gt; 0, Source!BC902, 1)</f>
        <v>2433.27</v>
      </c>
      <c r="O55">
        <f>ROUND(N55*I55, 2)</f>
        <v>0</v>
      </c>
      <c r="P55">
        <f>Source!AE902</f>
        <v>0</v>
      </c>
      <c r="R55">
        <f>ROUND(P55*I55, 2)</f>
        <v>0</v>
      </c>
      <c r="S55">
        <f>Source!AE902*IF(Source!BS902&lt;&gt; 0, Source!BS902, 1)</f>
        <v>0</v>
      </c>
      <c r="T55">
        <f>ROUND(S55*I55, 2)</f>
        <v>0</v>
      </c>
      <c r="U55">
        <f>Source!GF902</f>
        <v>719642910</v>
      </c>
      <c r="V55">
        <v>489253913</v>
      </c>
      <c r="W55">
        <v>489253913</v>
      </c>
    </row>
    <row r="56" spans="1:23" x14ac:dyDescent="0.2">
      <c r="A56">
        <f>Source!A933</f>
        <v>5</v>
      </c>
      <c r="B56">
        <v>933</v>
      </c>
      <c r="G56" t="str">
        <f>Source!G933</f>
        <v>Устройство парковочного кармана - 300 м2</v>
      </c>
    </row>
    <row r="57" spans="1:23" x14ac:dyDescent="0.2">
      <c r="A57">
        <f>Source!A937</f>
        <v>17</v>
      </c>
      <c r="C57">
        <v>3</v>
      </c>
      <c r="D57">
        <v>0</v>
      </c>
      <c r="E57">
        <f>SmtRes!AV60</f>
        <v>0</v>
      </c>
      <c r="F57" t="str">
        <f>SmtRes!I60</f>
        <v>21.1-25-13</v>
      </c>
      <c r="G57" t="str">
        <f>SmtRes!K60</f>
        <v>Вода</v>
      </c>
      <c r="H57" t="str">
        <f>SmtRes!O60</f>
        <v>м3</v>
      </c>
      <c r="I57">
        <f>SmtRes!Y60*Source!I937</f>
        <v>0</v>
      </c>
      <c r="J57">
        <f>SmtRes!AO60</f>
        <v>1</v>
      </c>
      <c r="K57">
        <f>SmtRes!AE60</f>
        <v>32.25</v>
      </c>
      <c r="L57">
        <f>SmtRes!DB60</f>
        <v>225.75</v>
      </c>
      <c r="M57">
        <f>ROUND(ROUND(L57*Source!I937, 6)*1, 2)</f>
        <v>0</v>
      </c>
      <c r="N57">
        <f>SmtRes!AA60</f>
        <v>32.25</v>
      </c>
      <c r="O57">
        <f>ROUND(ROUND(L57*Source!I937, 6)*SmtRes!DA60, 2)</f>
        <v>0</v>
      </c>
      <c r="P57">
        <f>SmtRes!AG60</f>
        <v>0</v>
      </c>
      <c r="Q57">
        <f>SmtRes!DC60</f>
        <v>0</v>
      </c>
      <c r="R57">
        <f>ROUND(ROUND(Q57*Source!I937, 6)*1, 2)</f>
        <v>0</v>
      </c>
      <c r="S57">
        <f>SmtRes!AC60</f>
        <v>0</v>
      </c>
      <c r="T57">
        <f>ROUND(ROUND(Q57*Source!I937, 6)*SmtRes!AK60, 2)</f>
        <v>0</v>
      </c>
      <c r="U57">
        <f>SmtRes!X60</f>
        <v>209670377</v>
      </c>
      <c r="V57">
        <v>-956624241</v>
      </c>
      <c r="W57">
        <v>-956624241</v>
      </c>
    </row>
    <row r="58" spans="1:23" x14ac:dyDescent="0.2">
      <c r="A58">
        <f>Source!A937</f>
        <v>17</v>
      </c>
      <c r="C58">
        <v>3</v>
      </c>
      <c r="D58">
        <v>0</v>
      </c>
      <c r="E58">
        <f>SmtRes!AV59</f>
        <v>0</v>
      </c>
      <c r="F58" t="str">
        <f>SmtRes!I59</f>
        <v>21.1-12-36</v>
      </c>
      <c r="G58" t="str">
        <f>SmtRes!K59</f>
        <v>Щебень из естественного камня для строительных работ, марка 1200-800, фракция 20-40 мм</v>
      </c>
      <c r="H58" t="str">
        <f>SmtRes!O59</f>
        <v>м3</v>
      </c>
      <c r="I58">
        <f>SmtRes!Y59*Source!I937</f>
        <v>0</v>
      </c>
      <c r="J58">
        <f>SmtRes!AO59</f>
        <v>1</v>
      </c>
      <c r="K58">
        <f>SmtRes!AE59</f>
        <v>1906.02</v>
      </c>
      <c r="L58">
        <f>SmtRes!DB59</f>
        <v>240158.52</v>
      </c>
      <c r="M58">
        <f>ROUND(ROUND(L58*Source!I937, 6)*1, 2)</f>
        <v>0</v>
      </c>
      <c r="N58">
        <f>SmtRes!AA59</f>
        <v>1906.02</v>
      </c>
      <c r="O58">
        <f>ROUND(ROUND(L58*Source!I937, 6)*SmtRes!DA59, 2)</f>
        <v>0</v>
      </c>
      <c r="P58">
        <f>SmtRes!AG59</f>
        <v>0</v>
      </c>
      <c r="Q58">
        <f>SmtRes!DC59</f>
        <v>0</v>
      </c>
      <c r="R58">
        <f>ROUND(ROUND(Q58*Source!I937, 6)*1, 2)</f>
        <v>0</v>
      </c>
      <c r="S58">
        <f>SmtRes!AC59</f>
        <v>0</v>
      </c>
      <c r="T58">
        <f>ROUND(ROUND(Q58*Source!I937, 6)*SmtRes!AK59, 2)</f>
        <v>0</v>
      </c>
      <c r="U58">
        <f>SmtRes!X59</f>
        <v>1181658675</v>
      </c>
      <c r="V58">
        <v>-941176048</v>
      </c>
      <c r="W58">
        <v>-941176048</v>
      </c>
    </row>
    <row r="59" spans="1:23" x14ac:dyDescent="0.2">
      <c r="A59">
        <f>Source!A940</f>
        <v>18</v>
      </c>
      <c r="C59">
        <v>3</v>
      </c>
      <c r="D59">
        <f>Source!BI940</f>
        <v>4</v>
      </c>
      <c r="E59">
        <f>Source!FS940</f>
        <v>0</v>
      </c>
      <c r="F59" t="str">
        <f>Source!F940</f>
        <v>21.3-3-34</v>
      </c>
      <c r="G59" t="str">
        <f>Source!G940</f>
        <v>Смеси асфальтобетонные дорожные горячие песчаные, тип Д, марка III</v>
      </c>
      <c r="H59" t="str">
        <f>Source!H940</f>
        <v>т</v>
      </c>
      <c r="I59">
        <f>Source!I940</f>
        <v>0</v>
      </c>
      <c r="J59">
        <v>1</v>
      </c>
      <c r="K59">
        <f>Source!AC940</f>
        <v>2653.46</v>
      </c>
      <c r="M59">
        <f>ROUND(K59*I59, 2)</f>
        <v>0</v>
      </c>
      <c r="N59">
        <f>Source!AC940*IF(Source!BC940&lt;&gt; 0, Source!BC940, 1)</f>
        <v>2653.46</v>
      </c>
      <c r="O59">
        <f>ROUND(N59*I59, 2)</f>
        <v>0</v>
      </c>
      <c r="P59">
        <f>Source!AE940</f>
        <v>0</v>
      </c>
      <c r="R59">
        <f>ROUND(P59*I59, 2)</f>
        <v>0</v>
      </c>
      <c r="S59">
        <f>Source!AE940*IF(Source!BS940&lt;&gt; 0, Source!BS940, 1)</f>
        <v>0</v>
      </c>
      <c r="T59">
        <f>ROUND(S59*I59, 2)</f>
        <v>0</v>
      </c>
      <c r="U59">
        <f>Source!GF940</f>
        <v>633964965</v>
      </c>
      <c r="V59">
        <v>-1600941662</v>
      </c>
      <c r="W59">
        <v>-1600941662</v>
      </c>
    </row>
    <row r="60" spans="1:23" x14ac:dyDescent="0.2">
      <c r="A60">
        <f>Source!A941</f>
        <v>17</v>
      </c>
      <c r="C60">
        <v>3</v>
      </c>
      <c r="D60">
        <v>0</v>
      </c>
      <c r="E60">
        <f>SmtRes!AV68</f>
        <v>0</v>
      </c>
      <c r="F60" t="str">
        <f>SmtRes!I68</f>
        <v>21.1-1-3</v>
      </c>
      <c r="G60" t="str">
        <f>SmtRes!K68</f>
        <v>Битумы нефтяные, дорожные жидкие, марка МГ, СГ</v>
      </c>
      <c r="H60" t="str">
        <f>SmtRes!O68</f>
        <v>т</v>
      </c>
      <c r="I60">
        <f>SmtRes!Y68*Source!I941</f>
        <v>0</v>
      </c>
      <c r="J60">
        <f>SmtRes!AO68</f>
        <v>1</v>
      </c>
      <c r="K60">
        <f>SmtRes!AE68</f>
        <v>32351.38</v>
      </c>
      <c r="L60">
        <f>SmtRes!DB68</f>
        <v>1941.08</v>
      </c>
      <c r="M60">
        <f>ROUND(ROUND(L60*Source!I941, 6)*1, 2)</f>
        <v>0</v>
      </c>
      <c r="N60">
        <f>SmtRes!AA68</f>
        <v>32351.38</v>
      </c>
      <c r="O60">
        <f>ROUND(ROUND(L60*Source!I941, 6)*SmtRes!DA68, 2)</f>
        <v>0</v>
      </c>
      <c r="P60">
        <f>SmtRes!AG68</f>
        <v>0</v>
      </c>
      <c r="Q60">
        <f>SmtRes!DC68</f>
        <v>0</v>
      </c>
      <c r="R60">
        <f>ROUND(ROUND(Q60*Source!I941, 6)*1, 2)</f>
        <v>0</v>
      </c>
      <c r="S60">
        <f>SmtRes!AC68</f>
        <v>0</v>
      </c>
      <c r="T60">
        <f>ROUND(ROUND(Q60*Source!I941, 6)*SmtRes!AK68, 2)</f>
        <v>0</v>
      </c>
      <c r="U60">
        <f>SmtRes!X68</f>
        <v>-368105252</v>
      </c>
      <c r="V60">
        <v>1316573159</v>
      </c>
      <c r="W60">
        <v>1316573159</v>
      </c>
    </row>
    <row r="61" spans="1:23" x14ac:dyDescent="0.2">
      <c r="A61">
        <f>Source!A943</f>
        <v>18</v>
      </c>
      <c r="C61">
        <v>3</v>
      </c>
      <c r="D61">
        <f>Source!BI943</f>
        <v>4</v>
      </c>
      <c r="E61">
        <f>Source!FS943</f>
        <v>0</v>
      </c>
      <c r="F61" t="str">
        <f>Source!F943</f>
        <v>21.3-3-34</v>
      </c>
      <c r="G61" t="str">
        <f>Source!G943</f>
        <v>Смеси асфальтобетонные дорожные горячие песчаные, тип Д, марка III</v>
      </c>
      <c r="H61" t="str">
        <f>Source!H943</f>
        <v>т</v>
      </c>
      <c r="I61">
        <f>Source!I943</f>
        <v>0</v>
      </c>
      <c r="J61">
        <v>1</v>
      </c>
      <c r="K61">
        <f>Source!AC943</f>
        <v>2653.46</v>
      </c>
      <c r="M61">
        <f>ROUND(K61*I61, 2)</f>
        <v>0</v>
      </c>
      <c r="N61">
        <f>Source!AC943*IF(Source!BC943&lt;&gt; 0, Source!BC943, 1)</f>
        <v>2653.46</v>
      </c>
      <c r="O61">
        <f>ROUND(N61*I61, 2)</f>
        <v>0</v>
      </c>
      <c r="P61">
        <f>Source!AE943</f>
        <v>0</v>
      </c>
      <c r="R61">
        <f>ROUND(P61*I61, 2)</f>
        <v>0</v>
      </c>
      <c r="S61">
        <f>Source!AE943*IF(Source!BS943&lt;&gt; 0, Source!BS943, 1)</f>
        <v>0</v>
      </c>
      <c r="T61">
        <f>ROUND(S61*I61, 2)</f>
        <v>0</v>
      </c>
      <c r="U61">
        <f>Source!GF943</f>
        <v>633964965</v>
      </c>
      <c r="V61">
        <v>-1600941662</v>
      </c>
      <c r="W61">
        <v>-1600941662</v>
      </c>
    </row>
    <row r="62" spans="1:23" x14ac:dyDescent="0.2">
      <c r="A62">
        <f>Source!A1070</f>
        <v>3</v>
      </c>
      <c r="B62">
        <v>1070</v>
      </c>
      <c r="G62" t="str">
        <f>Source!G1070</f>
        <v>район Таганский</v>
      </c>
    </row>
    <row r="63" spans="1:23" x14ac:dyDescent="0.2">
      <c r="A63">
        <f>Source!A1074</f>
        <v>4</v>
      </c>
      <c r="B63">
        <v>1074</v>
      </c>
      <c r="G63" t="str">
        <f>Source!G1074</f>
        <v>Сыромятническая наб. (установка ограждающих конструкций - 200 пог.м)</v>
      </c>
    </row>
    <row r="64" spans="1:23" x14ac:dyDescent="0.2">
      <c r="A64">
        <f>Source!A1078</f>
        <v>5</v>
      </c>
      <c r="B64">
        <v>1078</v>
      </c>
      <c r="G64" t="str">
        <f>Source!G1078</f>
        <v>Прочие работы</v>
      </c>
    </row>
    <row r="65" spans="1:23" x14ac:dyDescent="0.2">
      <c r="A65">
        <f>Source!A1082</f>
        <v>17</v>
      </c>
      <c r="C65">
        <v>3</v>
      </c>
      <c r="D65">
        <v>0</v>
      </c>
      <c r="E65">
        <f>SmtRes!AV76</f>
        <v>0</v>
      </c>
      <c r="F65" t="str">
        <f>SmtRes!I76</f>
        <v>21.1-4-32</v>
      </c>
      <c r="G65" t="str">
        <f>SmtRes!K76</f>
        <v>Пропан-бутан, сжиженный газ</v>
      </c>
      <c r="H65" t="str">
        <f>SmtRes!O76</f>
        <v>кг</v>
      </c>
      <c r="I65">
        <f>SmtRes!Y76*Source!I1082</f>
        <v>4.6399999999999997</v>
      </c>
      <c r="J65">
        <f>SmtRes!AO76</f>
        <v>1</v>
      </c>
      <c r="K65">
        <f>SmtRes!AE76</f>
        <v>41.84</v>
      </c>
      <c r="L65">
        <f>SmtRes!DB76</f>
        <v>97.07</v>
      </c>
      <c r="M65">
        <f>ROUND(ROUND(L65*Source!I1082, 6)*1, 2)</f>
        <v>194.14</v>
      </c>
      <c r="N65">
        <f>SmtRes!AA76</f>
        <v>41.84</v>
      </c>
      <c r="O65">
        <f>ROUND(ROUND(L65*Source!I1082, 6)*SmtRes!DA76, 2)</f>
        <v>194.14</v>
      </c>
      <c r="P65">
        <f>SmtRes!AG76</f>
        <v>0</v>
      </c>
      <c r="Q65">
        <f>SmtRes!DC76</f>
        <v>0</v>
      </c>
      <c r="R65">
        <f>ROUND(ROUND(Q65*Source!I1082, 6)*1, 2)</f>
        <v>0</v>
      </c>
      <c r="S65">
        <f>SmtRes!AC76</f>
        <v>0</v>
      </c>
      <c r="T65">
        <f>ROUND(ROUND(Q65*Source!I1082, 6)*SmtRes!AK76, 2)</f>
        <v>0</v>
      </c>
      <c r="U65">
        <f>SmtRes!X76</f>
        <v>-2128548325</v>
      </c>
      <c r="V65">
        <v>-615589016</v>
      </c>
      <c r="W65">
        <v>-615589016</v>
      </c>
    </row>
    <row r="66" spans="1:23" x14ac:dyDescent="0.2">
      <c r="A66">
        <f>Source!A1082</f>
        <v>17</v>
      </c>
      <c r="C66">
        <v>3</v>
      </c>
      <c r="D66">
        <v>0</v>
      </c>
      <c r="E66">
        <f>SmtRes!AV75</f>
        <v>0</v>
      </c>
      <c r="F66" t="str">
        <f>SmtRes!I75</f>
        <v>21.1-1-2</v>
      </c>
      <c r="G66" t="str">
        <f>SmtRes!K75</f>
        <v>Битумы нефтяные, дорожные вязкие, марка БНД</v>
      </c>
      <c r="H66" t="str">
        <f>SmtRes!O75</f>
        <v>т</v>
      </c>
      <c r="I66">
        <f>SmtRes!Y75*Source!I1082</f>
        <v>0.33</v>
      </c>
      <c r="J66">
        <f>SmtRes!AO75</f>
        <v>1</v>
      </c>
      <c r="K66">
        <f>SmtRes!AE75</f>
        <v>19687.830000000002</v>
      </c>
      <c r="L66">
        <f>SmtRes!DB75</f>
        <v>3248.49</v>
      </c>
      <c r="M66">
        <f>ROUND(ROUND(L66*Source!I1082, 6)*1, 2)</f>
        <v>6496.98</v>
      </c>
      <c r="N66">
        <f>SmtRes!AA75</f>
        <v>19687.830000000002</v>
      </c>
      <c r="O66">
        <f>ROUND(ROUND(L66*Source!I1082, 6)*SmtRes!DA75, 2)</f>
        <v>6496.98</v>
      </c>
      <c r="P66">
        <f>SmtRes!AG75</f>
        <v>0</v>
      </c>
      <c r="Q66">
        <f>SmtRes!DC75</f>
        <v>0</v>
      </c>
      <c r="R66">
        <f>ROUND(ROUND(Q66*Source!I1082, 6)*1, 2)</f>
        <v>0</v>
      </c>
      <c r="S66">
        <f>SmtRes!AC75</f>
        <v>0</v>
      </c>
      <c r="T66">
        <f>ROUND(ROUND(Q66*Source!I1082, 6)*SmtRes!AK75, 2)</f>
        <v>0</v>
      </c>
      <c r="U66">
        <f>SmtRes!X75</f>
        <v>-814446566</v>
      </c>
      <c r="V66">
        <v>-1112863930</v>
      </c>
      <c r="W66">
        <v>-1112863930</v>
      </c>
    </row>
    <row r="67" spans="1:23" x14ac:dyDescent="0.2">
      <c r="A67">
        <f>Source!A1083</f>
        <v>18</v>
      </c>
      <c r="C67">
        <v>3</v>
      </c>
      <c r="D67">
        <f>Source!BI1083</f>
        <v>4</v>
      </c>
      <c r="E67">
        <f>Source!FS1083</f>
        <v>0</v>
      </c>
      <c r="F67" t="str">
        <f>Source!F1083</f>
        <v>КП</v>
      </c>
      <c r="G67" t="str">
        <f>Source!G1083</f>
        <v>Столбик парковочный бетонируемый (Тип 1)</v>
      </c>
      <c r="H67" t="str">
        <f>Source!H1083</f>
        <v>шт.</v>
      </c>
      <c r="I67">
        <f>Source!I1083</f>
        <v>125</v>
      </c>
      <c r="J67">
        <v>1</v>
      </c>
      <c r="K67">
        <f>Source!AC1083</f>
        <v>937.55</v>
      </c>
      <c r="M67">
        <f>ROUND(K67*I67, 2)</f>
        <v>117193.75</v>
      </c>
      <c r="N67">
        <f>Source!AC1083*IF(Source!BC1083&lt;&gt; 0, Source!BC1083, 1)</f>
        <v>937.55</v>
      </c>
      <c r="O67">
        <f>ROUND(N67*I67, 2)</f>
        <v>117193.75</v>
      </c>
      <c r="P67">
        <f>Source!AE1083</f>
        <v>0</v>
      </c>
      <c r="R67">
        <f>ROUND(P67*I67, 2)</f>
        <v>0</v>
      </c>
      <c r="S67">
        <f>Source!AE1083*IF(Source!BS1083&lt;&gt; 0, Source!BS1083, 1)</f>
        <v>0</v>
      </c>
      <c r="T67">
        <f>ROUND(S67*I67, 2)</f>
        <v>0</v>
      </c>
      <c r="U67">
        <f>Source!GF1083</f>
        <v>-2004633327</v>
      </c>
      <c r="V67">
        <v>1528315344</v>
      </c>
      <c r="W67">
        <v>1528315344</v>
      </c>
    </row>
    <row r="68" spans="1:23" x14ac:dyDescent="0.2">
      <c r="A68">
        <f>Source!A1143</f>
        <v>4</v>
      </c>
      <c r="B68">
        <v>1143</v>
      </c>
      <c r="G68" t="str">
        <f>Source!G1143</f>
        <v>Народная ул., д.3  (обустройство ИДН - 10 пог.м)</v>
      </c>
    </row>
    <row r="69" spans="1:23" x14ac:dyDescent="0.2">
      <c r="A69">
        <f>Source!A1147</f>
        <v>5</v>
      </c>
      <c r="B69">
        <v>1147</v>
      </c>
      <c r="G69" t="str">
        <f>Source!G1147</f>
        <v>Прочие работы</v>
      </c>
    </row>
    <row r="70" spans="1:23" x14ac:dyDescent="0.2">
      <c r="A70">
        <f>Source!A1151</f>
        <v>17</v>
      </c>
      <c r="C70">
        <v>3</v>
      </c>
      <c r="D70">
        <v>0</v>
      </c>
      <c r="E70">
        <f>SmtRes!AV84</f>
        <v>0</v>
      </c>
      <c r="F70" t="str">
        <f>SmtRes!I84</f>
        <v>21.7-5-12</v>
      </c>
      <c r="G70" t="str">
        <f>SmtRes!K84</f>
        <v>Анкер-болт оцинкованный с пластиковой втулкой, для крепления искусственных дорожных неровностей, размеры 10х135 мм</v>
      </c>
      <c r="H70" t="str">
        <f>SmtRes!O84</f>
        <v>шт.</v>
      </c>
      <c r="I70">
        <f>SmtRes!Y84*Source!I1151</f>
        <v>66</v>
      </c>
      <c r="J70">
        <f>SmtRes!AO84</f>
        <v>1</v>
      </c>
      <c r="K70">
        <f>SmtRes!AE84</f>
        <v>24.31</v>
      </c>
      <c r="L70">
        <f>SmtRes!DB84</f>
        <v>1458.6</v>
      </c>
      <c r="M70">
        <f>ROUND(ROUND(L70*Source!I1151, 6)*1, 2)</f>
        <v>1604.46</v>
      </c>
      <c r="N70">
        <f>SmtRes!AA84</f>
        <v>24.31</v>
      </c>
      <c r="O70">
        <f>ROUND(ROUND(L70*Source!I1151, 6)*SmtRes!DA84, 2)</f>
        <v>1604.46</v>
      </c>
      <c r="P70">
        <f>SmtRes!AG84</f>
        <v>0</v>
      </c>
      <c r="Q70">
        <f>SmtRes!DC84</f>
        <v>0</v>
      </c>
      <c r="R70">
        <f>ROUND(ROUND(Q70*Source!I1151, 6)*1, 2)</f>
        <v>0</v>
      </c>
      <c r="S70">
        <f>SmtRes!AC84</f>
        <v>0</v>
      </c>
      <c r="T70">
        <f>ROUND(ROUND(Q70*Source!I1151, 6)*SmtRes!AK84, 2)</f>
        <v>0</v>
      </c>
      <c r="U70">
        <f>SmtRes!X84</f>
        <v>41961795</v>
      </c>
      <c r="V70">
        <v>1004100173</v>
      </c>
      <c r="W70">
        <v>1004100173</v>
      </c>
    </row>
    <row r="71" spans="1:23" x14ac:dyDescent="0.2">
      <c r="A71">
        <f>Source!A1151</f>
        <v>17</v>
      </c>
      <c r="C71">
        <v>3</v>
      </c>
      <c r="D71">
        <v>0</v>
      </c>
      <c r="E71">
        <f>SmtRes!AV83</f>
        <v>0</v>
      </c>
      <c r="F71" t="str">
        <f>SmtRes!I83</f>
        <v>21.7-3-3</v>
      </c>
      <c r="G71" t="str">
        <f>SmtRes!K83</f>
        <v>Буры с победитовым наконечником, с хвостовиком SDS MAX, размеры 16х200 мм</v>
      </c>
      <c r="H71" t="str">
        <f>SmtRes!O83</f>
        <v>шт.</v>
      </c>
      <c r="I71">
        <f>SmtRes!Y83*Source!I1151</f>
        <v>4.4000000000000004</v>
      </c>
      <c r="J71">
        <f>SmtRes!AO83</f>
        <v>1</v>
      </c>
      <c r="K71">
        <f>SmtRes!AE83</f>
        <v>1916.8</v>
      </c>
      <c r="L71">
        <f>SmtRes!DB83</f>
        <v>7667.2</v>
      </c>
      <c r="M71">
        <f>ROUND(ROUND(L71*Source!I1151, 6)*1, 2)</f>
        <v>8433.92</v>
      </c>
      <c r="N71">
        <f>SmtRes!AA83</f>
        <v>1916.8</v>
      </c>
      <c r="O71">
        <f>ROUND(ROUND(L71*Source!I1151, 6)*SmtRes!DA83, 2)</f>
        <v>8433.92</v>
      </c>
      <c r="P71">
        <f>SmtRes!AG83</f>
        <v>0</v>
      </c>
      <c r="Q71">
        <f>SmtRes!DC83</f>
        <v>0</v>
      </c>
      <c r="R71">
        <f>ROUND(ROUND(Q71*Source!I1151, 6)*1, 2)</f>
        <v>0</v>
      </c>
      <c r="S71">
        <f>SmtRes!AC83</f>
        <v>0</v>
      </c>
      <c r="T71">
        <f>ROUND(ROUND(Q71*Source!I1151, 6)*SmtRes!AK83, 2)</f>
        <v>0</v>
      </c>
      <c r="U71">
        <f>SmtRes!X83</f>
        <v>-184092834</v>
      </c>
      <c r="V71">
        <v>1233920526</v>
      </c>
      <c r="W71">
        <v>1233920526</v>
      </c>
    </row>
    <row r="72" spans="1:23" x14ac:dyDescent="0.2">
      <c r="A72">
        <f>Source!A1151</f>
        <v>17</v>
      </c>
      <c r="C72">
        <v>3</v>
      </c>
      <c r="D72">
        <v>0</v>
      </c>
      <c r="E72">
        <f>SmtRes!AV82</f>
        <v>0</v>
      </c>
      <c r="F72" t="str">
        <f>SmtRes!I82</f>
        <v>21.1-25-947</v>
      </c>
      <c r="G72" t="str">
        <f>SmtRes!K82</f>
        <v>Элемент средней части искусственной дорожной неровности из резины, размеры 900х500х50 мм</v>
      </c>
      <c r="H72" t="str">
        <f>SmtRes!O82</f>
        <v>шт.</v>
      </c>
      <c r="I72">
        <f>SmtRes!Y82*Source!I1151</f>
        <v>11</v>
      </c>
      <c r="J72">
        <f>SmtRes!AO82</f>
        <v>1</v>
      </c>
      <c r="K72">
        <f>SmtRes!AE82</f>
        <v>1702.82</v>
      </c>
      <c r="L72">
        <f>SmtRes!DB82</f>
        <v>17028.2</v>
      </c>
      <c r="M72">
        <f>ROUND(ROUND(L72*Source!I1151, 6)*1, 2)</f>
        <v>18731.02</v>
      </c>
      <c r="N72">
        <f>SmtRes!AA82</f>
        <v>1702.82</v>
      </c>
      <c r="O72">
        <f>ROUND(ROUND(L72*Source!I1151, 6)*SmtRes!DA82, 2)</f>
        <v>18731.02</v>
      </c>
      <c r="P72">
        <f>SmtRes!AG82</f>
        <v>0</v>
      </c>
      <c r="Q72">
        <f>SmtRes!DC82</f>
        <v>0</v>
      </c>
      <c r="R72">
        <f>ROUND(ROUND(Q72*Source!I1151, 6)*1, 2)</f>
        <v>0</v>
      </c>
      <c r="S72">
        <f>SmtRes!AC82</f>
        <v>0</v>
      </c>
      <c r="T72">
        <f>ROUND(ROUND(Q72*Source!I1151, 6)*SmtRes!AK82, 2)</f>
        <v>0</v>
      </c>
      <c r="U72">
        <f>SmtRes!X82</f>
        <v>-409554947</v>
      </c>
      <c r="V72">
        <v>-1098046969</v>
      </c>
      <c r="W72">
        <v>-1098046969</v>
      </c>
    </row>
    <row r="73" spans="1:23" x14ac:dyDescent="0.2">
      <c r="A73">
        <f>Source!A1151</f>
        <v>17</v>
      </c>
      <c r="C73">
        <v>3</v>
      </c>
      <c r="D73">
        <v>0</v>
      </c>
      <c r="E73">
        <f>SmtRes!AV81</f>
        <v>0</v>
      </c>
      <c r="F73" t="str">
        <f>SmtRes!I81</f>
        <v>21.1-25-751</v>
      </c>
      <c r="G73" t="str">
        <f>SmtRes!K81</f>
        <v>Клей полиуретановый двухкомпонентный</v>
      </c>
      <c r="H73" t="str">
        <f>SmtRes!O81</f>
        <v>кг</v>
      </c>
      <c r="I73">
        <f>SmtRes!Y81*Source!I1151</f>
        <v>4.29</v>
      </c>
      <c r="J73">
        <f>SmtRes!AO81</f>
        <v>1</v>
      </c>
      <c r="K73">
        <f>SmtRes!AE81</f>
        <v>543.35</v>
      </c>
      <c r="L73">
        <f>SmtRes!DB81</f>
        <v>2119.0700000000002</v>
      </c>
      <c r="M73">
        <f>ROUND(ROUND(L73*Source!I1151, 6)*1, 2)</f>
        <v>2330.98</v>
      </c>
      <c r="N73">
        <f>SmtRes!AA81</f>
        <v>543.35</v>
      </c>
      <c r="O73">
        <f>ROUND(ROUND(L73*Source!I1151, 6)*SmtRes!DA81, 2)</f>
        <v>2330.98</v>
      </c>
      <c r="P73">
        <f>SmtRes!AG81</f>
        <v>0</v>
      </c>
      <c r="Q73">
        <f>SmtRes!DC81</f>
        <v>0</v>
      </c>
      <c r="R73">
        <f>ROUND(ROUND(Q73*Source!I1151, 6)*1, 2)</f>
        <v>0</v>
      </c>
      <c r="S73">
        <f>SmtRes!AC81</f>
        <v>0</v>
      </c>
      <c r="T73">
        <f>ROUND(ROUND(Q73*Source!I1151, 6)*SmtRes!AK81, 2)</f>
        <v>0</v>
      </c>
      <c r="U73">
        <f>SmtRes!X81</f>
        <v>365176143</v>
      </c>
      <c r="V73">
        <v>-1667697627</v>
      </c>
      <c r="W73">
        <v>-1667697627</v>
      </c>
    </row>
    <row r="74" spans="1:23" x14ac:dyDescent="0.2">
      <c r="A74">
        <f>Source!A1152</f>
        <v>17</v>
      </c>
      <c r="C74">
        <v>3</v>
      </c>
      <c r="D74">
        <v>0</v>
      </c>
      <c r="E74">
        <f>SmtRes!AV91</f>
        <v>0</v>
      </c>
      <c r="F74" t="str">
        <f>SmtRes!I91</f>
        <v>21.7-5-12</v>
      </c>
      <c r="G74" t="str">
        <f>SmtRes!K91</f>
        <v>Анкер-болт оцинкованный с пластиковой втулкой, для крепления искусственных дорожных неровностей, размеры 10х135 мм</v>
      </c>
      <c r="H74" t="str">
        <f>SmtRes!O91</f>
        <v>шт.</v>
      </c>
      <c r="I74">
        <f>SmtRes!Y91*Source!I1152</f>
        <v>8</v>
      </c>
      <c r="J74">
        <f>SmtRes!AO91</f>
        <v>1</v>
      </c>
      <c r="K74">
        <f>SmtRes!AE91</f>
        <v>24.31</v>
      </c>
      <c r="L74">
        <f>SmtRes!DB91</f>
        <v>972.4</v>
      </c>
      <c r="M74">
        <f>ROUND(ROUND(L74*Source!I1152, 6)*1, 2)</f>
        <v>194.48</v>
      </c>
      <c r="N74">
        <f>SmtRes!AA91</f>
        <v>24.31</v>
      </c>
      <c r="O74">
        <f>ROUND(ROUND(L74*Source!I1152, 6)*SmtRes!DA91, 2)</f>
        <v>194.48</v>
      </c>
      <c r="P74">
        <f>SmtRes!AG91</f>
        <v>0</v>
      </c>
      <c r="Q74">
        <f>SmtRes!DC91</f>
        <v>0</v>
      </c>
      <c r="R74">
        <f>ROUND(ROUND(Q74*Source!I1152, 6)*1, 2)</f>
        <v>0</v>
      </c>
      <c r="S74">
        <f>SmtRes!AC91</f>
        <v>0</v>
      </c>
      <c r="T74">
        <f>ROUND(ROUND(Q74*Source!I1152, 6)*SmtRes!AK91, 2)</f>
        <v>0</v>
      </c>
      <c r="U74">
        <f>SmtRes!X91</f>
        <v>41961795</v>
      </c>
      <c r="V74">
        <v>1004100173</v>
      </c>
      <c r="W74">
        <v>1004100173</v>
      </c>
    </row>
    <row r="75" spans="1:23" x14ac:dyDescent="0.2">
      <c r="A75">
        <f>Source!A1152</f>
        <v>17</v>
      </c>
      <c r="C75">
        <v>3</v>
      </c>
      <c r="D75">
        <v>0</v>
      </c>
      <c r="E75">
        <f>SmtRes!AV90</f>
        <v>0</v>
      </c>
      <c r="F75" t="str">
        <f>SmtRes!I90</f>
        <v>21.7-3-3</v>
      </c>
      <c r="G75" t="str">
        <f>SmtRes!K90</f>
        <v>Буры с победитовым наконечником, с хвостовиком SDS MAX, размеры 16х200 мм</v>
      </c>
      <c r="H75" t="str">
        <f>SmtRes!O90</f>
        <v>шт.</v>
      </c>
      <c r="I75">
        <f>SmtRes!Y90*Source!I1152</f>
        <v>0.54</v>
      </c>
      <c r="J75">
        <f>SmtRes!AO90</f>
        <v>1</v>
      </c>
      <c r="K75">
        <f>SmtRes!AE90</f>
        <v>1916.8</v>
      </c>
      <c r="L75">
        <f>SmtRes!DB90</f>
        <v>5175.3599999999997</v>
      </c>
      <c r="M75">
        <f>ROUND(ROUND(L75*Source!I1152, 6)*1, 2)</f>
        <v>1035.07</v>
      </c>
      <c r="N75">
        <f>SmtRes!AA90</f>
        <v>1916.8</v>
      </c>
      <c r="O75">
        <f>ROUND(ROUND(L75*Source!I1152, 6)*SmtRes!DA90, 2)</f>
        <v>1035.07</v>
      </c>
      <c r="P75">
        <f>SmtRes!AG90</f>
        <v>0</v>
      </c>
      <c r="Q75">
        <f>SmtRes!DC90</f>
        <v>0</v>
      </c>
      <c r="R75">
        <f>ROUND(ROUND(Q75*Source!I1152, 6)*1, 2)</f>
        <v>0</v>
      </c>
      <c r="S75">
        <f>SmtRes!AC90</f>
        <v>0</v>
      </c>
      <c r="T75">
        <f>ROUND(ROUND(Q75*Source!I1152, 6)*SmtRes!AK90, 2)</f>
        <v>0</v>
      </c>
      <c r="U75">
        <f>SmtRes!X90</f>
        <v>-184092834</v>
      </c>
      <c r="V75">
        <v>1233920526</v>
      </c>
      <c r="W75">
        <v>1233920526</v>
      </c>
    </row>
    <row r="76" spans="1:23" x14ac:dyDescent="0.2">
      <c r="A76">
        <f>Source!A1152</f>
        <v>17</v>
      </c>
      <c r="C76">
        <v>3</v>
      </c>
      <c r="D76">
        <v>0</v>
      </c>
      <c r="E76">
        <f>SmtRes!AV89</f>
        <v>0</v>
      </c>
      <c r="F76" t="str">
        <f>SmtRes!I89</f>
        <v>21.1-25-948</v>
      </c>
      <c r="G76" t="str">
        <f>SmtRes!K89</f>
        <v>Элемент краевой части искусственной дорожной неровности из резины, размеры 900х450х50 мм</v>
      </c>
      <c r="H76" t="str">
        <f>SmtRes!O89</f>
        <v>шт.</v>
      </c>
      <c r="I76">
        <f>SmtRes!Y89*Source!I1152</f>
        <v>2</v>
      </c>
      <c r="J76">
        <f>SmtRes!AO89</f>
        <v>1</v>
      </c>
      <c r="K76">
        <f>SmtRes!AE89</f>
        <v>841.57</v>
      </c>
      <c r="L76">
        <f>SmtRes!DB89</f>
        <v>8415.7000000000007</v>
      </c>
      <c r="M76">
        <f>ROUND(ROUND(L76*Source!I1152, 6)*1, 2)</f>
        <v>1683.14</v>
      </c>
      <c r="N76">
        <f>SmtRes!AA89</f>
        <v>841.57</v>
      </c>
      <c r="O76">
        <f>ROUND(ROUND(L76*Source!I1152, 6)*SmtRes!DA89, 2)</f>
        <v>1683.14</v>
      </c>
      <c r="P76">
        <f>SmtRes!AG89</f>
        <v>0</v>
      </c>
      <c r="Q76">
        <f>SmtRes!DC89</f>
        <v>0</v>
      </c>
      <c r="R76">
        <f>ROUND(ROUND(Q76*Source!I1152, 6)*1, 2)</f>
        <v>0</v>
      </c>
      <c r="S76">
        <f>SmtRes!AC89</f>
        <v>0</v>
      </c>
      <c r="T76">
        <f>ROUND(ROUND(Q76*Source!I1152, 6)*SmtRes!AK89, 2)</f>
        <v>0</v>
      </c>
      <c r="U76">
        <f>SmtRes!X89</f>
        <v>430816191</v>
      </c>
      <c r="V76">
        <v>-907069551</v>
      </c>
      <c r="W76">
        <v>-907069551</v>
      </c>
    </row>
    <row r="77" spans="1:23" x14ac:dyDescent="0.2">
      <c r="A77">
        <f>Source!A1152</f>
        <v>17</v>
      </c>
      <c r="C77">
        <v>3</v>
      </c>
      <c r="D77">
        <v>0</v>
      </c>
      <c r="E77">
        <f>SmtRes!AV88</f>
        <v>0</v>
      </c>
      <c r="F77" t="str">
        <f>SmtRes!I88</f>
        <v>21.1-25-751</v>
      </c>
      <c r="G77" t="str">
        <f>SmtRes!K88</f>
        <v>Клей полиуретановый двухкомпонентный</v>
      </c>
      <c r="H77" t="str">
        <f>SmtRes!O88</f>
        <v>кг</v>
      </c>
      <c r="I77">
        <f>SmtRes!Y88*Source!I1152</f>
        <v>0.52</v>
      </c>
      <c r="J77">
        <f>SmtRes!AO88</f>
        <v>1</v>
      </c>
      <c r="K77">
        <f>SmtRes!AE88</f>
        <v>543.35</v>
      </c>
      <c r="L77">
        <f>SmtRes!DB88</f>
        <v>1412.71</v>
      </c>
      <c r="M77">
        <f>ROUND(ROUND(L77*Source!I1152, 6)*1, 2)</f>
        <v>282.54000000000002</v>
      </c>
      <c r="N77">
        <f>SmtRes!AA88</f>
        <v>543.35</v>
      </c>
      <c r="O77">
        <f>ROUND(ROUND(L77*Source!I1152, 6)*SmtRes!DA88, 2)</f>
        <v>282.54000000000002</v>
      </c>
      <c r="P77">
        <f>SmtRes!AG88</f>
        <v>0</v>
      </c>
      <c r="Q77">
        <f>SmtRes!DC88</f>
        <v>0</v>
      </c>
      <c r="R77">
        <f>ROUND(ROUND(Q77*Source!I1152, 6)*1, 2)</f>
        <v>0</v>
      </c>
      <c r="S77">
        <f>SmtRes!AC88</f>
        <v>0</v>
      </c>
      <c r="T77">
        <f>ROUND(ROUND(Q77*Source!I1152, 6)*SmtRes!AK88, 2)</f>
        <v>0</v>
      </c>
      <c r="U77">
        <f>SmtRes!X88</f>
        <v>365176143</v>
      </c>
      <c r="V77">
        <v>-1667697627</v>
      </c>
      <c r="W77">
        <v>-1667697627</v>
      </c>
    </row>
    <row r="78" spans="1:23" x14ac:dyDescent="0.2">
      <c r="A78">
        <f>Source!A1212</f>
        <v>4</v>
      </c>
      <c r="B78">
        <v>1212</v>
      </c>
      <c r="G78" t="str">
        <f>Source!G1212</f>
        <v>Тессинский пер., д. 4, стр. 2  (ликвидация парковочных мест)</v>
      </c>
    </row>
    <row r="79" spans="1:23" x14ac:dyDescent="0.2">
      <c r="A79">
        <f>Source!A1216</f>
        <v>5</v>
      </c>
      <c r="B79">
        <v>1216</v>
      </c>
      <c r="G79" t="str">
        <f>Source!G1216</f>
        <v>Подготовительные работы</v>
      </c>
    </row>
    <row r="80" spans="1:23" x14ac:dyDescent="0.2">
      <c r="A80">
        <f>Source!A1257</f>
        <v>5</v>
      </c>
      <c r="B80">
        <v>1257</v>
      </c>
      <c r="G80" t="str">
        <f>Source!G1257</f>
        <v>Установка бортового камня</v>
      </c>
    </row>
    <row r="81" spans="1:23" x14ac:dyDescent="0.2">
      <c r="A81">
        <f>Source!A1265</f>
        <v>18</v>
      </c>
      <c r="C81">
        <v>3</v>
      </c>
      <c r="D81">
        <f>Source!BI1265</f>
        <v>4</v>
      </c>
      <c r="E81">
        <f>Source!FS1265</f>
        <v>0</v>
      </c>
      <c r="F81" t="str">
        <f>Source!F1265</f>
        <v>21.3-3-18</v>
      </c>
      <c r="G81" t="str">
        <f>Source!G1265</f>
        <v>Смеси асфальтобетонные дорожные горячие мелкозернистые, марка I, тип Б</v>
      </c>
      <c r="H81" t="str">
        <f>Source!H1265</f>
        <v>т</v>
      </c>
      <c r="I81">
        <f>Source!I1265</f>
        <v>0</v>
      </c>
      <c r="J81">
        <v>1</v>
      </c>
      <c r="K81">
        <f>Source!AC1265</f>
        <v>2466.12</v>
      </c>
      <c r="M81">
        <f>ROUND(K81*I81, 2)</f>
        <v>0</v>
      </c>
      <c r="N81">
        <f>Source!AC1265*IF(Source!BC1265&lt;&gt; 0, Source!BC1265, 1)</f>
        <v>2466.12</v>
      </c>
      <c r="O81">
        <f>ROUND(N81*I81, 2)</f>
        <v>0</v>
      </c>
      <c r="P81">
        <f>Source!AE1265</f>
        <v>0</v>
      </c>
      <c r="R81">
        <f>ROUND(P81*I81, 2)</f>
        <v>0</v>
      </c>
      <c r="S81">
        <f>Source!AE1265*IF(Source!BS1265&lt;&gt; 0, Source!BS1265, 1)</f>
        <v>0</v>
      </c>
      <c r="T81">
        <f>ROUND(S81*I81, 2)</f>
        <v>0</v>
      </c>
      <c r="U81">
        <f>Source!GF1265</f>
        <v>-1591067280</v>
      </c>
      <c r="V81">
        <v>700877390</v>
      </c>
      <c r="W81">
        <v>700877390</v>
      </c>
    </row>
    <row r="82" spans="1:23" x14ac:dyDescent="0.2">
      <c r="A82">
        <f>Source!A1296</f>
        <v>5</v>
      </c>
      <c r="B82">
        <v>1296</v>
      </c>
      <c r="G82" t="str">
        <f>Source!G1296</f>
        <v>Устройство тротуара - 250 м2</v>
      </c>
    </row>
    <row r="83" spans="1:23" x14ac:dyDescent="0.2">
      <c r="A83">
        <f>Source!A1300</f>
        <v>17</v>
      </c>
      <c r="C83">
        <v>3</v>
      </c>
      <c r="D83">
        <v>0</v>
      </c>
      <c r="E83">
        <f>SmtRes!AV102</f>
        <v>0</v>
      </c>
      <c r="F83" t="str">
        <f>SmtRes!I102</f>
        <v>21.1-25-13</v>
      </c>
      <c r="G83" t="str">
        <f>SmtRes!K102</f>
        <v>Вода</v>
      </c>
      <c r="H83" t="str">
        <f>SmtRes!O102</f>
        <v>м3</v>
      </c>
      <c r="I83">
        <f>SmtRes!Y102*Source!I1300</f>
        <v>0</v>
      </c>
      <c r="J83">
        <f>SmtRes!AO102</f>
        <v>1</v>
      </c>
      <c r="K83">
        <f>SmtRes!AE102</f>
        <v>32.25</v>
      </c>
      <c r="L83">
        <f>SmtRes!DB102</f>
        <v>225.75</v>
      </c>
      <c r="M83">
        <f>ROUND(ROUND(L83*Source!I1300, 6)*1, 2)</f>
        <v>0</v>
      </c>
      <c r="N83">
        <f>SmtRes!AA102</f>
        <v>32.25</v>
      </c>
      <c r="O83">
        <f>ROUND(ROUND(L83*Source!I1300, 6)*SmtRes!DA102, 2)</f>
        <v>0</v>
      </c>
      <c r="P83">
        <f>SmtRes!AG102</f>
        <v>0</v>
      </c>
      <c r="Q83">
        <f>SmtRes!DC102</f>
        <v>0</v>
      </c>
      <c r="R83">
        <f>ROUND(ROUND(Q83*Source!I1300, 6)*1, 2)</f>
        <v>0</v>
      </c>
      <c r="S83">
        <f>SmtRes!AC102</f>
        <v>0</v>
      </c>
      <c r="T83">
        <f>ROUND(ROUND(Q83*Source!I1300, 6)*SmtRes!AK102, 2)</f>
        <v>0</v>
      </c>
      <c r="U83">
        <f>SmtRes!X102</f>
        <v>209670377</v>
      </c>
      <c r="V83">
        <v>-956624241</v>
      </c>
      <c r="W83">
        <v>-956624241</v>
      </c>
    </row>
    <row r="84" spans="1:23" x14ac:dyDescent="0.2">
      <c r="A84">
        <f>Source!A1300</f>
        <v>17</v>
      </c>
      <c r="C84">
        <v>3</v>
      </c>
      <c r="D84">
        <v>0</v>
      </c>
      <c r="E84">
        <f>SmtRes!AV101</f>
        <v>0</v>
      </c>
      <c r="F84" t="str">
        <f>SmtRes!I101</f>
        <v>21.1-12-36</v>
      </c>
      <c r="G84" t="str">
        <f>SmtRes!K101</f>
        <v>Щебень из естественного камня для строительных работ, марка 1200-800, фракция 20-40 мм</v>
      </c>
      <c r="H84" t="str">
        <f>SmtRes!O101</f>
        <v>м3</v>
      </c>
      <c r="I84">
        <f>SmtRes!Y101*Source!I1300</f>
        <v>0</v>
      </c>
      <c r="J84">
        <f>SmtRes!AO101</f>
        <v>1</v>
      </c>
      <c r="K84">
        <f>SmtRes!AE101</f>
        <v>1906.02</v>
      </c>
      <c r="L84">
        <f>SmtRes!DB101</f>
        <v>240158.52</v>
      </c>
      <c r="M84">
        <f>ROUND(ROUND(L84*Source!I1300, 6)*1, 2)</f>
        <v>0</v>
      </c>
      <c r="N84">
        <f>SmtRes!AA101</f>
        <v>1906.02</v>
      </c>
      <c r="O84">
        <f>ROUND(ROUND(L84*Source!I1300, 6)*SmtRes!DA101, 2)</f>
        <v>0</v>
      </c>
      <c r="P84">
        <f>SmtRes!AG101</f>
        <v>0</v>
      </c>
      <c r="Q84">
        <f>SmtRes!DC101</f>
        <v>0</v>
      </c>
      <c r="R84">
        <f>ROUND(ROUND(Q84*Source!I1300, 6)*1, 2)</f>
        <v>0</v>
      </c>
      <c r="S84">
        <f>SmtRes!AC101</f>
        <v>0</v>
      </c>
      <c r="T84">
        <f>ROUND(ROUND(Q84*Source!I1300, 6)*SmtRes!AK101, 2)</f>
        <v>0</v>
      </c>
      <c r="U84">
        <f>SmtRes!X101</f>
        <v>1181658675</v>
      </c>
      <c r="V84">
        <v>-941176048</v>
      </c>
      <c r="W84">
        <v>-941176048</v>
      </c>
    </row>
    <row r="85" spans="1:23" x14ac:dyDescent="0.2">
      <c r="A85">
        <f>Source!A1303</f>
        <v>18</v>
      </c>
      <c r="C85">
        <v>3</v>
      </c>
      <c r="D85">
        <f>Source!BI1303</f>
        <v>4</v>
      </c>
      <c r="E85">
        <f>Source!FS1303</f>
        <v>0</v>
      </c>
      <c r="F85" t="str">
        <f>Source!F1303</f>
        <v>21.3-3-34</v>
      </c>
      <c r="G85" t="str">
        <f>Source!G1303</f>
        <v>Смеси асфальтобетонные дорожные горячие песчаные, тип Д, марка III</v>
      </c>
      <c r="H85" t="str">
        <f>Source!H1303</f>
        <v>т</v>
      </c>
      <c r="I85">
        <f>Source!I1303</f>
        <v>0</v>
      </c>
      <c r="J85">
        <v>1</v>
      </c>
      <c r="K85">
        <f>Source!AC1303</f>
        <v>2653.46</v>
      </c>
      <c r="M85">
        <f>ROUND(K85*I85, 2)</f>
        <v>0</v>
      </c>
      <c r="N85">
        <f>Source!AC1303*IF(Source!BC1303&lt;&gt; 0, Source!BC1303, 1)</f>
        <v>2653.46</v>
      </c>
      <c r="O85">
        <f>ROUND(N85*I85, 2)</f>
        <v>0</v>
      </c>
      <c r="P85">
        <f>Source!AE1303</f>
        <v>0</v>
      </c>
      <c r="R85">
        <f>ROUND(P85*I85, 2)</f>
        <v>0</v>
      </c>
      <c r="S85">
        <f>Source!AE1303*IF(Source!BS1303&lt;&gt; 0, Source!BS1303, 1)</f>
        <v>0</v>
      </c>
      <c r="T85">
        <f>ROUND(S85*I85, 2)</f>
        <v>0</v>
      </c>
      <c r="U85">
        <f>Source!GF1303</f>
        <v>633964965</v>
      </c>
      <c r="V85">
        <v>-1600941662</v>
      </c>
      <c r="W85">
        <v>-1600941662</v>
      </c>
    </row>
    <row r="86" spans="1:23" x14ac:dyDescent="0.2">
      <c r="A86">
        <f>Source!A1304</f>
        <v>17</v>
      </c>
      <c r="C86">
        <v>3</v>
      </c>
      <c r="D86">
        <v>0</v>
      </c>
      <c r="E86">
        <f>SmtRes!AV110</f>
        <v>0</v>
      </c>
      <c r="F86" t="str">
        <f>SmtRes!I110</f>
        <v>21.1-1-3</v>
      </c>
      <c r="G86" t="str">
        <f>SmtRes!K110</f>
        <v>Битумы нефтяные, дорожные жидкие, марка МГ, СГ</v>
      </c>
      <c r="H86" t="str">
        <f>SmtRes!O110</f>
        <v>т</v>
      </c>
      <c r="I86">
        <f>SmtRes!Y110*Source!I1304</f>
        <v>0</v>
      </c>
      <c r="J86">
        <f>SmtRes!AO110</f>
        <v>1</v>
      </c>
      <c r="K86">
        <f>SmtRes!AE110</f>
        <v>32351.38</v>
      </c>
      <c r="L86">
        <f>SmtRes!DB110</f>
        <v>1941.08</v>
      </c>
      <c r="M86">
        <f>ROUND(ROUND(L86*Source!I1304, 6)*1, 2)</f>
        <v>0</v>
      </c>
      <c r="N86">
        <f>SmtRes!AA110</f>
        <v>32351.38</v>
      </c>
      <c r="O86">
        <f>ROUND(ROUND(L86*Source!I1304, 6)*SmtRes!DA110, 2)</f>
        <v>0</v>
      </c>
      <c r="P86">
        <f>SmtRes!AG110</f>
        <v>0</v>
      </c>
      <c r="Q86">
        <f>SmtRes!DC110</f>
        <v>0</v>
      </c>
      <c r="R86">
        <f>ROUND(ROUND(Q86*Source!I1304, 6)*1, 2)</f>
        <v>0</v>
      </c>
      <c r="S86">
        <f>SmtRes!AC110</f>
        <v>0</v>
      </c>
      <c r="T86">
        <f>ROUND(ROUND(Q86*Source!I1304, 6)*SmtRes!AK110, 2)</f>
        <v>0</v>
      </c>
      <c r="U86">
        <f>SmtRes!X110</f>
        <v>-368105252</v>
      </c>
      <c r="V86">
        <v>1316573159</v>
      </c>
      <c r="W86">
        <v>1316573159</v>
      </c>
    </row>
    <row r="87" spans="1:23" x14ac:dyDescent="0.2">
      <c r="A87">
        <f>Source!A1306</f>
        <v>18</v>
      </c>
      <c r="C87">
        <v>3</v>
      </c>
      <c r="D87">
        <f>Source!BI1306</f>
        <v>4</v>
      </c>
      <c r="E87">
        <f>Source!FS1306</f>
        <v>0</v>
      </c>
      <c r="F87" t="str">
        <f>Source!F1306</f>
        <v>21.3-3-34</v>
      </c>
      <c r="G87" t="str">
        <f>Source!G1306</f>
        <v>Смеси асфальтобетонные дорожные горячие песчаные, тип Д, марка III</v>
      </c>
      <c r="H87" t="str">
        <f>Source!H1306</f>
        <v>т</v>
      </c>
      <c r="I87">
        <f>Source!I1306</f>
        <v>0</v>
      </c>
      <c r="J87">
        <v>1</v>
      </c>
      <c r="K87">
        <f>Source!AC1306</f>
        <v>2653.46</v>
      </c>
      <c r="M87">
        <f>ROUND(K87*I87, 2)</f>
        <v>0</v>
      </c>
      <c r="N87">
        <f>Source!AC1306*IF(Source!BC1306&lt;&gt; 0, Source!BC1306, 1)</f>
        <v>2653.46</v>
      </c>
      <c r="O87">
        <f>ROUND(N87*I87, 2)</f>
        <v>0</v>
      </c>
      <c r="P87">
        <f>Source!AE1306</f>
        <v>0</v>
      </c>
      <c r="R87">
        <f>ROUND(P87*I87, 2)</f>
        <v>0</v>
      </c>
      <c r="S87">
        <f>Source!AE1306*IF(Source!BS1306&lt;&gt; 0, Source!BS1306, 1)</f>
        <v>0</v>
      </c>
      <c r="T87">
        <f>ROUND(S87*I87, 2)</f>
        <v>0</v>
      </c>
      <c r="U87">
        <f>Source!GF1306</f>
        <v>633964965</v>
      </c>
      <c r="V87">
        <v>-1600941662</v>
      </c>
      <c r="W87">
        <v>-1600941662</v>
      </c>
    </row>
    <row r="88" spans="1:23" x14ac:dyDescent="0.2">
      <c r="A88">
        <f>Source!A1401</f>
        <v>3</v>
      </c>
      <c r="B88">
        <v>1401</v>
      </c>
      <c r="G88" t="str">
        <f>Source!G1401</f>
        <v>район Таганский</v>
      </c>
    </row>
    <row r="89" spans="1:23" x14ac:dyDescent="0.2">
      <c r="A89">
        <f>Source!A1405</f>
        <v>4</v>
      </c>
      <c r="B89">
        <v>1405</v>
      </c>
      <c r="G89" t="str">
        <f>Source!G1405</f>
        <v>Талалихина ул.</v>
      </c>
    </row>
    <row r="90" spans="1:23" x14ac:dyDescent="0.2">
      <c r="A90">
        <f>Source!A1409</f>
        <v>5</v>
      </c>
      <c r="B90">
        <v>1409</v>
      </c>
      <c r="G90" t="str">
        <f>Source!G1409</f>
        <v>Подготовительные работы</v>
      </c>
    </row>
    <row r="91" spans="1:23" x14ac:dyDescent="0.2">
      <c r="A91">
        <f>Source!A1419</f>
        <v>17</v>
      </c>
      <c r="C91">
        <v>3</v>
      </c>
      <c r="D91">
        <f>Source!BI1419</f>
        <v>4</v>
      </c>
      <c r="E91">
        <f>Source!FS1419</f>
        <v>0</v>
      </c>
      <c r="F91" t="str">
        <f>Source!F1419</f>
        <v>21.25-0-5</v>
      </c>
      <c r="G91" t="str">
        <f>Source!G1419</f>
        <v>Стоимость приемки отходов строительства и сноса (боя кирпичной кладки, бетонных и железобетонных изделий, отходов бетона и железобетона, асфальтобетона в кусковой форме) для переработки дробильными комплексами</v>
      </c>
      <c r="H91" t="str">
        <f>Source!H1419</f>
        <v>т</v>
      </c>
      <c r="I91">
        <f>Source!I1419</f>
        <v>0</v>
      </c>
      <c r="J91">
        <v>1</v>
      </c>
      <c r="K91">
        <f>Source!AC1419</f>
        <v>186.23</v>
      </c>
      <c r="M91">
        <f>ROUND(K91*I91, 2)</f>
        <v>0</v>
      </c>
      <c r="N91">
        <f>Source!AC1419*IF(Source!BC1419&lt;&gt; 0, Source!BC1419, 1)</f>
        <v>186.23</v>
      </c>
      <c r="O91">
        <f>ROUND(N91*I91, 2)</f>
        <v>0</v>
      </c>
      <c r="P91">
        <f>Source!AE1419</f>
        <v>0</v>
      </c>
      <c r="R91">
        <f>ROUND(P91*I91, 2)</f>
        <v>0</v>
      </c>
      <c r="S91">
        <f>Source!AE1419*IF(Source!BS1419&lt;&gt; 0, Source!BS1419, 1)</f>
        <v>0</v>
      </c>
      <c r="T91">
        <f>ROUND(S91*I91, 2)</f>
        <v>0</v>
      </c>
      <c r="U91">
        <f>Source!GF1419</f>
        <v>-1995379433</v>
      </c>
      <c r="V91">
        <v>1498256752</v>
      </c>
      <c r="W91">
        <v>1498256752</v>
      </c>
    </row>
    <row r="92" spans="1:23" x14ac:dyDescent="0.2">
      <c r="A92">
        <f>Source!A1450</f>
        <v>5</v>
      </c>
      <c r="B92">
        <v>1450</v>
      </c>
      <c r="G92" t="str">
        <f>Source!G1450</f>
        <v>Установка бортового камня</v>
      </c>
    </row>
    <row r="93" spans="1:23" x14ac:dyDescent="0.2">
      <c r="A93">
        <f>Source!A1454</f>
        <v>17</v>
      </c>
      <c r="C93">
        <v>3</v>
      </c>
      <c r="D93">
        <v>0</v>
      </c>
      <c r="E93">
        <f>SmtRes!AV129</f>
        <v>0</v>
      </c>
      <c r="F93" t="str">
        <f>SmtRes!I129</f>
        <v>21.1-25-13</v>
      </c>
      <c r="G93" t="str">
        <f>SmtRes!K129</f>
        <v>Вода</v>
      </c>
      <c r="H93" t="str">
        <f>SmtRes!O129</f>
        <v>м3</v>
      </c>
      <c r="I93">
        <f>SmtRes!Y129*Source!I1454</f>
        <v>0</v>
      </c>
      <c r="J93">
        <f>SmtRes!AO129</f>
        <v>1</v>
      </c>
      <c r="K93">
        <f>SmtRes!AE129</f>
        <v>32.25</v>
      </c>
      <c r="L93">
        <f>SmtRes!DB129</f>
        <v>161.25</v>
      </c>
      <c r="M93">
        <f>ROUND(ROUND(L93*Source!I1454, 6)*1, 2)</f>
        <v>0</v>
      </c>
      <c r="N93">
        <f>SmtRes!AA129</f>
        <v>32.25</v>
      </c>
      <c r="O93">
        <f>ROUND(ROUND(L93*Source!I1454, 6)*SmtRes!DA129, 2)</f>
        <v>0</v>
      </c>
      <c r="P93">
        <f>SmtRes!AG129</f>
        <v>0</v>
      </c>
      <c r="Q93">
        <f>SmtRes!DC129</f>
        <v>0</v>
      </c>
      <c r="R93">
        <f>ROUND(ROUND(Q93*Source!I1454, 6)*1, 2)</f>
        <v>0</v>
      </c>
      <c r="S93">
        <f>SmtRes!AC129</f>
        <v>0</v>
      </c>
      <c r="T93">
        <f>ROUND(ROUND(Q93*Source!I1454, 6)*SmtRes!AK129, 2)</f>
        <v>0</v>
      </c>
      <c r="U93">
        <f>SmtRes!X129</f>
        <v>209670377</v>
      </c>
      <c r="V93">
        <v>-956624241</v>
      </c>
      <c r="W93">
        <v>-956624241</v>
      </c>
    </row>
    <row r="94" spans="1:23" x14ac:dyDescent="0.2">
      <c r="A94">
        <f>Source!A1454</f>
        <v>17</v>
      </c>
      <c r="C94">
        <v>3</v>
      </c>
      <c r="D94">
        <v>0</v>
      </c>
      <c r="E94">
        <f>SmtRes!AV128</f>
        <v>0</v>
      </c>
      <c r="F94" t="str">
        <f>SmtRes!I128</f>
        <v>21.1-12-10</v>
      </c>
      <c r="G94" t="str">
        <f>SmtRes!K128</f>
        <v>Песок для дорожных работ, рядовой</v>
      </c>
      <c r="H94" t="str">
        <f>SmtRes!O128</f>
        <v>м3</v>
      </c>
      <c r="I94">
        <f>SmtRes!Y128*Source!I1454</f>
        <v>0</v>
      </c>
      <c r="J94">
        <f>SmtRes!AO128</f>
        <v>1</v>
      </c>
      <c r="K94">
        <f>SmtRes!AE128</f>
        <v>600.76</v>
      </c>
      <c r="L94">
        <f>SmtRes!DB128</f>
        <v>66083.600000000006</v>
      </c>
      <c r="M94">
        <f>ROUND(ROUND(L94*Source!I1454, 6)*1, 2)</f>
        <v>0</v>
      </c>
      <c r="N94">
        <f>SmtRes!AA128</f>
        <v>600.76</v>
      </c>
      <c r="O94">
        <f>ROUND(ROUND(L94*Source!I1454, 6)*SmtRes!DA128, 2)</f>
        <v>0</v>
      </c>
      <c r="P94">
        <f>SmtRes!AG128</f>
        <v>0</v>
      </c>
      <c r="Q94">
        <f>SmtRes!DC128</f>
        <v>0</v>
      </c>
      <c r="R94">
        <f>ROUND(ROUND(Q94*Source!I1454, 6)*1, 2)</f>
        <v>0</v>
      </c>
      <c r="S94">
        <f>SmtRes!AC128</f>
        <v>0</v>
      </c>
      <c r="T94">
        <f>ROUND(ROUND(Q94*Source!I1454, 6)*SmtRes!AK128, 2)</f>
        <v>0</v>
      </c>
      <c r="U94">
        <f>SmtRes!X128</f>
        <v>1851259400</v>
      </c>
      <c r="V94">
        <v>1013342345</v>
      </c>
      <c r="W94">
        <v>1013342345</v>
      </c>
    </row>
    <row r="95" spans="1:23" x14ac:dyDescent="0.2">
      <c r="A95">
        <f>Source!A1455</f>
        <v>17</v>
      </c>
      <c r="C95">
        <v>3</v>
      </c>
      <c r="D95">
        <v>0</v>
      </c>
      <c r="E95">
        <f>SmtRes!AV133</f>
        <v>0</v>
      </c>
      <c r="F95" t="str">
        <f>SmtRes!I133</f>
        <v>21.5-3-13</v>
      </c>
      <c r="G95" t="str">
        <f>SmtRes!K133</f>
        <v>Камни бетонные бортовые, марка БР 100.30.15</v>
      </c>
      <c r="H95" t="str">
        <f>SmtRes!O133</f>
        <v>м3</v>
      </c>
      <c r="I95">
        <f>SmtRes!Y133*Source!I1455</f>
        <v>0</v>
      </c>
      <c r="J95">
        <f>SmtRes!AO133</f>
        <v>1</v>
      </c>
      <c r="K95">
        <f>SmtRes!AE133</f>
        <v>6132.93</v>
      </c>
      <c r="L95">
        <f>SmtRes!DB133</f>
        <v>26371.599999999999</v>
      </c>
      <c r="M95">
        <f>ROUND(ROUND(L95*Source!I1455, 6)*1, 2)</f>
        <v>0</v>
      </c>
      <c r="N95">
        <f>SmtRes!AA133</f>
        <v>6132.93</v>
      </c>
      <c r="O95">
        <f>ROUND(ROUND(L95*Source!I1455, 6)*SmtRes!DA133, 2)</f>
        <v>0</v>
      </c>
      <c r="P95">
        <f>SmtRes!AG133</f>
        <v>0</v>
      </c>
      <c r="Q95">
        <f>SmtRes!DC133</f>
        <v>0</v>
      </c>
      <c r="R95">
        <f>ROUND(ROUND(Q95*Source!I1455, 6)*1, 2)</f>
        <v>0</v>
      </c>
      <c r="S95">
        <f>SmtRes!AC133</f>
        <v>0</v>
      </c>
      <c r="T95">
        <f>ROUND(ROUND(Q95*Source!I1455, 6)*SmtRes!AK133, 2)</f>
        <v>0</v>
      </c>
      <c r="U95">
        <f>SmtRes!X133</f>
        <v>-940504026</v>
      </c>
      <c r="V95">
        <v>-1556188943</v>
      </c>
      <c r="W95">
        <v>-1556188943</v>
      </c>
    </row>
    <row r="96" spans="1:23" x14ac:dyDescent="0.2">
      <c r="A96">
        <f>Source!A1455</f>
        <v>17</v>
      </c>
      <c r="C96">
        <v>3</v>
      </c>
      <c r="D96">
        <v>0</v>
      </c>
      <c r="E96">
        <f>SmtRes!AV132</f>
        <v>0</v>
      </c>
      <c r="F96" t="str">
        <f>SmtRes!I132</f>
        <v>21.3-2-15</v>
      </c>
      <c r="G96" t="str">
        <f>SmtRes!K132</f>
        <v>Растворы цементные, марка 100</v>
      </c>
      <c r="H96" t="str">
        <f>SmtRes!O132</f>
        <v>м3</v>
      </c>
      <c r="I96">
        <f>SmtRes!Y132*Source!I1455</f>
        <v>0</v>
      </c>
      <c r="J96">
        <f>SmtRes!AO132</f>
        <v>1</v>
      </c>
      <c r="K96">
        <f>SmtRes!AE132</f>
        <v>3100.91</v>
      </c>
      <c r="L96">
        <f>SmtRes!DB132</f>
        <v>186.05</v>
      </c>
      <c r="M96">
        <f>ROUND(ROUND(L96*Source!I1455, 6)*1, 2)</f>
        <v>0</v>
      </c>
      <c r="N96">
        <f>SmtRes!AA132</f>
        <v>3100.91</v>
      </c>
      <c r="O96">
        <f>ROUND(ROUND(L96*Source!I1455, 6)*SmtRes!DA132, 2)</f>
        <v>0</v>
      </c>
      <c r="P96">
        <f>SmtRes!AG132</f>
        <v>0</v>
      </c>
      <c r="Q96">
        <f>SmtRes!DC132</f>
        <v>0</v>
      </c>
      <c r="R96">
        <f>ROUND(ROUND(Q96*Source!I1455, 6)*1, 2)</f>
        <v>0</v>
      </c>
      <c r="S96">
        <f>SmtRes!AC132</f>
        <v>0</v>
      </c>
      <c r="T96">
        <f>ROUND(ROUND(Q96*Source!I1455, 6)*SmtRes!AK132, 2)</f>
        <v>0</v>
      </c>
      <c r="U96">
        <f>SmtRes!X132</f>
        <v>167946997</v>
      </c>
      <c r="V96">
        <v>-264176447</v>
      </c>
      <c r="W96">
        <v>-264176447</v>
      </c>
    </row>
    <row r="97" spans="1:23" x14ac:dyDescent="0.2">
      <c r="A97">
        <f>Source!A1455</f>
        <v>17</v>
      </c>
      <c r="C97">
        <v>3</v>
      </c>
      <c r="D97">
        <v>0</v>
      </c>
      <c r="E97">
        <f>SmtRes!AV131</f>
        <v>0</v>
      </c>
      <c r="F97" t="str">
        <f>SmtRes!I131</f>
        <v>21.3-1-69</v>
      </c>
      <c r="G97" t="str">
        <f>SmtRes!K131</f>
        <v>Смеси бетонные, БСГ, тяжелого бетона на гранитном щебне, класс прочности: В15 (М200); П3, фракция 5-20, F50-100, W0-2</v>
      </c>
      <c r="H97" t="str">
        <f>SmtRes!O131</f>
        <v>м3</v>
      </c>
      <c r="I97">
        <f>SmtRes!Y131*Source!I1455</f>
        <v>0</v>
      </c>
      <c r="J97">
        <f>SmtRes!AO131</f>
        <v>1</v>
      </c>
      <c r="K97">
        <f>SmtRes!AE131</f>
        <v>3834.09</v>
      </c>
      <c r="L97">
        <f>SmtRes!DB131</f>
        <v>22621.13</v>
      </c>
      <c r="M97">
        <f>ROUND(ROUND(L97*Source!I1455, 6)*1, 2)</f>
        <v>0</v>
      </c>
      <c r="N97">
        <f>SmtRes!AA131</f>
        <v>3834.09</v>
      </c>
      <c r="O97">
        <f>ROUND(ROUND(L97*Source!I1455, 6)*SmtRes!DA131, 2)</f>
        <v>0</v>
      </c>
      <c r="P97">
        <f>SmtRes!AG131</f>
        <v>0</v>
      </c>
      <c r="Q97">
        <f>SmtRes!DC131</f>
        <v>0</v>
      </c>
      <c r="R97">
        <f>ROUND(ROUND(Q97*Source!I1455, 6)*1, 2)</f>
        <v>0</v>
      </c>
      <c r="S97">
        <f>SmtRes!AC131</f>
        <v>0</v>
      </c>
      <c r="T97">
        <f>ROUND(ROUND(Q97*Source!I1455, 6)*SmtRes!AK131, 2)</f>
        <v>0</v>
      </c>
      <c r="U97">
        <f>SmtRes!X131</f>
        <v>1179918376</v>
      </c>
      <c r="V97">
        <v>1336159307</v>
      </c>
      <c r="W97">
        <v>1336159307</v>
      </c>
    </row>
    <row r="98" spans="1:23" x14ac:dyDescent="0.2">
      <c r="A98">
        <f>Source!A1486</f>
        <v>5</v>
      </c>
      <c r="B98">
        <v>1486</v>
      </c>
      <c r="G98" t="str">
        <f>Source!G1486</f>
        <v>Устройство тротуара</v>
      </c>
    </row>
    <row r="99" spans="1:23" x14ac:dyDescent="0.2">
      <c r="A99">
        <f>Source!A1490</f>
        <v>17</v>
      </c>
      <c r="C99">
        <v>3</v>
      </c>
      <c r="D99">
        <v>0</v>
      </c>
      <c r="E99">
        <f>SmtRes!AV141</f>
        <v>0</v>
      </c>
      <c r="F99" t="str">
        <f>SmtRes!I141</f>
        <v>21.1-25-13</v>
      </c>
      <c r="G99" t="str">
        <f>SmtRes!K141</f>
        <v>Вода</v>
      </c>
      <c r="H99" t="str">
        <f>SmtRes!O141</f>
        <v>м3</v>
      </c>
      <c r="I99">
        <f>SmtRes!Y141*Source!I1490</f>
        <v>0</v>
      </c>
      <c r="J99">
        <f>SmtRes!AO141</f>
        <v>1</v>
      </c>
      <c r="K99">
        <f>SmtRes!AE141</f>
        <v>32.25</v>
      </c>
      <c r="L99">
        <f>SmtRes!DB141</f>
        <v>161.25</v>
      </c>
      <c r="M99">
        <f>ROUND(ROUND(L99*Source!I1490, 6)*1, 2)</f>
        <v>0</v>
      </c>
      <c r="N99">
        <f>SmtRes!AA141</f>
        <v>32.25</v>
      </c>
      <c r="O99">
        <f>ROUND(ROUND(L99*Source!I1490, 6)*SmtRes!DA141, 2)</f>
        <v>0</v>
      </c>
      <c r="P99">
        <f>SmtRes!AG141</f>
        <v>0</v>
      </c>
      <c r="Q99">
        <f>SmtRes!DC141</f>
        <v>0</v>
      </c>
      <c r="R99">
        <f>ROUND(ROUND(Q99*Source!I1490, 6)*1, 2)</f>
        <v>0</v>
      </c>
      <c r="S99">
        <f>SmtRes!AC141</f>
        <v>0</v>
      </c>
      <c r="T99">
        <f>ROUND(ROUND(Q99*Source!I1490, 6)*SmtRes!AK141, 2)</f>
        <v>0</v>
      </c>
      <c r="U99">
        <f>SmtRes!X141</f>
        <v>209670377</v>
      </c>
      <c r="V99">
        <v>-956624241</v>
      </c>
      <c r="W99">
        <v>-956624241</v>
      </c>
    </row>
    <row r="100" spans="1:23" x14ac:dyDescent="0.2">
      <c r="A100">
        <f>Source!A1490</f>
        <v>17</v>
      </c>
      <c r="C100">
        <v>3</v>
      </c>
      <c r="D100">
        <v>0</v>
      </c>
      <c r="E100">
        <f>SmtRes!AV140</f>
        <v>0</v>
      </c>
      <c r="F100" t="str">
        <f>SmtRes!I140</f>
        <v>21.1-12-10</v>
      </c>
      <c r="G100" t="str">
        <f>SmtRes!K140</f>
        <v>Песок для дорожных работ, рядовой</v>
      </c>
      <c r="H100" t="str">
        <f>SmtRes!O140</f>
        <v>м3</v>
      </c>
      <c r="I100">
        <f>SmtRes!Y140*Source!I1490</f>
        <v>0</v>
      </c>
      <c r="J100">
        <f>SmtRes!AO140</f>
        <v>1</v>
      </c>
      <c r="K100">
        <f>SmtRes!AE140</f>
        <v>600.76</v>
      </c>
      <c r="L100">
        <f>SmtRes!DB140</f>
        <v>66083.600000000006</v>
      </c>
      <c r="M100">
        <f>ROUND(ROUND(L100*Source!I1490, 6)*1, 2)</f>
        <v>0</v>
      </c>
      <c r="N100">
        <f>SmtRes!AA140</f>
        <v>600.76</v>
      </c>
      <c r="O100">
        <f>ROUND(ROUND(L100*Source!I1490, 6)*SmtRes!DA140, 2)</f>
        <v>0</v>
      </c>
      <c r="P100">
        <f>SmtRes!AG140</f>
        <v>0</v>
      </c>
      <c r="Q100">
        <f>SmtRes!DC140</f>
        <v>0</v>
      </c>
      <c r="R100">
        <f>ROUND(ROUND(Q100*Source!I1490, 6)*1, 2)</f>
        <v>0</v>
      </c>
      <c r="S100">
        <f>SmtRes!AC140</f>
        <v>0</v>
      </c>
      <c r="T100">
        <f>ROUND(ROUND(Q100*Source!I1490, 6)*SmtRes!AK140, 2)</f>
        <v>0</v>
      </c>
      <c r="U100">
        <f>SmtRes!X140</f>
        <v>1851259400</v>
      </c>
      <c r="V100">
        <v>1013342345</v>
      </c>
      <c r="W100">
        <v>1013342345</v>
      </c>
    </row>
    <row r="101" spans="1:23" x14ac:dyDescent="0.2">
      <c r="A101">
        <f>Source!A1491</f>
        <v>17</v>
      </c>
      <c r="C101">
        <v>3</v>
      </c>
      <c r="D101">
        <v>0</v>
      </c>
      <c r="E101">
        <f>SmtRes!AV150</f>
        <v>0</v>
      </c>
      <c r="F101" t="str">
        <f>SmtRes!I150</f>
        <v>21.1-25-13</v>
      </c>
      <c r="G101" t="str">
        <f>SmtRes!K150</f>
        <v>Вода</v>
      </c>
      <c r="H101" t="str">
        <f>SmtRes!O150</f>
        <v>м3</v>
      </c>
      <c r="I101">
        <f>SmtRes!Y150*Source!I1491</f>
        <v>0</v>
      </c>
      <c r="J101">
        <f>SmtRes!AO150</f>
        <v>1</v>
      </c>
      <c r="K101">
        <f>SmtRes!AE150</f>
        <v>32.25</v>
      </c>
      <c r="L101">
        <f>SmtRes!DB150</f>
        <v>225.75</v>
      </c>
      <c r="M101">
        <f>ROUND(ROUND(L101*Source!I1491, 6)*1, 2)</f>
        <v>0</v>
      </c>
      <c r="N101">
        <f>SmtRes!AA150</f>
        <v>32.25</v>
      </c>
      <c r="O101">
        <f>ROUND(ROUND(L101*Source!I1491, 6)*SmtRes!DA150, 2)</f>
        <v>0</v>
      </c>
      <c r="P101">
        <f>SmtRes!AG150</f>
        <v>0</v>
      </c>
      <c r="Q101">
        <f>SmtRes!DC150</f>
        <v>0</v>
      </c>
      <c r="R101">
        <f>ROUND(ROUND(Q101*Source!I1491, 6)*1, 2)</f>
        <v>0</v>
      </c>
      <c r="S101">
        <f>SmtRes!AC150</f>
        <v>0</v>
      </c>
      <c r="T101">
        <f>ROUND(ROUND(Q101*Source!I1491, 6)*SmtRes!AK150, 2)</f>
        <v>0</v>
      </c>
      <c r="U101">
        <f>SmtRes!X150</f>
        <v>209670377</v>
      </c>
      <c r="V101">
        <v>-956624241</v>
      </c>
      <c r="W101">
        <v>-956624241</v>
      </c>
    </row>
    <row r="102" spans="1:23" x14ac:dyDescent="0.2">
      <c r="A102">
        <f>Source!A1491</f>
        <v>17</v>
      </c>
      <c r="C102">
        <v>3</v>
      </c>
      <c r="D102">
        <v>0</v>
      </c>
      <c r="E102">
        <f>SmtRes!AV149</f>
        <v>0</v>
      </c>
      <c r="F102" t="str">
        <f>SmtRes!I149</f>
        <v>21.1-12-36</v>
      </c>
      <c r="G102" t="str">
        <f>SmtRes!K149</f>
        <v>Щебень из естественного камня для строительных работ, марка 1200-800, фракция 20-40 мм</v>
      </c>
      <c r="H102" t="str">
        <f>SmtRes!O149</f>
        <v>м3</v>
      </c>
      <c r="I102">
        <f>SmtRes!Y149*Source!I1491</f>
        <v>0</v>
      </c>
      <c r="J102">
        <f>SmtRes!AO149</f>
        <v>1</v>
      </c>
      <c r="K102">
        <f>SmtRes!AE149</f>
        <v>1906.02</v>
      </c>
      <c r="L102">
        <f>SmtRes!DB149</f>
        <v>240158.52</v>
      </c>
      <c r="M102">
        <f>ROUND(ROUND(L102*Source!I1491, 6)*1, 2)</f>
        <v>0</v>
      </c>
      <c r="N102">
        <f>SmtRes!AA149</f>
        <v>1906.02</v>
      </c>
      <c r="O102">
        <f>ROUND(ROUND(L102*Source!I1491, 6)*SmtRes!DA149, 2)</f>
        <v>0</v>
      </c>
      <c r="P102">
        <f>SmtRes!AG149</f>
        <v>0</v>
      </c>
      <c r="Q102">
        <f>SmtRes!DC149</f>
        <v>0</v>
      </c>
      <c r="R102">
        <f>ROUND(ROUND(Q102*Source!I1491, 6)*1, 2)</f>
        <v>0</v>
      </c>
      <c r="S102">
        <f>SmtRes!AC149</f>
        <v>0</v>
      </c>
      <c r="T102">
        <f>ROUND(ROUND(Q102*Source!I1491, 6)*SmtRes!AK149, 2)</f>
        <v>0</v>
      </c>
      <c r="U102">
        <f>SmtRes!X149</f>
        <v>1181658675</v>
      </c>
      <c r="V102">
        <v>-941176048</v>
      </c>
      <c r="W102">
        <v>-941176048</v>
      </c>
    </row>
    <row r="103" spans="1:23" x14ac:dyDescent="0.2">
      <c r="A103">
        <f>Source!A1492</f>
        <v>17</v>
      </c>
      <c r="C103">
        <v>3</v>
      </c>
      <c r="D103">
        <v>0</v>
      </c>
      <c r="E103">
        <f>SmtRes!AV153</f>
        <v>0</v>
      </c>
      <c r="F103" t="str">
        <f>SmtRes!I153</f>
        <v>21.1-1-3</v>
      </c>
      <c r="G103" t="str">
        <f>SmtRes!K153</f>
        <v>Битумы нефтяные, дорожные жидкие, марка МГ, СГ</v>
      </c>
      <c r="H103" t="str">
        <f>SmtRes!O153</f>
        <v>т</v>
      </c>
      <c r="I103">
        <f>SmtRes!Y153*Source!I1492</f>
        <v>0</v>
      </c>
      <c r="J103">
        <f>SmtRes!AO153</f>
        <v>1</v>
      </c>
      <c r="K103">
        <f>SmtRes!AE153</f>
        <v>32351.38</v>
      </c>
      <c r="L103">
        <f>SmtRes!DB153</f>
        <v>1941.08</v>
      </c>
      <c r="M103">
        <f>ROUND(ROUND(L103*Source!I1492, 6)*1, 2)</f>
        <v>0</v>
      </c>
      <c r="N103">
        <f>SmtRes!AA153</f>
        <v>32351.38</v>
      </c>
      <c r="O103">
        <f>ROUND(ROUND(L103*Source!I1492, 6)*SmtRes!DA153, 2)</f>
        <v>0</v>
      </c>
      <c r="P103">
        <f>SmtRes!AG153</f>
        <v>0</v>
      </c>
      <c r="Q103">
        <f>SmtRes!DC153</f>
        <v>0</v>
      </c>
      <c r="R103">
        <f>ROUND(ROUND(Q103*Source!I1492, 6)*1, 2)</f>
        <v>0</v>
      </c>
      <c r="S103">
        <f>SmtRes!AC153</f>
        <v>0</v>
      </c>
      <c r="T103">
        <f>ROUND(ROUND(Q103*Source!I1492, 6)*SmtRes!AK153, 2)</f>
        <v>0</v>
      </c>
      <c r="U103">
        <f>SmtRes!X153</f>
        <v>-368105252</v>
      </c>
      <c r="V103">
        <v>1316573159</v>
      </c>
      <c r="W103">
        <v>1316573159</v>
      </c>
    </row>
    <row r="104" spans="1:23" x14ac:dyDescent="0.2">
      <c r="A104">
        <f>Source!A1494</f>
        <v>18</v>
      </c>
      <c r="C104">
        <v>3</v>
      </c>
      <c r="D104">
        <f>Source!BI1494</f>
        <v>4</v>
      </c>
      <c r="E104">
        <f>Source!FS1494</f>
        <v>0</v>
      </c>
      <c r="F104" t="str">
        <f>Source!F1494</f>
        <v>21.3-3-34</v>
      </c>
      <c r="G104" t="str">
        <f>Source!G1494</f>
        <v>Смеси асфальтобетонные дорожные горячие песчаные, тип Д, марка III</v>
      </c>
      <c r="H104" t="str">
        <f>Source!H1494</f>
        <v>т</v>
      </c>
      <c r="I104">
        <f>Source!I1494</f>
        <v>0</v>
      </c>
      <c r="J104">
        <v>1</v>
      </c>
      <c r="K104">
        <f>Source!AC1494</f>
        <v>2653.46</v>
      </c>
      <c r="M104">
        <f>ROUND(K104*I104, 2)</f>
        <v>0</v>
      </c>
      <c r="N104">
        <f>Source!AC1494*IF(Source!BC1494&lt;&gt; 0, Source!BC1494, 1)</f>
        <v>2653.46</v>
      </c>
      <c r="O104">
        <f>ROUND(N104*I104, 2)</f>
        <v>0</v>
      </c>
      <c r="P104">
        <f>Source!AE1494</f>
        <v>0</v>
      </c>
      <c r="R104">
        <f>ROUND(P104*I104, 2)</f>
        <v>0</v>
      </c>
      <c r="S104">
        <f>Source!AE1494*IF(Source!BS1494&lt;&gt; 0, Source!BS1494, 1)</f>
        <v>0</v>
      </c>
      <c r="T104">
        <f>ROUND(S104*I104, 2)</f>
        <v>0</v>
      </c>
      <c r="U104">
        <f>Source!GF1494</f>
        <v>633964965</v>
      </c>
      <c r="V104">
        <v>-1600941662</v>
      </c>
      <c r="W104">
        <v>-1600941662</v>
      </c>
    </row>
    <row r="105" spans="1:23" x14ac:dyDescent="0.2">
      <c r="A105">
        <f>Source!A1525</f>
        <v>5</v>
      </c>
      <c r="B105">
        <v>1525</v>
      </c>
      <c r="G105" t="str">
        <f>Source!G1525</f>
        <v>Прочие работы</v>
      </c>
    </row>
    <row r="106" spans="1:23" x14ac:dyDescent="0.2">
      <c r="A106">
        <f>Source!A1530</f>
        <v>18</v>
      </c>
      <c r="C106">
        <v>3</v>
      </c>
      <c r="D106">
        <f>Source!BI1530</f>
        <v>4</v>
      </c>
      <c r="E106">
        <f>Source!FS1530</f>
        <v>0</v>
      </c>
      <c r="F106" t="str">
        <f>Source!F1530</f>
        <v>21.7-13-34</v>
      </c>
      <c r="G106" t="str">
        <f>Source!G1530</f>
        <v>Ролики для удаления линий дорожной разметки ручными демаркировочными механизмами</v>
      </c>
      <c r="H106" t="str">
        <f>Source!H1530</f>
        <v>компл.</v>
      </c>
      <c r="I106">
        <f>Source!I1530</f>
        <v>0</v>
      </c>
      <c r="J106">
        <v>1</v>
      </c>
      <c r="K106">
        <f>Source!AC1530</f>
        <v>28107.11</v>
      </c>
      <c r="M106">
        <f>ROUND(K106*I106, 2)</f>
        <v>0</v>
      </c>
      <c r="N106">
        <f>Source!AC1530*IF(Source!BC1530&lt;&gt; 0, Source!BC1530, 1)</f>
        <v>28107.11</v>
      </c>
      <c r="O106">
        <f>ROUND(N106*I106, 2)</f>
        <v>0</v>
      </c>
      <c r="P106">
        <f>Source!AE1530</f>
        <v>0</v>
      </c>
      <c r="R106">
        <f>ROUND(P106*I106, 2)</f>
        <v>0</v>
      </c>
      <c r="S106">
        <f>Source!AE1530*IF(Source!BS1530&lt;&gt; 0, Source!BS1530, 1)</f>
        <v>0</v>
      </c>
      <c r="T106">
        <f>ROUND(S106*I106, 2)</f>
        <v>0</v>
      </c>
      <c r="U106">
        <f>Source!GF1530</f>
        <v>-168027605</v>
      </c>
      <c r="V106">
        <v>61085423</v>
      </c>
      <c r="W106">
        <v>61085423</v>
      </c>
    </row>
    <row r="107" spans="1:23" x14ac:dyDescent="0.2">
      <c r="A107">
        <f>Source!A1531</f>
        <v>17</v>
      </c>
      <c r="C107">
        <v>3</v>
      </c>
      <c r="D107">
        <v>0</v>
      </c>
      <c r="E107">
        <f>SmtRes!AV163</f>
        <v>0</v>
      </c>
      <c r="F107" t="str">
        <f>SmtRes!I163</f>
        <v>21.1-25-150</v>
      </c>
      <c r="G107" t="str">
        <f>SmtRes!K163</f>
        <v>Лента скотч "Polyken", ширина (толщина) 50 (0,5) мм</v>
      </c>
      <c r="H107" t="str">
        <f>SmtRes!O163</f>
        <v>м</v>
      </c>
      <c r="I107">
        <f>SmtRes!Y163*Source!I1531</f>
        <v>0</v>
      </c>
      <c r="J107">
        <f>SmtRes!AO163</f>
        <v>1</v>
      </c>
      <c r="K107">
        <f>SmtRes!AE163</f>
        <v>24.53</v>
      </c>
      <c r="L107">
        <f>SmtRes!DB163</f>
        <v>294.36</v>
      </c>
      <c r="M107">
        <f>ROUND(ROUND(L107*Source!I1531, 6)*1, 2)</f>
        <v>0</v>
      </c>
      <c r="N107">
        <f>SmtRes!AA163</f>
        <v>24.53</v>
      </c>
      <c r="O107">
        <f>ROUND(ROUND(L107*Source!I1531, 6)*SmtRes!DA163, 2)</f>
        <v>0</v>
      </c>
      <c r="P107">
        <f>SmtRes!AG163</f>
        <v>0</v>
      </c>
      <c r="Q107">
        <f>SmtRes!DC163</f>
        <v>0</v>
      </c>
      <c r="R107">
        <f>ROUND(ROUND(Q107*Source!I1531, 6)*1, 2)</f>
        <v>0</v>
      </c>
      <c r="S107">
        <f>SmtRes!AC163</f>
        <v>0</v>
      </c>
      <c r="T107">
        <f>ROUND(ROUND(Q107*Source!I1531, 6)*SmtRes!AK163, 2)</f>
        <v>0</v>
      </c>
      <c r="U107">
        <f>SmtRes!X163</f>
        <v>1983311919</v>
      </c>
      <c r="V107">
        <v>-585417990</v>
      </c>
      <c r="W107">
        <v>-585417990</v>
      </c>
    </row>
    <row r="108" spans="1:23" x14ac:dyDescent="0.2">
      <c r="A108">
        <f>Source!A1533</f>
        <v>18</v>
      </c>
      <c r="C108">
        <v>3</v>
      </c>
      <c r="D108">
        <f>Source!BI1533</f>
        <v>4</v>
      </c>
      <c r="E108">
        <f>Source!FS1533</f>
        <v>0</v>
      </c>
      <c r="F108" t="str">
        <f>Source!F1533</f>
        <v>21.1-25-826</v>
      </c>
      <c r="G108" t="str">
        <f>Source!G1533</f>
        <v>Пластик холодный для разметки автомобильных дорог, типа "Нанопласт 2К", с отвердителем, со светоотражательными шариками, белый</v>
      </c>
      <c r="H108" t="str">
        <f>Source!H1533</f>
        <v>кг</v>
      </c>
      <c r="I108">
        <f>Source!I1533</f>
        <v>0</v>
      </c>
      <c r="J108">
        <v>1</v>
      </c>
      <c r="K108">
        <f>Source!AC1533</f>
        <v>131.59</v>
      </c>
      <c r="M108">
        <f>ROUND(K108*I108, 2)</f>
        <v>0</v>
      </c>
      <c r="N108">
        <f>Source!AC1533*IF(Source!BC1533&lt;&gt; 0, Source!BC1533, 1)</f>
        <v>131.59</v>
      </c>
      <c r="O108">
        <f>ROUND(N108*I108, 2)</f>
        <v>0</v>
      </c>
      <c r="P108">
        <f>Source!AE1533</f>
        <v>0</v>
      </c>
      <c r="R108">
        <f>ROUND(P108*I108, 2)</f>
        <v>0</v>
      </c>
      <c r="S108">
        <f>Source!AE1533*IF(Source!BS1533&lt;&gt; 0, Source!BS1533, 1)</f>
        <v>0</v>
      </c>
      <c r="T108">
        <f>ROUND(S108*I108, 2)</f>
        <v>0</v>
      </c>
      <c r="U108">
        <f>Source!GF1533</f>
        <v>-244892506</v>
      </c>
      <c r="V108">
        <v>1876156969</v>
      </c>
      <c r="W108">
        <v>1876156969</v>
      </c>
    </row>
    <row r="109" spans="1:23" x14ac:dyDescent="0.2">
      <c r="A109">
        <f>Source!A1534</f>
        <v>17</v>
      </c>
      <c r="C109">
        <v>3</v>
      </c>
      <c r="D109">
        <v>0</v>
      </c>
      <c r="E109">
        <f>SmtRes!AV168</f>
        <v>0</v>
      </c>
      <c r="F109" t="str">
        <f>SmtRes!I168</f>
        <v>21.1-6-196</v>
      </c>
      <c r="G109" t="str">
        <f>SmtRes!K168</f>
        <v>Краски (без стеклошариков) дорожные белые, марка "Магистраль"</v>
      </c>
      <c r="H109" t="str">
        <f>SmtRes!O168</f>
        <v>т</v>
      </c>
      <c r="I109">
        <f>SmtRes!Y168*Source!I1534</f>
        <v>0</v>
      </c>
      <c r="J109">
        <f>SmtRes!AO168</f>
        <v>1</v>
      </c>
      <c r="K109">
        <f>SmtRes!AE168</f>
        <v>67600.97</v>
      </c>
      <c r="L109">
        <f>SmtRes!DB168</f>
        <v>35.83</v>
      </c>
      <c r="M109">
        <f>ROUND(ROUND(L109*Source!I1534, 6)*1, 2)</f>
        <v>0</v>
      </c>
      <c r="N109">
        <f>SmtRes!AA168</f>
        <v>67600.97</v>
      </c>
      <c r="O109">
        <f>ROUND(ROUND(L109*Source!I1534, 6)*SmtRes!DA168, 2)</f>
        <v>0</v>
      </c>
      <c r="P109">
        <f>SmtRes!AG168</f>
        <v>0</v>
      </c>
      <c r="Q109">
        <f>SmtRes!DC168</f>
        <v>0</v>
      </c>
      <c r="R109">
        <f>ROUND(ROUND(Q109*Source!I1534, 6)*1, 2)</f>
        <v>0</v>
      </c>
      <c r="S109">
        <f>SmtRes!AC168</f>
        <v>0</v>
      </c>
      <c r="T109">
        <f>ROUND(ROUND(Q109*Source!I1534, 6)*SmtRes!AK168, 2)</f>
        <v>0</v>
      </c>
      <c r="U109">
        <f>SmtRes!X168</f>
        <v>2009948288</v>
      </c>
      <c r="V109">
        <v>466637205</v>
      </c>
      <c r="W109">
        <v>466637205</v>
      </c>
    </row>
    <row r="110" spans="1:23" x14ac:dyDescent="0.2">
      <c r="A110">
        <f>Source!A1629</f>
        <v>3</v>
      </c>
      <c r="B110">
        <v>1629</v>
      </c>
      <c r="G110" t="str">
        <f>Source!G1629</f>
        <v>Якиманка</v>
      </c>
    </row>
    <row r="111" spans="1:23" x14ac:dyDescent="0.2">
      <c r="A111">
        <f>Source!A1633</f>
        <v>4</v>
      </c>
      <c r="B111">
        <v>1633</v>
      </c>
      <c r="G111" t="str">
        <f>Source!G1633</f>
        <v>Шаболовка ул, д.25 корп 2</v>
      </c>
    </row>
    <row r="112" spans="1:23" x14ac:dyDescent="0.2">
      <c r="A112">
        <f>Source!A1637</f>
        <v>5</v>
      </c>
      <c r="B112">
        <v>1637</v>
      </c>
      <c r="G112" t="str">
        <f>Source!G1637</f>
        <v>Подготовительные работы</v>
      </c>
    </row>
    <row r="113" spans="1:23" x14ac:dyDescent="0.2">
      <c r="A113">
        <f>Source!A1647</f>
        <v>17</v>
      </c>
      <c r="C113">
        <v>3</v>
      </c>
      <c r="D113">
        <f>Source!BI1647</f>
        <v>4</v>
      </c>
      <c r="E113">
        <f>Source!FS1647</f>
        <v>0</v>
      </c>
      <c r="F113" t="str">
        <f>Source!F1647</f>
        <v>21.25-0-5</v>
      </c>
      <c r="G113" t="str">
        <f>Source!G1647</f>
        <v>Стоимость приемки отходов строительства и сноса (боя кирпичной кладки, бетонных и железобетонных изделий, отходов бетона и железобетона, асфальтобетона в кусковой форме) для переработки дробильными комплексами</v>
      </c>
      <c r="H113" t="str">
        <f>Source!H1647</f>
        <v>т</v>
      </c>
      <c r="I113">
        <f>Source!I1647</f>
        <v>0</v>
      </c>
      <c r="J113">
        <v>1</v>
      </c>
      <c r="K113">
        <f>Source!AC1647</f>
        <v>186.23</v>
      </c>
      <c r="M113">
        <f>ROUND(K113*I113, 2)</f>
        <v>0</v>
      </c>
      <c r="N113">
        <f>Source!AC1647*IF(Source!BC1647&lt;&gt; 0, Source!BC1647, 1)</f>
        <v>186.23</v>
      </c>
      <c r="O113">
        <f>ROUND(N113*I113, 2)</f>
        <v>0</v>
      </c>
      <c r="P113">
        <f>Source!AE1647</f>
        <v>0</v>
      </c>
      <c r="R113">
        <f>ROUND(P113*I113, 2)</f>
        <v>0</v>
      </c>
      <c r="S113">
        <f>Source!AE1647*IF(Source!BS1647&lt;&gt; 0, Source!BS1647, 1)</f>
        <v>0</v>
      </c>
      <c r="T113">
        <f>ROUND(S113*I113, 2)</f>
        <v>0</v>
      </c>
      <c r="U113">
        <f>Source!GF1647</f>
        <v>-1995379433</v>
      </c>
      <c r="V113">
        <v>1498256752</v>
      </c>
      <c r="W113">
        <v>1498256752</v>
      </c>
    </row>
    <row r="114" spans="1:23" x14ac:dyDescent="0.2">
      <c r="A114">
        <f>Source!A1678</f>
        <v>5</v>
      </c>
      <c r="B114">
        <v>1678</v>
      </c>
      <c r="G114" t="str">
        <f>Source!G1678</f>
        <v>Установка бортового камня</v>
      </c>
    </row>
    <row r="115" spans="1:23" x14ac:dyDescent="0.2">
      <c r="A115">
        <f>Source!A1682</f>
        <v>17</v>
      </c>
      <c r="C115">
        <v>3</v>
      </c>
      <c r="D115">
        <v>0</v>
      </c>
      <c r="E115">
        <f>SmtRes!AV185</f>
        <v>0</v>
      </c>
      <c r="F115" t="str">
        <f>SmtRes!I185</f>
        <v>21.1-25-13</v>
      </c>
      <c r="G115" t="str">
        <f>SmtRes!K185</f>
        <v>Вода</v>
      </c>
      <c r="H115" t="str">
        <f>SmtRes!O185</f>
        <v>м3</v>
      </c>
      <c r="I115">
        <f>SmtRes!Y185*Source!I1682</f>
        <v>0</v>
      </c>
      <c r="J115">
        <f>SmtRes!AO185</f>
        <v>1</v>
      </c>
      <c r="K115">
        <f>SmtRes!AE185</f>
        <v>32.25</v>
      </c>
      <c r="L115">
        <f>SmtRes!DB185</f>
        <v>161.25</v>
      </c>
      <c r="M115">
        <f>ROUND(ROUND(L115*Source!I1682, 6)*1, 2)</f>
        <v>0</v>
      </c>
      <c r="N115">
        <f>SmtRes!AA185</f>
        <v>32.25</v>
      </c>
      <c r="O115">
        <f>ROUND(ROUND(L115*Source!I1682, 6)*SmtRes!DA185, 2)</f>
        <v>0</v>
      </c>
      <c r="P115">
        <f>SmtRes!AG185</f>
        <v>0</v>
      </c>
      <c r="Q115">
        <f>SmtRes!DC185</f>
        <v>0</v>
      </c>
      <c r="R115">
        <f>ROUND(ROUND(Q115*Source!I1682, 6)*1, 2)</f>
        <v>0</v>
      </c>
      <c r="S115">
        <f>SmtRes!AC185</f>
        <v>0</v>
      </c>
      <c r="T115">
        <f>ROUND(ROUND(Q115*Source!I1682, 6)*SmtRes!AK185, 2)</f>
        <v>0</v>
      </c>
      <c r="U115">
        <f>SmtRes!X185</f>
        <v>209670377</v>
      </c>
      <c r="V115">
        <v>-956624241</v>
      </c>
      <c r="W115">
        <v>-956624241</v>
      </c>
    </row>
    <row r="116" spans="1:23" x14ac:dyDescent="0.2">
      <c r="A116">
        <f>Source!A1682</f>
        <v>17</v>
      </c>
      <c r="C116">
        <v>3</v>
      </c>
      <c r="D116">
        <v>0</v>
      </c>
      <c r="E116">
        <f>SmtRes!AV184</f>
        <v>0</v>
      </c>
      <c r="F116" t="str">
        <f>SmtRes!I184</f>
        <v>21.1-12-10</v>
      </c>
      <c r="G116" t="str">
        <f>SmtRes!K184</f>
        <v>Песок для дорожных работ, рядовой</v>
      </c>
      <c r="H116" t="str">
        <f>SmtRes!O184</f>
        <v>м3</v>
      </c>
      <c r="I116">
        <f>SmtRes!Y184*Source!I1682</f>
        <v>0</v>
      </c>
      <c r="J116">
        <f>SmtRes!AO184</f>
        <v>1</v>
      </c>
      <c r="K116">
        <f>SmtRes!AE184</f>
        <v>600.76</v>
      </c>
      <c r="L116">
        <f>SmtRes!DB184</f>
        <v>66083.600000000006</v>
      </c>
      <c r="M116">
        <f>ROUND(ROUND(L116*Source!I1682, 6)*1, 2)</f>
        <v>0</v>
      </c>
      <c r="N116">
        <f>SmtRes!AA184</f>
        <v>600.76</v>
      </c>
      <c r="O116">
        <f>ROUND(ROUND(L116*Source!I1682, 6)*SmtRes!DA184, 2)</f>
        <v>0</v>
      </c>
      <c r="P116">
        <f>SmtRes!AG184</f>
        <v>0</v>
      </c>
      <c r="Q116">
        <f>SmtRes!DC184</f>
        <v>0</v>
      </c>
      <c r="R116">
        <f>ROUND(ROUND(Q116*Source!I1682, 6)*1, 2)</f>
        <v>0</v>
      </c>
      <c r="S116">
        <f>SmtRes!AC184</f>
        <v>0</v>
      </c>
      <c r="T116">
        <f>ROUND(ROUND(Q116*Source!I1682, 6)*SmtRes!AK184, 2)</f>
        <v>0</v>
      </c>
      <c r="U116">
        <f>SmtRes!X184</f>
        <v>1851259400</v>
      </c>
      <c r="V116">
        <v>1013342345</v>
      </c>
      <c r="W116">
        <v>1013342345</v>
      </c>
    </row>
    <row r="117" spans="1:23" x14ac:dyDescent="0.2">
      <c r="A117">
        <f>Source!A1683</f>
        <v>17</v>
      </c>
      <c r="C117">
        <v>3</v>
      </c>
      <c r="D117">
        <v>0</v>
      </c>
      <c r="E117">
        <f>SmtRes!AV189</f>
        <v>0</v>
      </c>
      <c r="F117" t="str">
        <f>SmtRes!I189</f>
        <v>21.5-3-13</v>
      </c>
      <c r="G117" t="str">
        <f>SmtRes!K189</f>
        <v>Камни бетонные бортовые, марка БР 100.30.15</v>
      </c>
      <c r="H117" t="str">
        <f>SmtRes!O189</f>
        <v>м3</v>
      </c>
      <c r="I117">
        <f>SmtRes!Y189*Source!I1683</f>
        <v>0</v>
      </c>
      <c r="J117">
        <f>SmtRes!AO189</f>
        <v>1</v>
      </c>
      <c r="K117">
        <f>SmtRes!AE189</f>
        <v>6132.93</v>
      </c>
      <c r="L117">
        <f>SmtRes!DB189</f>
        <v>26371.599999999999</v>
      </c>
      <c r="M117">
        <f>ROUND(ROUND(L117*Source!I1683, 6)*1, 2)</f>
        <v>0</v>
      </c>
      <c r="N117">
        <f>SmtRes!AA189</f>
        <v>6132.93</v>
      </c>
      <c r="O117">
        <f>ROUND(ROUND(L117*Source!I1683, 6)*SmtRes!DA189, 2)</f>
        <v>0</v>
      </c>
      <c r="P117">
        <f>SmtRes!AG189</f>
        <v>0</v>
      </c>
      <c r="Q117">
        <f>SmtRes!DC189</f>
        <v>0</v>
      </c>
      <c r="R117">
        <f>ROUND(ROUND(Q117*Source!I1683, 6)*1, 2)</f>
        <v>0</v>
      </c>
      <c r="S117">
        <f>SmtRes!AC189</f>
        <v>0</v>
      </c>
      <c r="T117">
        <f>ROUND(ROUND(Q117*Source!I1683, 6)*SmtRes!AK189, 2)</f>
        <v>0</v>
      </c>
      <c r="U117">
        <f>SmtRes!X189</f>
        <v>-940504026</v>
      </c>
      <c r="V117">
        <v>-1556188943</v>
      </c>
      <c r="W117">
        <v>-1556188943</v>
      </c>
    </row>
    <row r="118" spans="1:23" x14ac:dyDescent="0.2">
      <c r="A118">
        <f>Source!A1683</f>
        <v>17</v>
      </c>
      <c r="C118">
        <v>3</v>
      </c>
      <c r="D118">
        <v>0</v>
      </c>
      <c r="E118">
        <f>SmtRes!AV188</f>
        <v>0</v>
      </c>
      <c r="F118" t="str">
        <f>SmtRes!I188</f>
        <v>21.3-2-15</v>
      </c>
      <c r="G118" t="str">
        <f>SmtRes!K188</f>
        <v>Растворы цементные, марка 100</v>
      </c>
      <c r="H118" t="str">
        <f>SmtRes!O188</f>
        <v>м3</v>
      </c>
      <c r="I118">
        <f>SmtRes!Y188*Source!I1683</f>
        <v>0</v>
      </c>
      <c r="J118">
        <f>SmtRes!AO188</f>
        <v>1</v>
      </c>
      <c r="K118">
        <f>SmtRes!AE188</f>
        <v>3100.91</v>
      </c>
      <c r="L118">
        <f>SmtRes!DB188</f>
        <v>186.05</v>
      </c>
      <c r="M118">
        <f>ROUND(ROUND(L118*Source!I1683, 6)*1, 2)</f>
        <v>0</v>
      </c>
      <c r="N118">
        <f>SmtRes!AA188</f>
        <v>3100.91</v>
      </c>
      <c r="O118">
        <f>ROUND(ROUND(L118*Source!I1683, 6)*SmtRes!DA188, 2)</f>
        <v>0</v>
      </c>
      <c r="P118">
        <f>SmtRes!AG188</f>
        <v>0</v>
      </c>
      <c r="Q118">
        <f>SmtRes!DC188</f>
        <v>0</v>
      </c>
      <c r="R118">
        <f>ROUND(ROUND(Q118*Source!I1683, 6)*1, 2)</f>
        <v>0</v>
      </c>
      <c r="S118">
        <f>SmtRes!AC188</f>
        <v>0</v>
      </c>
      <c r="T118">
        <f>ROUND(ROUND(Q118*Source!I1683, 6)*SmtRes!AK188, 2)</f>
        <v>0</v>
      </c>
      <c r="U118">
        <f>SmtRes!X188</f>
        <v>167946997</v>
      </c>
      <c r="V118">
        <v>-264176447</v>
      </c>
      <c r="W118">
        <v>-264176447</v>
      </c>
    </row>
    <row r="119" spans="1:23" x14ac:dyDescent="0.2">
      <c r="A119">
        <f>Source!A1683</f>
        <v>17</v>
      </c>
      <c r="C119">
        <v>3</v>
      </c>
      <c r="D119">
        <v>0</v>
      </c>
      <c r="E119">
        <f>SmtRes!AV187</f>
        <v>0</v>
      </c>
      <c r="F119" t="str">
        <f>SmtRes!I187</f>
        <v>21.3-1-69</v>
      </c>
      <c r="G119" t="str">
        <f>SmtRes!K187</f>
        <v>Смеси бетонные, БСГ, тяжелого бетона на гранитном щебне, класс прочности: В15 (М200); П3, фракция 5-20, F50-100, W0-2</v>
      </c>
      <c r="H119" t="str">
        <f>SmtRes!O187</f>
        <v>м3</v>
      </c>
      <c r="I119">
        <f>SmtRes!Y187*Source!I1683</f>
        <v>0</v>
      </c>
      <c r="J119">
        <f>SmtRes!AO187</f>
        <v>1</v>
      </c>
      <c r="K119">
        <f>SmtRes!AE187</f>
        <v>3834.09</v>
      </c>
      <c r="L119">
        <f>SmtRes!DB187</f>
        <v>22621.13</v>
      </c>
      <c r="M119">
        <f>ROUND(ROUND(L119*Source!I1683, 6)*1, 2)</f>
        <v>0</v>
      </c>
      <c r="N119">
        <f>SmtRes!AA187</f>
        <v>3834.09</v>
      </c>
      <c r="O119">
        <f>ROUND(ROUND(L119*Source!I1683, 6)*SmtRes!DA187, 2)</f>
        <v>0</v>
      </c>
      <c r="P119">
        <f>SmtRes!AG187</f>
        <v>0</v>
      </c>
      <c r="Q119">
        <f>SmtRes!DC187</f>
        <v>0</v>
      </c>
      <c r="R119">
        <f>ROUND(ROUND(Q119*Source!I1683, 6)*1, 2)</f>
        <v>0</v>
      </c>
      <c r="S119">
        <f>SmtRes!AC187</f>
        <v>0</v>
      </c>
      <c r="T119">
        <f>ROUND(ROUND(Q119*Source!I1683, 6)*SmtRes!AK187, 2)</f>
        <v>0</v>
      </c>
      <c r="U119">
        <f>SmtRes!X187</f>
        <v>1179918376</v>
      </c>
      <c r="V119">
        <v>1336159307</v>
      </c>
      <c r="W119">
        <v>1336159307</v>
      </c>
    </row>
    <row r="120" spans="1:23" x14ac:dyDescent="0.2">
      <c r="A120">
        <f>Source!A1714</f>
        <v>5</v>
      </c>
      <c r="B120">
        <v>1714</v>
      </c>
      <c r="G120" t="str">
        <f>Source!G1714</f>
        <v>Устройство тротуара</v>
      </c>
    </row>
    <row r="121" spans="1:23" x14ac:dyDescent="0.2">
      <c r="A121">
        <f>Source!A1718</f>
        <v>17</v>
      </c>
      <c r="C121">
        <v>3</v>
      </c>
      <c r="D121">
        <v>0</v>
      </c>
      <c r="E121">
        <f>SmtRes!AV197</f>
        <v>0</v>
      </c>
      <c r="F121" t="str">
        <f>SmtRes!I197</f>
        <v>21.1-25-13</v>
      </c>
      <c r="G121" t="str">
        <f>SmtRes!K197</f>
        <v>Вода</v>
      </c>
      <c r="H121" t="str">
        <f>SmtRes!O197</f>
        <v>м3</v>
      </c>
      <c r="I121">
        <f>SmtRes!Y197*Source!I1718</f>
        <v>0</v>
      </c>
      <c r="J121">
        <f>SmtRes!AO197</f>
        <v>1</v>
      </c>
      <c r="K121">
        <f>SmtRes!AE197</f>
        <v>32.25</v>
      </c>
      <c r="L121">
        <f>SmtRes!DB197</f>
        <v>161.25</v>
      </c>
      <c r="M121">
        <f>ROUND(ROUND(L121*Source!I1718, 6)*1, 2)</f>
        <v>0</v>
      </c>
      <c r="N121">
        <f>SmtRes!AA197</f>
        <v>32.25</v>
      </c>
      <c r="O121">
        <f>ROUND(ROUND(L121*Source!I1718, 6)*SmtRes!DA197, 2)</f>
        <v>0</v>
      </c>
      <c r="P121">
        <f>SmtRes!AG197</f>
        <v>0</v>
      </c>
      <c r="Q121">
        <f>SmtRes!DC197</f>
        <v>0</v>
      </c>
      <c r="R121">
        <f>ROUND(ROUND(Q121*Source!I1718, 6)*1, 2)</f>
        <v>0</v>
      </c>
      <c r="S121">
        <f>SmtRes!AC197</f>
        <v>0</v>
      </c>
      <c r="T121">
        <f>ROUND(ROUND(Q121*Source!I1718, 6)*SmtRes!AK197, 2)</f>
        <v>0</v>
      </c>
      <c r="U121">
        <f>SmtRes!X197</f>
        <v>209670377</v>
      </c>
      <c r="V121">
        <v>-956624241</v>
      </c>
      <c r="W121">
        <v>-956624241</v>
      </c>
    </row>
    <row r="122" spans="1:23" x14ac:dyDescent="0.2">
      <c r="A122">
        <f>Source!A1718</f>
        <v>17</v>
      </c>
      <c r="C122">
        <v>3</v>
      </c>
      <c r="D122">
        <v>0</v>
      </c>
      <c r="E122">
        <f>SmtRes!AV196</f>
        <v>0</v>
      </c>
      <c r="F122" t="str">
        <f>SmtRes!I196</f>
        <v>21.1-12-10</v>
      </c>
      <c r="G122" t="str">
        <f>SmtRes!K196</f>
        <v>Песок для дорожных работ, рядовой</v>
      </c>
      <c r="H122" t="str">
        <f>SmtRes!O196</f>
        <v>м3</v>
      </c>
      <c r="I122">
        <f>SmtRes!Y196*Source!I1718</f>
        <v>0</v>
      </c>
      <c r="J122">
        <f>SmtRes!AO196</f>
        <v>1</v>
      </c>
      <c r="K122">
        <f>SmtRes!AE196</f>
        <v>600.76</v>
      </c>
      <c r="L122">
        <f>SmtRes!DB196</f>
        <v>66083.600000000006</v>
      </c>
      <c r="M122">
        <f>ROUND(ROUND(L122*Source!I1718, 6)*1, 2)</f>
        <v>0</v>
      </c>
      <c r="N122">
        <f>SmtRes!AA196</f>
        <v>600.76</v>
      </c>
      <c r="O122">
        <f>ROUND(ROUND(L122*Source!I1718, 6)*SmtRes!DA196, 2)</f>
        <v>0</v>
      </c>
      <c r="P122">
        <f>SmtRes!AG196</f>
        <v>0</v>
      </c>
      <c r="Q122">
        <f>SmtRes!DC196</f>
        <v>0</v>
      </c>
      <c r="R122">
        <f>ROUND(ROUND(Q122*Source!I1718, 6)*1, 2)</f>
        <v>0</v>
      </c>
      <c r="S122">
        <f>SmtRes!AC196</f>
        <v>0</v>
      </c>
      <c r="T122">
        <f>ROUND(ROUND(Q122*Source!I1718, 6)*SmtRes!AK196, 2)</f>
        <v>0</v>
      </c>
      <c r="U122">
        <f>SmtRes!X196</f>
        <v>1851259400</v>
      </c>
      <c r="V122">
        <v>1013342345</v>
      </c>
      <c r="W122">
        <v>1013342345</v>
      </c>
    </row>
    <row r="123" spans="1:23" x14ac:dyDescent="0.2">
      <c r="A123">
        <f>Source!A1719</f>
        <v>17</v>
      </c>
      <c r="C123">
        <v>3</v>
      </c>
      <c r="D123">
        <v>0</v>
      </c>
      <c r="E123">
        <f>SmtRes!AV206</f>
        <v>0</v>
      </c>
      <c r="F123" t="str">
        <f>SmtRes!I206</f>
        <v>21.1-25-13</v>
      </c>
      <c r="G123" t="str">
        <f>SmtRes!K206</f>
        <v>Вода</v>
      </c>
      <c r="H123" t="str">
        <f>SmtRes!O206</f>
        <v>м3</v>
      </c>
      <c r="I123">
        <f>SmtRes!Y206*Source!I1719</f>
        <v>0</v>
      </c>
      <c r="J123">
        <f>SmtRes!AO206</f>
        <v>1</v>
      </c>
      <c r="K123">
        <f>SmtRes!AE206</f>
        <v>32.25</v>
      </c>
      <c r="L123">
        <f>SmtRes!DB206</f>
        <v>225.75</v>
      </c>
      <c r="M123">
        <f>ROUND(ROUND(L123*Source!I1719, 6)*1, 2)</f>
        <v>0</v>
      </c>
      <c r="N123">
        <f>SmtRes!AA206</f>
        <v>32.25</v>
      </c>
      <c r="O123">
        <f>ROUND(ROUND(L123*Source!I1719, 6)*SmtRes!DA206, 2)</f>
        <v>0</v>
      </c>
      <c r="P123">
        <f>SmtRes!AG206</f>
        <v>0</v>
      </c>
      <c r="Q123">
        <f>SmtRes!DC206</f>
        <v>0</v>
      </c>
      <c r="R123">
        <f>ROUND(ROUND(Q123*Source!I1719, 6)*1, 2)</f>
        <v>0</v>
      </c>
      <c r="S123">
        <f>SmtRes!AC206</f>
        <v>0</v>
      </c>
      <c r="T123">
        <f>ROUND(ROUND(Q123*Source!I1719, 6)*SmtRes!AK206, 2)</f>
        <v>0</v>
      </c>
      <c r="U123">
        <f>SmtRes!X206</f>
        <v>209670377</v>
      </c>
      <c r="V123">
        <v>-956624241</v>
      </c>
      <c r="W123">
        <v>-956624241</v>
      </c>
    </row>
    <row r="124" spans="1:23" x14ac:dyDescent="0.2">
      <c r="A124">
        <f>Source!A1719</f>
        <v>17</v>
      </c>
      <c r="C124">
        <v>3</v>
      </c>
      <c r="D124">
        <v>0</v>
      </c>
      <c r="E124">
        <f>SmtRes!AV205</f>
        <v>0</v>
      </c>
      <c r="F124" t="str">
        <f>SmtRes!I205</f>
        <v>21.1-12-36</v>
      </c>
      <c r="G124" t="str">
        <f>SmtRes!K205</f>
        <v>Щебень из естественного камня для строительных работ, марка 1200-800, фракция 20-40 мм</v>
      </c>
      <c r="H124" t="str">
        <f>SmtRes!O205</f>
        <v>м3</v>
      </c>
      <c r="I124">
        <f>SmtRes!Y205*Source!I1719</f>
        <v>0</v>
      </c>
      <c r="J124">
        <f>SmtRes!AO205</f>
        <v>1</v>
      </c>
      <c r="K124">
        <f>SmtRes!AE205</f>
        <v>1906.02</v>
      </c>
      <c r="L124">
        <f>SmtRes!DB205</f>
        <v>240158.52</v>
      </c>
      <c r="M124">
        <f>ROUND(ROUND(L124*Source!I1719, 6)*1, 2)</f>
        <v>0</v>
      </c>
      <c r="N124">
        <f>SmtRes!AA205</f>
        <v>1906.02</v>
      </c>
      <c r="O124">
        <f>ROUND(ROUND(L124*Source!I1719, 6)*SmtRes!DA205, 2)</f>
        <v>0</v>
      </c>
      <c r="P124">
        <f>SmtRes!AG205</f>
        <v>0</v>
      </c>
      <c r="Q124">
        <f>SmtRes!DC205</f>
        <v>0</v>
      </c>
      <c r="R124">
        <f>ROUND(ROUND(Q124*Source!I1719, 6)*1, 2)</f>
        <v>0</v>
      </c>
      <c r="S124">
        <f>SmtRes!AC205</f>
        <v>0</v>
      </c>
      <c r="T124">
        <f>ROUND(ROUND(Q124*Source!I1719, 6)*SmtRes!AK205, 2)</f>
        <v>0</v>
      </c>
      <c r="U124">
        <f>SmtRes!X205</f>
        <v>1181658675</v>
      </c>
      <c r="V124">
        <v>-941176048</v>
      </c>
      <c r="W124">
        <v>-941176048</v>
      </c>
    </row>
    <row r="125" spans="1:23" x14ac:dyDescent="0.2">
      <c r="A125">
        <f>Source!A1720</f>
        <v>17</v>
      </c>
      <c r="C125">
        <v>3</v>
      </c>
      <c r="D125">
        <v>0</v>
      </c>
      <c r="E125">
        <f>SmtRes!AV209</f>
        <v>0</v>
      </c>
      <c r="F125" t="str">
        <f>SmtRes!I209</f>
        <v>21.1-1-3</v>
      </c>
      <c r="G125" t="str">
        <f>SmtRes!K209</f>
        <v>Битумы нефтяные, дорожные жидкие, марка МГ, СГ</v>
      </c>
      <c r="H125" t="str">
        <f>SmtRes!O209</f>
        <v>т</v>
      </c>
      <c r="I125">
        <f>SmtRes!Y209*Source!I1720</f>
        <v>0</v>
      </c>
      <c r="J125">
        <f>SmtRes!AO209</f>
        <v>1</v>
      </c>
      <c r="K125">
        <f>SmtRes!AE209</f>
        <v>32351.38</v>
      </c>
      <c r="L125">
        <f>SmtRes!DB209</f>
        <v>1941.08</v>
      </c>
      <c r="M125">
        <f>ROUND(ROUND(L125*Source!I1720, 6)*1, 2)</f>
        <v>0</v>
      </c>
      <c r="N125">
        <f>SmtRes!AA209</f>
        <v>32351.38</v>
      </c>
      <c r="O125">
        <f>ROUND(ROUND(L125*Source!I1720, 6)*SmtRes!DA209, 2)</f>
        <v>0</v>
      </c>
      <c r="P125">
        <f>SmtRes!AG209</f>
        <v>0</v>
      </c>
      <c r="Q125">
        <f>SmtRes!DC209</f>
        <v>0</v>
      </c>
      <c r="R125">
        <f>ROUND(ROUND(Q125*Source!I1720, 6)*1, 2)</f>
        <v>0</v>
      </c>
      <c r="S125">
        <f>SmtRes!AC209</f>
        <v>0</v>
      </c>
      <c r="T125">
        <f>ROUND(ROUND(Q125*Source!I1720, 6)*SmtRes!AK209, 2)</f>
        <v>0</v>
      </c>
      <c r="U125">
        <f>SmtRes!X209</f>
        <v>-368105252</v>
      </c>
      <c r="V125">
        <v>1316573159</v>
      </c>
      <c r="W125">
        <v>1316573159</v>
      </c>
    </row>
    <row r="126" spans="1:23" x14ac:dyDescent="0.2">
      <c r="A126">
        <f>Source!A1722</f>
        <v>18</v>
      </c>
      <c r="C126">
        <v>3</v>
      </c>
      <c r="D126">
        <f>Source!BI1722</f>
        <v>4</v>
      </c>
      <c r="E126">
        <f>Source!FS1722</f>
        <v>0</v>
      </c>
      <c r="F126" t="str">
        <f>Source!F1722</f>
        <v>21.3-3-34</v>
      </c>
      <c r="G126" t="str">
        <f>Source!G1722</f>
        <v>Смеси асфальтобетонные дорожные горячие песчаные, тип Д, марка III</v>
      </c>
      <c r="H126" t="str">
        <f>Source!H1722</f>
        <v>т</v>
      </c>
      <c r="I126">
        <f>Source!I1722</f>
        <v>0</v>
      </c>
      <c r="J126">
        <v>1</v>
      </c>
      <c r="K126">
        <f>Source!AC1722</f>
        <v>2653.46</v>
      </c>
      <c r="M126">
        <f>ROUND(K126*I126, 2)</f>
        <v>0</v>
      </c>
      <c r="N126">
        <f>Source!AC1722*IF(Source!BC1722&lt;&gt; 0, Source!BC1722, 1)</f>
        <v>2653.46</v>
      </c>
      <c r="O126">
        <f>ROUND(N126*I126, 2)</f>
        <v>0</v>
      </c>
      <c r="P126">
        <f>Source!AE1722</f>
        <v>0</v>
      </c>
      <c r="R126">
        <f>ROUND(P126*I126, 2)</f>
        <v>0</v>
      </c>
      <c r="S126">
        <f>Source!AE1722*IF(Source!BS1722&lt;&gt; 0, Source!BS1722, 1)</f>
        <v>0</v>
      </c>
      <c r="T126">
        <f>ROUND(S126*I126, 2)</f>
        <v>0</v>
      </c>
      <c r="U126">
        <f>Source!GF1722</f>
        <v>633964965</v>
      </c>
      <c r="V126">
        <v>-1600941662</v>
      </c>
      <c r="W126">
        <v>-1600941662</v>
      </c>
    </row>
    <row r="127" spans="1:23" x14ac:dyDescent="0.2">
      <c r="A127">
        <f>Source!A1753</f>
        <v>5</v>
      </c>
      <c r="B127">
        <v>1753</v>
      </c>
      <c r="G127" t="str">
        <f>Source!G1753</f>
        <v>Прочие работы</v>
      </c>
    </row>
    <row r="128" spans="1:23" x14ac:dyDescent="0.2">
      <c r="A128">
        <f>Source!A1758</f>
        <v>18</v>
      </c>
      <c r="C128">
        <v>3</v>
      </c>
      <c r="D128">
        <f>Source!BI1758</f>
        <v>4</v>
      </c>
      <c r="E128">
        <f>Source!FS1758</f>
        <v>0</v>
      </c>
      <c r="F128" t="str">
        <f>Source!F1758</f>
        <v>21.7-13-34</v>
      </c>
      <c r="G128" t="str">
        <f>Source!G1758</f>
        <v>Ролики для удаления линий дорожной разметки ручными демаркировочными механизмами</v>
      </c>
      <c r="H128" t="str">
        <f>Source!H1758</f>
        <v>компл.</v>
      </c>
      <c r="I128">
        <f>Source!I1758</f>
        <v>0</v>
      </c>
      <c r="J128">
        <v>1</v>
      </c>
      <c r="K128">
        <f>Source!AC1758</f>
        <v>28107.11</v>
      </c>
      <c r="M128">
        <f>ROUND(K128*I128, 2)</f>
        <v>0</v>
      </c>
      <c r="N128">
        <f>Source!AC1758*IF(Source!BC1758&lt;&gt; 0, Source!BC1758, 1)</f>
        <v>28107.11</v>
      </c>
      <c r="O128">
        <f>ROUND(N128*I128, 2)</f>
        <v>0</v>
      </c>
      <c r="P128">
        <f>Source!AE1758</f>
        <v>0</v>
      </c>
      <c r="R128">
        <f>ROUND(P128*I128, 2)</f>
        <v>0</v>
      </c>
      <c r="S128">
        <f>Source!AE1758*IF(Source!BS1758&lt;&gt; 0, Source!BS1758, 1)</f>
        <v>0</v>
      </c>
      <c r="T128">
        <f>ROUND(S128*I128, 2)</f>
        <v>0</v>
      </c>
      <c r="U128">
        <f>Source!GF1758</f>
        <v>-168027605</v>
      </c>
      <c r="V128">
        <v>61085423</v>
      </c>
      <c r="W128">
        <v>61085423</v>
      </c>
    </row>
    <row r="129" spans="1:23" x14ac:dyDescent="0.2">
      <c r="A129">
        <f>Source!A1759</f>
        <v>17</v>
      </c>
      <c r="C129">
        <v>3</v>
      </c>
      <c r="D129">
        <v>0</v>
      </c>
      <c r="E129">
        <f>SmtRes!AV219</f>
        <v>0</v>
      </c>
      <c r="F129" t="str">
        <f>SmtRes!I219</f>
        <v>21.1-25-150</v>
      </c>
      <c r="G129" t="str">
        <f>SmtRes!K219</f>
        <v>Лента скотч "Polyken", ширина (толщина) 50 (0,5) мм</v>
      </c>
      <c r="H129" t="str">
        <f>SmtRes!O219</f>
        <v>м</v>
      </c>
      <c r="I129">
        <f>SmtRes!Y219*Source!I1759</f>
        <v>0</v>
      </c>
      <c r="J129">
        <f>SmtRes!AO219</f>
        <v>1</v>
      </c>
      <c r="K129">
        <f>SmtRes!AE219</f>
        <v>24.53</v>
      </c>
      <c r="L129">
        <f>SmtRes!DB219</f>
        <v>294.36</v>
      </c>
      <c r="M129">
        <f>ROUND(ROUND(L129*Source!I1759, 6)*1, 2)</f>
        <v>0</v>
      </c>
      <c r="N129">
        <f>SmtRes!AA219</f>
        <v>24.53</v>
      </c>
      <c r="O129">
        <f>ROUND(ROUND(L129*Source!I1759, 6)*SmtRes!DA219, 2)</f>
        <v>0</v>
      </c>
      <c r="P129">
        <f>SmtRes!AG219</f>
        <v>0</v>
      </c>
      <c r="Q129">
        <f>SmtRes!DC219</f>
        <v>0</v>
      </c>
      <c r="R129">
        <f>ROUND(ROUND(Q129*Source!I1759, 6)*1, 2)</f>
        <v>0</v>
      </c>
      <c r="S129">
        <f>SmtRes!AC219</f>
        <v>0</v>
      </c>
      <c r="T129">
        <f>ROUND(ROUND(Q129*Source!I1759, 6)*SmtRes!AK219, 2)</f>
        <v>0</v>
      </c>
      <c r="U129">
        <f>SmtRes!X219</f>
        <v>1983311919</v>
      </c>
      <c r="V129">
        <v>-585417990</v>
      </c>
      <c r="W129">
        <v>-585417990</v>
      </c>
    </row>
    <row r="130" spans="1:23" x14ac:dyDescent="0.2">
      <c r="A130">
        <f>Source!A1761</f>
        <v>18</v>
      </c>
      <c r="C130">
        <v>3</v>
      </c>
      <c r="D130">
        <f>Source!BI1761</f>
        <v>4</v>
      </c>
      <c r="E130">
        <f>Source!FS1761</f>
        <v>0</v>
      </c>
      <c r="F130" t="str">
        <f>Source!F1761</f>
        <v>21.1-25-826</v>
      </c>
      <c r="G130" t="str">
        <f>Source!G1761</f>
        <v>Пластик холодный для разметки автомобильных дорог, типа "Нанопласт 2К", с отвердителем, со светоотражательными шариками, белый</v>
      </c>
      <c r="H130" t="str">
        <f>Source!H1761</f>
        <v>кг</v>
      </c>
      <c r="I130">
        <f>Source!I1761</f>
        <v>0</v>
      </c>
      <c r="J130">
        <v>1</v>
      </c>
      <c r="K130">
        <f>Source!AC1761</f>
        <v>131.59</v>
      </c>
      <c r="M130">
        <f>ROUND(K130*I130, 2)</f>
        <v>0</v>
      </c>
      <c r="N130">
        <f>Source!AC1761*IF(Source!BC1761&lt;&gt; 0, Source!BC1761, 1)</f>
        <v>131.59</v>
      </c>
      <c r="O130">
        <f>ROUND(N130*I130, 2)</f>
        <v>0</v>
      </c>
      <c r="P130">
        <f>Source!AE1761</f>
        <v>0</v>
      </c>
      <c r="R130">
        <f>ROUND(P130*I130, 2)</f>
        <v>0</v>
      </c>
      <c r="S130">
        <f>Source!AE1761*IF(Source!BS1761&lt;&gt; 0, Source!BS1761, 1)</f>
        <v>0</v>
      </c>
      <c r="T130">
        <f>ROUND(S130*I130, 2)</f>
        <v>0</v>
      </c>
      <c r="U130">
        <f>Source!GF1761</f>
        <v>-244892506</v>
      </c>
      <c r="V130">
        <v>1876156969</v>
      </c>
      <c r="W130">
        <v>1876156969</v>
      </c>
    </row>
    <row r="131" spans="1:23" x14ac:dyDescent="0.2">
      <c r="A131">
        <f>Source!A1856</f>
        <v>3</v>
      </c>
      <c r="B131">
        <v>1856</v>
      </c>
      <c r="G131" t="str">
        <f>Source!G1856</f>
        <v>Хамовники</v>
      </c>
    </row>
    <row r="132" spans="1:23" x14ac:dyDescent="0.2">
      <c r="A132">
        <f>Source!A1860</f>
        <v>4</v>
      </c>
      <c r="B132">
        <v>1860</v>
      </c>
      <c r="G132" t="str">
        <f>Source!G1860</f>
        <v>Хамовнический вас ул. (пересеч. с Комсомольский пр-т)</v>
      </c>
    </row>
    <row r="133" spans="1:23" x14ac:dyDescent="0.2">
      <c r="A133">
        <f>Source!A1864</f>
        <v>5</v>
      </c>
      <c r="B133">
        <v>1864</v>
      </c>
      <c r="G133" t="str">
        <f>Source!G1864</f>
        <v>Установка бортового камня</v>
      </c>
    </row>
    <row r="134" spans="1:23" x14ac:dyDescent="0.2">
      <c r="A134">
        <f>Source!A1868</f>
        <v>17</v>
      </c>
      <c r="C134">
        <v>3</v>
      </c>
      <c r="D134">
        <v>0</v>
      </c>
      <c r="E134">
        <f>SmtRes!AV229</f>
        <v>0</v>
      </c>
      <c r="F134" t="str">
        <f>SmtRes!I229</f>
        <v>21.1-25-13</v>
      </c>
      <c r="G134" t="str">
        <f>SmtRes!K229</f>
        <v>Вода</v>
      </c>
      <c r="H134" t="str">
        <f>SmtRes!O229</f>
        <v>м3</v>
      </c>
      <c r="I134">
        <f>SmtRes!Y229*Source!I1868</f>
        <v>0</v>
      </c>
      <c r="J134">
        <f>SmtRes!AO229</f>
        <v>1</v>
      </c>
      <c r="K134">
        <f>SmtRes!AE229</f>
        <v>32.25</v>
      </c>
      <c r="L134">
        <f>SmtRes!DB229</f>
        <v>161.25</v>
      </c>
      <c r="M134">
        <f>ROUND(ROUND(L134*Source!I1868, 6)*1, 2)</f>
        <v>0</v>
      </c>
      <c r="N134">
        <f>SmtRes!AA229</f>
        <v>32.25</v>
      </c>
      <c r="O134">
        <f>ROUND(ROUND(L134*Source!I1868, 6)*SmtRes!DA229, 2)</f>
        <v>0</v>
      </c>
      <c r="P134">
        <f>SmtRes!AG229</f>
        <v>0</v>
      </c>
      <c r="Q134">
        <f>SmtRes!DC229</f>
        <v>0</v>
      </c>
      <c r="R134">
        <f>ROUND(ROUND(Q134*Source!I1868, 6)*1, 2)</f>
        <v>0</v>
      </c>
      <c r="S134">
        <f>SmtRes!AC229</f>
        <v>0</v>
      </c>
      <c r="T134">
        <f>ROUND(ROUND(Q134*Source!I1868, 6)*SmtRes!AK229, 2)</f>
        <v>0</v>
      </c>
      <c r="U134">
        <f>SmtRes!X229</f>
        <v>209670377</v>
      </c>
      <c r="V134">
        <v>-956624241</v>
      </c>
      <c r="W134">
        <v>-956624241</v>
      </c>
    </row>
    <row r="135" spans="1:23" x14ac:dyDescent="0.2">
      <c r="A135">
        <f>Source!A1868</f>
        <v>17</v>
      </c>
      <c r="C135">
        <v>3</v>
      </c>
      <c r="D135">
        <v>0</v>
      </c>
      <c r="E135">
        <f>SmtRes!AV228</f>
        <v>0</v>
      </c>
      <c r="F135" t="str">
        <f>SmtRes!I228</f>
        <v>21.1-12-10</v>
      </c>
      <c r="G135" t="str">
        <f>SmtRes!K228</f>
        <v>Песок для дорожных работ, рядовой</v>
      </c>
      <c r="H135" t="str">
        <f>SmtRes!O228</f>
        <v>м3</v>
      </c>
      <c r="I135">
        <f>SmtRes!Y228*Source!I1868</f>
        <v>0</v>
      </c>
      <c r="J135">
        <f>SmtRes!AO228</f>
        <v>1</v>
      </c>
      <c r="K135">
        <f>SmtRes!AE228</f>
        <v>600.76</v>
      </c>
      <c r="L135">
        <f>SmtRes!DB228</f>
        <v>66083.600000000006</v>
      </c>
      <c r="M135">
        <f>ROUND(ROUND(L135*Source!I1868, 6)*1, 2)</f>
        <v>0</v>
      </c>
      <c r="N135">
        <f>SmtRes!AA228</f>
        <v>600.76</v>
      </c>
      <c r="O135">
        <f>ROUND(ROUND(L135*Source!I1868, 6)*SmtRes!DA228, 2)</f>
        <v>0</v>
      </c>
      <c r="P135">
        <f>SmtRes!AG228</f>
        <v>0</v>
      </c>
      <c r="Q135">
        <f>SmtRes!DC228</f>
        <v>0</v>
      </c>
      <c r="R135">
        <f>ROUND(ROUND(Q135*Source!I1868, 6)*1, 2)</f>
        <v>0</v>
      </c>
      <c r="S135">
        <f>SmtRes!AC228</f>
        <v>0</v>
      </c>
      <c r="T135">
        <f>ROUND(ROUND(Q135*Source!I1868, 6)*SmtRes!AK228, 2)</f>
        <v>0</v>
      </c>
      <c r="U135">
        <f>SmtRes!X228</f>
        <v>1851259400</v>
      </c>
      <c r="V135">
        <v>1013342345</v>
      </c>
      <c r="W135">
        <v>1013342345</v>
      </c>
    </row>
    <row r="136" spans="1:23" x14ac:dyDescent="0.2">
      <c r="A136">
        <f>Source!A1869</f>
        <v>17</v>
      </c>
      <c r="C136">
        <v>3</v>
      </c>
      <c r="D136">
        <v>0</v>
      </c>
      <c r="E136">
        <f>SmtRes!AV233</f>
        <v>0</v>
      </c>
      <c r="F136" t="str">
        <f>SmtRes!I233</f>
        <v>21.5-3-13</v>
      </c>
      <c r="G136" t="str">
        <f>SmtRes!K233</f>
        <v>Камни бетонные бортовые, марка БР 100.30.15</v>
      </c>
      <c r="H136" t="str">
        <f>SmtRes!O233</f>
        <v>м3</v>
      </c>
      <c r="I136">
        <f>SmtRes!Y233*Source!I1869</f>
        <v>0</v>
      </c>
      <c r="J136">
        <f>SmtRes!AO233</f>
        <v>1</v>
      </c>
      <c r="K136">
        <f>SmtRes!AE233</f>
        <v>6132.93</v>
      </c>
      <c r="L136">
        <f>SmtRes!DB233</f>
        <v>26371.599999999999</v>
      </c>
      <c r="M136">
        <f>ROUND(ROUND(L136*Source!I1869, 6)*1, 2)</f>
        <v>0</v>
      </c>
      <c r="N136">
        <f>SmtRes!AA233</f>
        <v>6132.93</v>
      </c>
      <c r="O136">
        <f>ROUND(ROUND(L136*Source!I1869, 6)*SmtRes!DA233, 2)</f>
        <v>0</v>
      </c>
      <c r="P136">
        <f>SmtRes!AG233</f>
        <v>0</v>
      </c>
      <c r="Q136">
        <f>SmtRes!DC233</f>
        <v>0</v>
      </c>
      <c r="R136">
        <f>ROUND(ROUND(Q136*Source!I1869, 6)*1, 2)</f>
        <v>0</v>
      </c>
      <c r="S136">
        <f>SmtRes!AC233</f>
        <v>0</v>
      </c>
      <c r="T136">
        <f>ROUND(ROUND(Q136*Source!I1869, 6)*SmtRes!AK233, 2)</f>
        <v>0</v>
      </c>
      <c r="U136">
        <f>SmtRes!X233</f>
        <v>-940504026</v>
      </c>
      <c r="V136">
        <v>-1556188943</v>
      </c>
      <c r="W136">
        <v>-1556188943</v>
      </c>
    </row>
    <row r="137" spans="1:23" x14ac:dyDescent="0.2">
      <c r="A137">
        <f>Source!A1869</f>
        <v>17</v>
      </c>
      <c r="C137">
        <v>3</v>
      </c>
      <c r="D137">
        <v>0</v>
      </c>
      <c r="E137">
        <f>SmtRes!AV232</f>
        <v>0</v>
      </c>
      <c r="F137" t="str">
        <f>SmtRes!I232</f>
        <v>21.3-2-15</v>
      </c>
      <c r="G137" t="str">
        <f>SmtRes!K232</f>
        <v>Растворы цементные, марка 100</v>
      </c>
      <c r="H137" t="str">
        <f>SmtRes!O232</f>
        <v>м3</v>
      </c>
      <c r="I137">
        <f>SmtRes!Y232*Source!I1869</f>
        <v>0</v>
      </c>
      <c r="J137">
        <f>SmtRes!AO232</f>
        <v>1</v>
      </c>
      <c r="K137">
        <f>SmtRes!AE232</f>
        <v>3100.91</v>
      </c>
      <c r="L137">
        <f>SmtRes!DB232</f>
        <v>186.05</v>
      </c>
      <c r="M137">
        <f>ROUND(ROUND(L137*Source!I1869, 6)*1, 2)</f>
        <v>0</v>
      </c>
      <c r="N137">
        <f>SmtRes!AA232</f>
        <v>3100.91</v>
      </c>
      <c r="O137">
        <f>ROUND(ROUND(L137*Source!I1869, 6)*SmtRes!DA232, 2)</f>
        <v>0</v>
      </c>
      <c r="P137">
        <f>SmtRes!AG232</f>
        <v>0</v>
      </c>
      <c r="Q137">
        <f>SmtRes!DC232</f>
        <v>0</v>
      </c>
      <c r="R137">
        <f>ROUND(ROUND(Q137*Source!I1869, 6)*1, 2)</f>
        <v>0</v>
      </c>
      <c r="S137">
        <f>SmtRes!AC232</f>
        <v>0</v>
      </c>
      <c r="T137">
        <f>ROUND(ROUND(Q137*Source!I1869, 6)*SmtRes!AK232, 2)</f>
        <v>0</v>
      </c>
      <c r="U137">
        <f>SmtRes!X232</f>
        <v>167946997</v>
      </c>
      <c r="V137">
        <v>-264176447</v>
      </c>
      <c r="W137">
        <v>-264176447</v>
      </c>
    </row>
    <row r="138" spans="1:23" x14ac:dyDescent="0.2">
      <c r="A138">
        <f>Source!A1869</f>
        <v>17</v>
      </c>
      <c r="C138">
        <v>3</v>
      </c>
      <c r="D138">
        <v>0</v>
      </c>
      <c r="E138">
        <f>SmtRes!AV231</f>
        <v>0</v>
      </c>
      <c r="F138" t="str">
        <f>SmtRes!I231</f>
        <v>21.3-1-69</v>
      </c>
      <c r="G138" t="str">
        <f>SmtRes!K231</f>
        <v>Смеси бетонные, БСГ, тяжелого бетона на гранитном щебне, класс прочности: В15 (М200); П3, фракция 5-20, F50-100, W0-2</v>
      </c>
      <c r="H138" t="str">
        <f>SmtRes!O231</f>
        <v>м3</v>
      </c>
      <c r="I138">
        <f>SmtRes!Y231*Source!I1869</f>
        <v>0</v>
      </c>
      <c r="J138">
        <f>SmtRes!AO231</f>
        <v>1</v>
      </c>
      <c r="K138">
        <f>SmtRes!AE231</f>
        <v>3834.09</v>
      </c>
      <c r="L138">
        <f>SmtRes!DB231</f>
        <v>22621.13</v>
      </c>
      <c r="M138">
        <f>ROUND(ROUND(L138*Source!I1869, 6)*1, 2)</f>
        <v>0</v>
      </c>
      <c r="N138">
        <f>SmtRes!AA231</f>
        <v>3834.09</v>
      </c>
      <c r="O138">
        <f>ROUND(ROUND(L138*Source!I1869, 6)*SmtRes!DA231, 2)</f>
        <v>0</v>
      </c>
      <c r="P138">
        <f>SmtRes!AG231</f>
        <v>0</v>
      </c>
      <c r="Q138">
        <f>SmtRes!DC231</f>
        <v>0</v>
      </c>
      <c r="R138">
        <f>ROUND(ROUND(Q138*Source!I1869, 6)*1, 2)</f>
        <v>0</v>
      </c>
      <c r="S138">
        <f>SmtRes!AC231</f>
        <v>0</v>
      </c>
      <c r="T138">
        <f>ROUND(ROUND(Q138*Source!I1869, 6)*SmtRes!AK231, 2)</f>
        <v>0</v>
      </c>
      <c r="U138">
        <f>SmtRes!X231</f>
        <v>1179918376</v>
      </c>
      <c r="V138">
        <v>1336159307</v>
      </c>
      <c r="W138">
        <v>1336159307</v>
      </c>
    </row>
    <row r="139" spans="1:23" x14ac:dyDescent="0.2">
      <c r="A139">
        <f>Source!A1900</f>
        <v>5</v>
      </c>
      <c r="B139">
        <v>1900</v>
      </c>
      <c r="G139" t="str">
        <f>Source!G1900</f>
        <v>Устройство тротуара</v>
      </c>
    </row>
    <row r="140" spans="1:23" x14ac:dyDescent="0.2">
      <c r="A140">
        <f>Source!A1904</f>
        <v>17</v>
      </c>
      <c r="C140">
        <v>3</v>
      </c>
      <c r="D140">
        <v>0</v>
      </c>
      <c r="E140">
        <f>SmtRes!AV241</f>
        <v>0</v>
      </c>
      <c r="F140" t="str">
        <f>SmtRes!I241</f>
        <v>21.1-25-13</v>
      </c>
      <c r="G140" t="str">
        <f>SmtRes!K241</f>
        <v>Вода</v>
      </c>
      <c r="H140" t="str">
        <f>SmtRes!O241</f>
        <v>м3</v>
      </c>
      <c r="I140">
        <f>SmtRes!Y241*Source!I1904</f>
        <v>0</v>
      </c>
      <c r="J140">
        <f>SmtRes!AO241</f>
        <v>1</v>
      </c>
      <c r="K140">
        <f>SmtRes!AE241</f>
        <v>32.25</v>
      </c>
      <c r="L140">
        <f>SmtRes!DB241</f>
        <v>161.25</v>
      </c>
      <c r="M140">
        <f>ROUND(ROUND(L140*Source!I1904, 6)*1, 2)</f>
        <v>0</v>
      </c>
      <c r="N140">
        <f>SmtRes!AA241</f>
        <v>32.25</v>
      </c>
      <c r="O140">
        <f>ROUND(ROUND(L140*Source!I1904, 6)*SmtRes!DA241, 2)</f>
        <v>0</v>
      </c>
      <c r="P140">
        <f>SmtRes!AG241</f>
        <v>0</v>
      </c>
      <c r="Q140">
        <f>SmtRes!DC241</f>
        <v>0</v>
      </c>
      <c r="R140">
        <f>ROUND(ROUND(Q140*Source!I1904, 6)*1, 2)</f>
        <v>0</v>
      </c>
      <c r="S140">
        <f>SmtRes!AC241</f>
        <v>0</v>
      </c>
      <c r="T140">
        <f>ROUND(ROUND(Q140*Source!I1904, 6)*SmtRes!AK241, 2)</f>
        <v>0</v>
      </c>
      <c r="U140">
        <f>SmtRes!X241</f>
        <v>209670377</v>
      </c>
      <c r="V140">
        <v>-956624241</v>
      </c>
      <c r="W140">
        <v>-956624241</v>
      </c>
    </row>
    <row r="141" spans="1:23" x14ac:dyDescent="0.2">
      <c r="A141">
        <f>Source!A1904</f>
        <v>17</v>
      </c>
      <c r="C141">
        <v>3</v>
      </c>
      <c r="D141">
        <v>0</v>
      </c>
      <c r="E141">
        <f>SmtRes!AV240</f>
        <v>0</v>
      </c>
      <c r="F141" t="str">
        <f>SmtRes!I240</f>
        <v>21.1-12-10</v>
      </c>
      <c r="G141" t="str">
        <f>SmtRes!K240</f>
        <v>Песок для дорожных работ, рядовой</v>
      </c>
      <c r="H141" t="str">
        <f>SmtRes!O240</f>
        <v>м3</v>
      </c>
      <c r="I141">
        <f>SmtRes!Y240*Source!I1904</f>
        <v>0</v>
      </c>
      <c r="J141">
        <f>SmtRes!AO240</f>
        <v>1</v>
      </c>
      <c r="K141">
        <f>SmtRes!AE240</f>
        <v>600.76</v>
      </c>
      <c r="L141">
        <f>SmtRes!DB240</f>
        <v>66083.600000000006</v>
      </c>
      <c r="M141">
        <f>ROUND(ROUND(L141*Source!I1904, 6)*1, 2)</f>
        <v>0</v>
      </c>
      <c r="N141">
        <f>SmtRes!AA240</f>
        <v>600.76</v>
      </c>
      <c r="O141">
        <f>ROUND(ROUND(L141*Source!I1904, 6)*SmtRes!DA240, 2)</f>
        <v>0</v>
      </c>
      <c r="P141">
        <f>SmtRes!AG240</f>
        <v>0</v>
      </c>
      <c r="Q141">
        <f>SmtRes!DC240</f>
        <v>0</v>
      </c>
      <c r="R141">
        <f>ROUND(ROUND(Q141*Source!I1904, 6)*1, 2)</f>
        <v>0</v>
      </c>
      <c r="S141">
        <f>SmtRes!AC240</f>
        <v>0</v>
      </c>
      <c r="T141">
        <f>ROUND(ROUND(Q141*Source!I1904, 6)*SmtRes!AK240, 2)</f>
        <v>0</v>
      </c>
      <c r="U141">
        <f>SmtRes!X240</f>
        <v>1851259400</v>
      </c>
      <c r="V141">
        <v>1013342345</v>
      </c>
      <c r="W141">
        <v>1013342345</v>
      </c>
    </row>
    <row r="142" spans="1:23" x14ac:dyDescent="0.2">
      <c r="A142">
        <f>Source!A1905</f>
        <v>17</v>
      </c>
      <c r="C142">
        <v>3</v>
      </c>
      <c r="D142">
        <v>0</v>
      </c>
      <c r="E142">
        <f>SmtRes!AV250</f>
        <v>0</v>
      </c>
      <c r="F142" t="str">
        <f>SmtRes!I250</f>
        <v>21.1-25-13</v>
      </c>
      <c r="G142" t="str">
        <f>SmtRes!K250</f>
        <v>Вода</v>
      </c>
      <c r="H142" t="str">
        <f>SmtRes!O250</f>
        <v>м3</v>
      </c>
      <c r="I142">
        <f>SmtRes!Y250*Source!I1905</f>
        <v>0</v>
      </c>
      <c r="J142">
        <f>SmtRes!AO250</f>
        <v>1</v>
      </c>
      <c r="K142">
        <f>SmtRes!AE250</f>
        <v>32.25</v>
      </c>
      <c r="L142">
        <f>SmtRes!DB250</f>
        <v>225.75</v>
      </c>
      <c r="M142">
        <f>ROUND(ROUND(L142*Source!I1905, 6)*1, 2)</f>
        <v>0</v>
      </c>
      <c r="N142">
        <f>SmtRes!AA250</f>
        <v>32.25</v>
      </c>
      <c r="O142">
        <f>ROUND(ROUND(L142*Source!I1905, 6)*SmtRes!DA250, 2)</f>
        <v>0</v>
      </c>
      <c r="P142">
        <f>SmtRes!AG250</f>
        <v>0</v>
      </c>
      <c r="Q142">
        <f>SmtRes!DC250</f>
        <v>0</v>
      </c>
      <c r="R142">
        <f>ROUND(ROUND(Q142*Source!I1905, 6)*1, 2)</f>
        <v>0</v>
      </c>
      <c r="S142">
        <f>SmtRes!AC250</f>
        <v>0</v>
      </c>
      <c r="T142">
        <f>ROUND(ROUND(Q142*Source!I1905, 6)*SmtRes!AK250, 2)</f>
        <v>0</v>
      </c>
      <c r="U142">
        <f>SmtRes!X250</f>
        <v>209670377</v>
      </c>
      <c r="V142">
        <v>-956624241</v>
      </c>
      <c r="W142">
        <v>-956624241</v>
      </c>
    </row>
    <row r="143" spans="1:23" x14ac:dyDescent="0.2">
      <c r="A143">
        <f>Source!A1905</f>
        <v>17</v>
      </c>
      <c r="C143">
        <v>3</v>
      </c>
      <c r="D143">
        <v>0</v>
      </c>
      <c r="E143">
        <f>SmtRes!AV249</f>
        <v>0</v>
      </c>
      <c r="F143" t="str">
        <f>SmtRes!I249</f>
        <v>21.1-12-36</v>
      </c>
      <c r="G143" t="str">
        <f>SmtRes!K249</f>
        <v>Щебень из естественного камня для строительных работ, марка 1200-800, фракция 20-40 мм</v>
      </c>
      <c r="H143" t="str">
        <f>SmtRes!O249</f>
        <v>м3</v>
      </c>
      <c r="I143">
        <f>SmtRes!Y249*Source!I1905</f>
        <v>0</v>
      </c>
      <c r="J143">
        <f>SmtRes!AO249</f>
        <v>1</v>
      </c>
      <c r="K143">
        <f>SmtRes!AE249</f>
        <v>1906.02</v>
      </c>
      <c r="L143">
        <f>SmtRes!DB249</f>
        <v>240158.52</v>
      </c>
      <c r="M143">
        <f>ROUND(ROUND(L143*Source!I1905, 6)*1, 2)</f>
        <v>0</v>
      </c>
      <c r="N143">
        <f>SmtRes!AA249</f>
        <v>1906.02</v>
      </c>
      <c r="O143">
        <f>ROUND(ROUND(L143*Source!I1905, 6)*SmtRes!DA249, 2)</f>
        <v>0</v>
      </c>
      <c r="P143">
        <f>SmtRes!AG249</f>
        <v>0</v>
      </c>
      <c r="Q143">
        <f>SmtRes!DC249</f>
        <v>0</v>
      </c>
      <c r="R143">
        <f>ROUND(ROUND(Q143*Source!I1905, 6)*1, 2)</f>
        <v>0</v>
      </c>
      <c r="S143">
        <f>SmtRes!AC249</f>
        <v>0</v>
      </c>
      <c r="T143">
        <f>ROUND(ROUND(Q143*Source!I1905, 6)*SmtRes!AK249, 2)</f>
        <v>0</v>
      </c>
      <c r="U143">
        <f>SmtRes!X249</f>
        <v>1181658675</v>
      </c>
      <c r="V143">
        <v>-941176048</v>
      </c>
      <c r="W143">
        <v>-941176048</v>
      </c>
    </row>
    <row r="144" spans="1:23" x14ac:dyDescent="0.2">
      <c r="A144">
        <f>Source!A1906</f>
        <v>17</v>
      </c>
      <c r="C144">
        <v>3</v>
      </c>
      <c r="D144">
        <v>0</v>
      </c>
      <c r="E144">
        <f>SmtRes!AV253</f>
        <v>0</v>
      </c>
      <c r="F144" t="str">
        <f>SmtRes!I253</f>
        <v>21.1-1-3</v>
      </c>
      <c r="G144" t="str">
        <f>SmtRes!K253</f>
        <v>Битумы нефтяные, дорожные жидкие, марка МГ, СГ</v>
      </c>
      <c r="H144" t="str">
        <f>SmtRes!O253</f>
        <v>т</v>
      </c>
      <c r="I144">
        <f>SmtRes!Y253*Source!I1906</f>
        <v>0</v>
      </c>
      <c r="J144">
        <f>SmtRes!AO253</f>
        <v>1</v>
      </c>
      <c r="K144">
        <f>SmtRes!AE253</f>
        <v>32351.38</v>
      </c>
      <c r="L144">
        <f>SmtRes!DB253</f>
        <v>1941.08</v>
      </c>
      <c r="M144">
        <f>ROUND(ROUND(L144*Source!I1906, 6)*1, 2)</f>
        <v>0</v>
      </c>
      <c r="N144">
        <f>SmtRes!AA253</f>
        <v>32351.38</v>
      </c>
      <c r="O144">
        <f>ROUND(ROUND(L144*Source!I1906, 6)*SmtRes!DA253, 2)</f>
        <v>0</v>
      </c>
      <c r="P144">
        <f>SmtRes!AG253</f>
        <v>0</v>
      </c>
      <c r="Q144">
        <f>SmtRes!DC253</f>
        <v>0</v>
      </c>
      <c r="R144">
        <f>ROUND(ROUND(Q144*Source!I1906, 6)*1, 2)</f>
        <v>0</v>
      </c>
      <c r="S144">
        <f>SmtRes!AC253</f>
        <v>0</v>
      </c>
      <c r="T144">
        <f>ROUND(ROUND(Q144*Source!I1906, 6)*SmtRes!AK253, 2)</f>
        <v>0</v>
      </c>
      <c r="U144">
        <f>SmtRes!X253</f>
        <v>-368105252</v>
      </c>
      <c r="V144">
        <v>1316573159</v>
      </c>
      <c r="W144">
        <v>1316573159</v>
      </c>
    </row>
    <row r="145" spans="1:23" x14ac:dyDescent="0.2">
      <c r="A145">
        <f>Source!A1908</f>
        <v>18</v>
      </c>
      <c r="C145">
        <v>3</v>
      </c>
      <c r="D145">
        <f>Source!BI1908</f>
        <v>4</v>
      </c>
      <c r="E145">
        <f>Source!FS1908</f>
        <v>0</v>
      </c>
      <c r="F145" t="str">
        <f>Source!F1908</f>
        <v>21.3-3-34</v>
      </c>
      <c r="G145" t="str">
        <f>Source!G1908</f>
        <v>Смеси асфальтобетонные дорожные горячие песчаные, тип Д, марка III</v>
      </c>
      <c r="H145" t="str">
        <f>Source!H1908</f>
        <v>т</v>
      </c>
      <c r="I145">
        <f>Source!I1908</f>
        <v>0</v>
      </c>
      <c r="J145">
        <v>1</v>
      </c>
      <c r="K145">
        <f>Source!AC1908</f>
        <v>2653.46</v>
      </c>
      <c r="M145">
        <f>ROUND(K145*I145, 2)</f>
        <v>0</v>
      </c>
      <c r="N145">
        <f>Source!AC1908*IF(Source!BC1908&lt;&gt; 0, Source!BC1908, 1)</f>
        <v>2653.46</v>
      </c>
      <c r="O145">
        <f>ROUND(N145*I145, 2)</f>
        <v>0</v>
      </c>
      <c r="P145">
        <f>Source!AE1908</f>
        <v>0</v>
      </c>
      <c r="R145">
        <f>ROUND(P145*I145, 2)</f>
        <v>0</v>
      </c>
      <c r="S145">
        <f>Source!AE1908*IF(Source!BS1908&lt;&gt; 0, Source!BS1908, 1)</f>
        <v>0</v>
      </c>
      <c r="T145">
        <f>ROUND(S145*I145, 2)</f>
        <v>0</v>
      </c>
      <c r="U145">
        <f>Source!GF1908</f>
        <v>633964965</v>
      </c>
      <c r="V145">
        <v>-1600941662</v>
      </c>
      <c r="W145">
        <v>-1600941662</v>
      </c>
    </row>
    <row r="146" spans="1:23" x14ac:dyDescent="0.2">
      <c r="A146">
        <f>Source!A2003</f>
        <v>3</v>
      </c>
      <c r="B146">
        <v>2003</v>
      </c>
      <c r="G146" t="str">
        <f>Source!G2003</f>
        <v>Тверской</v>
      </c>
    </row>
    <row r="147" spans="1:23" x14ac:dyDescent="0.2">
      <c r="A147">
        <f>Source!A2007</f>
        <v>4</v>
      </c>
      <c r="B147">
        <v>2007</v>
      </c>
      <c r="G147" t="str">
        <f>Source!G2007</f>
        <v>Краснопролетарская кл. (пересеч. с ул. Селезневская)</v>
      </c>
    </row>
    <row r="148" spans="1:23" x14ac:dyDescent="0.2">
      <c r="A148">
        <f>Source!A2011</f>
        <v>5</v>
      </c>
      <c r="B148">
        <v>2011</v>
      </c>
      <c r="G148" t="str">
        <f>Source!G2011</f>
        <v>Подготовительные работы</v>
      </c>
    </row>
    <row r="149" spans="1:23" x14ac:dyDescent="0.2">
      <c r="A149">
        <f>Source!A2022</f>
        <v>17</v>
      </c>
      <c r="C149">
        <v>3</v>
      </c>
      <c r="D149">
        <f>Source!BI2022</f>
        <v>4</v>
      </c>
      <c r="E149">
        <f>Source!FS2022</f>
        <v>0</v>
      </c>
      <c r="F149" t="str">
        <f>Source!F2022</f>
        <v>21.25-0-5</v>
      </c>
      <c r="G149" t="str">
        <f>Source!G2022</f>
        <v>Стоимость приемки отходов строительства и сноса (боя кирпичной кладки, бетонных и железобетонных изделий, отходов бетона и железобетона, асфальтобетона в кусковой форме) для переработки дробильными комплексами</v>
      </c>
      <c r="H149" t="str">
        <f>Source!H2022</f>
        <v>т</v>
      </c>
      <c r="I149">
        <f>Source!I2022</f>
        <v>0</v>
      </c>
      <c r="J149">
        <v>1</v>
      </c>
      <c r="K149">
        <f>Source!AC2022</f>
        <v>186.23</v>
      </c>
      <c r="M149">
        <f>ROUND(K149*I149, 2)</f>
        <v>0</v>
      </c>
      <c r="N149">
        <f>Source!AC2022*IF(Source!BC2022&lt;&gt; 0, Source!BC2022, 1)</f>
        <v>186.23</v>
      </c>
      <c r="O149">
        <f>ROUND(N149*I149, 2)</f>
        <v>0</v>
      </c>
      <c r="P149">
        <f>Source!AE2022</f>
        <v>0</v>
      </c>
      <c r="R149">
        <f>ROUND(P149*I149, 2)</f>
        <v>0</v>
      </c>
      <c r="S149">
        <f>Source!AE2022*IF(Source!BS2022&lt;&gt; 0, Source!BS2022, 1)</f>
        <v>0</v>
      </c>
      <c r="T149">
        <f>ROUND(S149*I149, 2)</f>
        <v>0</v>
      </c>
      <c r="U149">
        <f>Source!GF2022</f>
        <v>-1995379433</v>
      </c>
      <c r="V149">
        <v>1498256752</v>
      </c>
      <c r="W149">
        <v>1498256752</v>
      </c>
    </row>
    <row r="150" spans="1:23" x14ac:dyDescent="0.2">
      <c r="A150">
        <f>Source!A2053</f>
        <v>5</v>
      </c>
      <c r="B150">
        <v>2053</v>
      </c>
      <c r="G150" t="str">
        <f>Source!G2053</f>
        <v>Установка бортового камня</v>
      </c>
    </row>
    <row r="151" spans="1:23" x14ac:dyDescent="0.2">
      <c r="A151">
        <f>Source!A2057</f>
        <v>17</v>
      </c>
      <c r="C151">
        <v>3</v>
      </c>
      <c r="D151">
        <v>0</v>
      </c>
      <c r="E151">
        <f>SmtRes!AV263</f>
        <v>0</v>
      </c>
      <c r="F151" t="str">
        <f>SmtRes!I263</f>
        <v>21.1-25-13</v>
      </c>
      <c r="G151" t="str">
        <f>SmtRes!K263</f>
        <v>Вода</v>
      </c>
      <c r="H151" t="str">
        <f>SmtRes!O263</f>
        <v>м3</v>
      </c>
      <c r="I151">
        <f>SmtRes!Y263*Source!I2057</f>
        <v>0</v>
      </c>
      <c r="J151">
        <f>SmtRes!AO263</f>
        <v>1</v>
      </c>
      <c r="K151">
        <f>SmtRes!AE263</f>
        <v>32.25</v>
      </c>
      <c r="L151">
        <f>SmtRes!DB263</f>
        <v>161.25</v>
      </c>
      <c r="M151">
        <f>ROUND(ROUND(L151*Source!I2057, 6)*1, 2)</f>
        <v>0</v>
      </c>
      <c r="N151">
        <f>SmtRes!AA263</f>
        <v>32.25</v>
      </c>
      <c r="O151">
        <f>ROUND(ROUND(L151*Source!I2057, 6)*SmtRes!DA263, 2)</f>
        <v>0</v>
      </c>
      <c r="P151">
        <f>SmtRes!AG263</f>
        <v>0</v>
      </c>
      <c r="Q151">
        <f>SmtRes!DC263</f>
        <v>0</v>
      </c>
      <c r="R151">
        <f>ROUND(ROUND(Q151*Source!I2057, 6)*1, 2)</f>
        <v>0</v>
      </c>
      <c r="S151">
        <f>SmtRes!AC263</f>
        <v>0</v>
      </c>
      <c r="T151">
        <f>ROUND(ROUND(Q151*Source!I2057, 6)*SmtRes!AK263, 2)</f>
        <v>0</v>
      </c>
      <c r="U151">
        <f>SmtRes!X263</f>
        <v>209670377</v>
      </c>
      <c r="V151">
        <v>-956624241</v>
      </c>
      <c r="W151">
        <v>-956624241</v>
      </c>
    </row>
    <row r="152" spans="1:23" x14ac:dyDescent="0.2">
      <c r="A152">
        <f>Source!A2057</f>
        <v>17</v>
      </c>
      <c r="C152">
        <v>3</v>
      </c>
      <c r="D152">
        <v>0</v>
      </c>
      <c r="E152">
        <f>SmtRes!AV262</f>
        <v>0</v>
      </c>
      <c r="F152" t="str">
        <f>SmtRes!I262</f>
        <v>21.1-12-10</v>
      </c>
      <c r="G152" t="str">
        <f>SmtRes!K262</f>
        <v>Песок для дорожных работ, рядовой</v>
      </c>
      <c r="H152" t="str">
        <f>SmtRes!O262</f>
        <v>м3</v>
      </c>
      <c r="I152">
        <f>SmtRes!Y262*Source!I2057</f>
        <v>0</v>
      </c>
      <c r="J152">
        <f>SmtRes!AO262</f>
        <v>1</v>
      </c>
      <c r="K152">
        <f>SmtRes!AE262</f>
        <v>600.76</v>
      </c>
      <c r="L152">
        <f>SmtRes!DB262</f>
        <v>66083.600000000006</v>
      </c>
      <c r="M152">
        <f>ROUND(ROUND(L152*Source!I2057, 6)*1, 2)</f>
        <v>0</v>
      </c>
      <c r="N152">
        <f>SmtRes!AA262</f>
        <v>600.76</v>
      </c>
      <c r="O152">
        <f>ROUND(ROUND(L152*Source!I2057, 6)*SmtRes!DA262, 2)</f>
        <v>0</v>
      </c>
      <c r="P152">
        <f>SmtRes!AG262</f>
        <v>0</v>
      </c>
      <c r="Q152">
        <f>SmtRes!DC262</f>
        <v>0</v>
      </c>
      <c r="R152">
        <f>ROUND(ROUND(Q152*Source!I2057, 6)*1, 2)</f>
        <v>0</v>
      </c>
      <c r="S152">
        <f>SmtRes!AC262</f>
        <v>0</v>
      </c>
      <c r="T152">
        <f>ROUND(ROUND(Q152*Source!I2057, 6)*SmtRes!AK262, 2)</f>
        <v>0</v>
      </c>
      <c r="U152">
        <f>SmtRes!X262</f>
        <v>1851259400</v>
      </c>
      <c r="V152">
        <v>1013342345</v>
      </c>
      <c r="W152">
        <v>1013342345</v>
      </c>
    </row>
    <row r="153" spans="1:23" x14ac:dyDescent="0.2">
      <c r="A153">
        <f>Source!A2058</f>
        <v>17</v>
      </c>
      <c r="C153">
        <v>3</v>
      </c>
      <c r="D153">
        <v>0</v>
      </c>
      <c r="E153">
        <f>SmtRes!AV267</f>
        <v>0</v>
      </c>
      <c r="F153" t="str">
        <f>SmtRes!I267</f>
        <v>21.5-3-13</v>
      </c>
      <c r="G153" t="str">
        <f>SmtRes!K267</f>
        <v>Камни бетонные бортовые, марка БР 100.30.15</v>
      </c>
      <c r="H153" t="str">
        <f>SmtRes!O267</f>
        <v>м3</v>
      </c>
      <c r="I153">
        <f>SmtRes!Y267*Source!I2058</f>
        <v>0</v>
      </c>
      <c r="J153">
        <f>SmtRes!AO267</f>
        <v>1</v>
      </c>
      <c r="K153">
        <f>SmtRes!AE267</f>
        <v>6132.93</v>
      </c>
      <c r="L153">
        <f>SmtRes!DB267</f>
        <v>26371.599999999999</v>
      </c>
      <c r="M153">
        <f>ROUND(ROUND(L153*Source!I2058, 6)*1, 2)</f>
        <v>0</v>
      </c>
      <c r="N153">
        <f>SmtRes!AA267</f>
        <v>6132.93</v>
      </c>
      <c r="O153">
        <f>ROUND(ROUND(L153*Source!I2058, 6)*SmtRes!DA267, 2)</f>
        <v>0</v>
      </c>
      <c r="P153">
        <f>SmtRes!AG267</f>
        <v>0</v>
      </c>
      <c r="Q153">
        <f>SmtRes!DC267</f>
        <v>0</v>
      </c>
      <c r="R153">
        <f>ROUND(ROUND(Q153*Source!I2058, 6)*1, 2)</f>
        <v>0</v>
      </c>
      <c r="S153">
        <f>SmtRes!AC267</f>
        <v>0</v>
      </c>
      <c r="T153">
        <f>ROUND(ROUND(Q153*Source!I2058, 6)*SmtRes!AK267, 2)</f>
        <v>0</v>
      </c>
      <c r="U153">
        <f>SmtRes!X267</f>
        <v>-940504026</v>
      </c>
      <c r="V153">
        <v>-1556188943</v>
      </c>
      <c r="W153">
        <v>-1556188943</v>
      </c>
    </row>
    <row r="154" spans="1:23" x14ac:dyDescent="0.2">
      <c r="A154">
        <f>Source!A2058</f>
        <v>17</v>
      </c>
      <c r="C154">
        <v>3</v>
      </c>
      <c r="D154">
        <v>0</v>
      </c>
      <c r="E154">
        <f>SmtRes!AV266</f>
        <v>0</v>
      </c>
      <c r="F154" t="str">
        <f>SmtRes!I266</f>
        <v>21.3-2-15</v>
      </c>
      <c r="G154" t="str">
        <f>SmtRes!K266</f>
        <v>Растворы цементные, марка 100</v>
      </c>
      <c r="H154" t="str">
        <f>SmtRes!O266</f>
        <v>м3</v>
      </c>
      <c r="I154">
        <f>SmtRes!Y266*Source!I2058</f>
        <v>0</v>
      </c>
      <c r="J154">
        <f>SmtRes!AO266</f>
        <v>1</v>
      </c>
      <c r="K154">
        <f>SmtRes!AE266</f>
        <v>3100.91</v>
      </c>
      <c r="L154">
        <f>SmtRes!DB266</f>
        <v>186.05</v>
      </c>
      <c r="M154">
        <f>ROUND(ROUND(L154*Source!I2058, 6)*1, 2)</f>
        <v>0</v>
      </c>
      <c r="N154">
        <f>SmtRes!AA266</f>
        <v>3100.91</v>
      </c>
      <c r="O154">
        <f>ROUND(ROUND(L154*Source!I2058, 6)*SmtRes!DA266, 2)</f>
        <v>0</v>
      </c>
      <c r="P154">
        <f>SmtRes!AG266</f>
        <v>0</v>
      </c>
      <c r="Q154">
        <f>SmtRes!DC266</f>
        <v>0</v>
      </c>
      <c r="R154">
        <f>ROUND(ROUND(Q154*Source!I2058, 6)*1, 2)</f>
        <v>0</v>
      </c>
      <c r="S154">
        <f>SmtRes!AC266</f>
        <v>0</v>
      </c>
      <c r="T154">
        <f>ROUND(ROUND(Q154*Source!I2058, 6)*SmtRes!AK266, 2)</f>
        <v>0</v>
      </c>
      <c r="U154">
        <f>SmtRes!X266</f>
        <v>167946997</v>
      </c>
      <c r="V154">
        <v>-264176447</v>
      </c>
      <c r="W154">
        <v>-264176447</v>
      </c>
    </row>
    <row r="155" spans="1:23" x14ac:dyDescent="0.2">
      <c r="A155">
        <f>Source!A2058</f>
        <v>17</v>
      </c>
      <c r="C155">
        <v>3</v>
      </c>
      <c r="D155">
        <v>0</v>
      </c>
      <c r="E155">
        <f>SmtRes!AV265</f>
        <v>0</v>
      </c>
      <c r="F155" t="str">
        <f>SmtRes!I265</f>
        <v>21.3-1-69</v>
      </c>
      <c r="G155" t="str">
        <f>SmtRes!K265</f>
        <v>Смеси бетонные, БСГ, тяжелого бетона на гранитном щебне, класс прочности: В15 (М200); П3, фракция 5-20, F50-100, W0-2</v>
      </c>
      <c r="H155" t="str">
        <f>SmtRes!O265</f>
        <v>м3</v>
      </c>
      <c r="I155">
        <f>SmtRes!Y265*Source!I2058</f>
        <v>0</v>
      </c>
      <c r="J155">
        <f>SmtRes!AO265</f>
        <v>1</v>
      </c>
      <c r="K155">
        <f>SmtRes!AE265</f>
        <v>3834.09</v>
      </c>
      <c r="L155">
        <f>SmtRes!DB265</f>
        <v>22621.13</v>
      </c>
      <c r="M155">
        <f>ROUND(ROUND(L155*Source!I2058, 6)*1, 2)</f>
        <v>0</v>
      </c>
      <c r="N155">
        <f>SmtRes!AA265</f>
        <v>3834.09</v>
      </c>
      <c r="O155">
        <f>ROUND(ROUND(L155*Source!I2058, 6)*SmtRes!DA265, 2)</f>
        <v>0</v>
      </c>
      <c r="P155">
        <f>SmtRes!AG265</f>
        <v>0</v>
      </c>
      <c r="Q155">
        <f>SmtRes!DC265</f>
        <v>0</v>
      </c>
      <c r="R155">
        <f>ROUND(ROUND(Q155*Source!I2058, 6)*1, 2)</f>
        <v>0</v>
      </c>
      <c r="S155">
        <f>SmtRes!AC265</f>
        <v>0</v>
      </c>
      <c r="T155">
        <f>ROUND(ROUND(Q155*Source!I2058, 6)*SmtRes!AK265, 2)</f>
        <v>0</v>
      </c>
      <c r="U155">
        <f>SmtRes!X265</f>
        <v>1179918376</v>
      </c>
      <c r="V155">
        <v>1336159307</v>
      </c>
      <c r="W155">
        <v>1336159307</v>
      </c>
    </row>
    <row r="156" spans="1:23" x14ac:dyDescent="0.2">
      <c r="A156">
        <f>Source!A2089</f>
        <v>5</v>
      </c>
      <c r="B156">
        <v>2089</v>
      </c>
      <c r="G156" t="str">
        <f>Source!G2089</f>
        <v>Устройство тротуара</v>
      </c>
    </row>
    <row r="157" spans="1:23" x14ac:dyDescent="0.2">
      <c r="A157">
        <f>Source!A2093</f>
        <v>17</v>
      </c>
      <c r="C157">
        <v>3</v>
      </c>
      <c r="D157">
        <v>0</v>
      </c>
      <c r="E157">
        <f>SmtRes!AV275</f>
        <v>0</v>
      </c>
      <c r="F157" t="str">
        <f>SmtRes!I275</f>
        <v>21.1-25-13</v>
      </c>
      <c r="G157" t="str">
        <f>SmtRes!K275</f>
        <v>Вода</v>
      </c>
      <c r="H157" t="str">
        <f>SmtRes!O275</f>
        <v>м3</v>
      </c>
      <c r="I157">
        <f>SmtRes!Y275*Source!I2093</f>
        <v>0</v>
      </c>
      <c r="J157">
        <f>SmtRes!AO275</f>
        <v>1</v>
      </c>
      <c r="K157">
        <f>SmtRes!AE275</f>
        <v>32.25</v>
      </c>
      <c r="L157">
        <f>SmtRes!DB275</f>
        <v>161.25</v>
      </c>
      <c r="M157">
        <f>ROUND(ROUND(L157*Source!I2093, 6)*1, 2)</f>
        <v>0</v>
      </c>
      <c r="N157">
        <f>SmtRes!AA275</f>
        <v>32.25</v>
      </c>
      <c r="O157">
        <f>ROUND(ROUND(L157*Source!I2093, 6)*SmtRes!DA275, 2)</f>
        <v>0</v>
      </c>
      <c r="P157">
        <f>SmtRes!AG275</f>
        <v>0</v>
      </c>
      <c r="Q157">
        <f>SmtRes!DC275</f>
        <v>0</v>
      </c>
      <c r="R157">
        <f>ROUND(ROUND(Q157*Source!I2093, 6)*1, 2)</f>
        <v>0</v>
      </c>
      <c r="S157">
        <f>SmtRes!AC275</f>
        <v>0</v>
      </c>
      <c r="T157">
        <f>ROUND(ROUND(Q157*Source!I2093, 6)*SmtRes!AK275, 2)</f>
        <v>0</v>
      </c>
      <c r="U157">
        <f>SmtRes!X275</f>
        <v>209670377</v>
      </c>
      <c r="V157">
        <v>-956624241</v>
      </c>
      <c r="W157">
        <v>-956624241</v>
      </c>
    </row>
    <row r="158" spans="1:23" x14ac:dyDescent="0.2">
      <c r="A158">
        <f>Source!A2093</f>
        <v>17</v>
      </c>
      <c r="C158">
        <v>3</v>
      </c>
      <c r="D158">
        <v>0</v>
      </c>
      <c r="E158">
        <f>SmtRes!AV274</f>
        <v>0</v>
      </c>
      <c r="F158" t="str">
        <f>SmtRes!I274</f>
        <v>21.1-12-10</v>
      </c>
      <c r="G158" t="str">
        <f>SmtRes!K274</f>
        <v>Песок для дорожных работ, рядовой</v>
      </c>
      <c r="H158" t="str">
        <f>SmtRes!O274</f>
        <v>м3</v>
      </c>
      <c r="I158">
        <f>SmtRes!Y274*Source!I2093</f>
        <v>0</v>
      </c>
      <c r="J158">
        <f>SmtRes!AO274</f>
        <v>1</v>
      </c>
      <c r="K158">
        <f>SmtRes!AE274</f>
        <v>600.76</v>
      </c>
      <c r="L158">
        <f>SmtRes!DB274</f>
        <v>66083.600000000006</v>
      </c>
      <c r="M158">
        <f>ROUND(ROUND(L158*Source!I2093, 6)*1, 2)</f>
        <v>0</v>
      </c>
      <c r="N158">
        <f>SmtRes!AA274</f>
        <v>600.76</v>
      </c>
      <c r="O158">
        <f>ROUND(ROUND(L158*Source!I2093, 6)*SmtRes!DA274, 2)</f>
        <v>0</v>
      </c>
      <c r="P158">
        <f>SmtRes!AG274</f>
        <v>0</v>
      </c>
      <c r="Q158">
        <f>SmtRes!DC274</f>
        <v>0</v>
      </c>
      <c r="R158">
        <f>ROUND(ROUND(Q158*Source!I2093, 6)*1, 2)</f>
        <v>0</v>
      </c>
      <c r="S158">
        <f>SmtRes!AC274</f>
        <v>0</v>
      </c>
      <c r="T158">
        <f>ROUND(ROUND(Q158*Source!I2093, 6)*SmtRes!AK274, 2)</f>
        <v>0</v>
      </c>
      <c r="U158">
        <f>SmtRes!X274</f>
        <v>1851259400</v>
      </c>
      <c r="V158">
        <v>1013342345</v>
      </c>
      <c r="W158">
        <v>1013342345</v>
      </c>
    </row>
    <row r="159" spans="1:23" x14ac:dyDescent="0.2">
      <c r="A159">
        <f>Source!A2094</f>
        <v>17</v>
      </c>
      <c r="C159">
        <v>3</v>
      </c>
      <c r="D159">
        <v>0</v>
      </c>
      <c r="E159">
        <f>SmtRes!AV284</f>
        <v>0</v>
      </c>
      <c r="F159" t="str">
        <f>SmtRes!I284</f>
        <v>21.1-25-13</v>
      </c>
      <c r="G159" t="str">
        <f>SmtRes!K284</f>
        <v>Вода</v>
      </c>
      <c r="H159" t="str">
        <f>SmtRes!O284</f>
        <v>м3</v>
      </c>
      <c r="I159">
        <f>SmtRes!Y284*Source!I2094</f>
        <v>0</v>
      </c>
      <c r="J159">
        <f>SmtRes!AO284</f>
        <v>1</v>
      </c>
      <c r="K159">
        <f>SmtRes!AE284</f>
        <v>32.25</v>
      </c>
      <c r="L159">
        <f>SmtRes!DB284</f>
        <v>225.75</v>
      </c>
      <c r="M159">
        <f>ROUND(ROUND(L159*Source!I2094, 6)*1, 2)</f>
        <v>0</v>
      </c>
      <c r="N159">
        <f>SmtRes!AA284</f>
        <v>32.25</v>
      </c>
      <c r="O159">
        <f>ROUND(ROUND(L159*Source!I2094, 6)*SmtRes!DA284, 2)</f>
        <v>0</v>
      </c>
      <c r="P159">
        <f>SmtRes!AG284</f>
        <v>0</v>
      </c>
      <c r="Q159">
        <f>SmtRes!DC284</f>
        <v>0</v>
      </c>
      <c r="R159">
        <f>ROUND(ROUND(Q159*Source!I2094, 6)*1, 2)</f>
        <v>0</v>
      </c>
      <c r="S159">
        <f>SmtRes!AC284</f>
        <v>0</v>
      </c>
      <c r="T159">
        <f>ROUND(ROUND(Q159*Source!I2094, 6)*SmtRes!AK284, 2)</f>
        <v>0</v>
      </c>
      <c r="U159">
        <f>SmtRes!X284</f>
        <v>209670377</v>
      </c>
      <c r="V159">
        <v>-956624241</v>
      </c>
      <c r="W159">
        <v>-956624241</v>
      </c>
    </row>
    <row r="160" spans="1:23" x14ac:dyDescent="0.2">
      <c r="A160">
        <f>Source!A2094</f>
        <v>17</v>
      </c>
      <c r="C160">
        <v>3</v>
      </c>
      <c r="D160">
        <v>0</v>
      </c>
      <c r="E160">
        <f>SmtRes!AV283</f>
        <v>0</v>
      </c>
      <c r="F160" t="str">
        <f>SmtRes!I283</f>
        <v>21.1-12-36</v>
      </c>
      <c r="G160" t="str">
        <f>SmtRes!K283</f>
        <v>Щебень из естественного камня для строительных работ, марка 1200-800, фракция 20-40 мм</v>
      </c>
      <c r="H160" t="str">
        <f>SmtRes!O283</f>
        <v>м3</v>
      </c>
      <c r="I160">
        <f>SmtRes!Y283*Source!I2094</f>
        <v>0</v>
      </c>
      <c r="J160">
        <f>SmtRes!AO283</f>
        <v>1</v>
      </c>
      <c r="K160">
        <f>SmtRes!AE283</f>
        <v>1906.02</v>
      </c>
      <c r="L160">
        <f>SmtRes!DB283</f>
        <v>240158.52</v>
      </c>
      <c r="M160">
        <f>ROUND(ROUND(L160*Source!I2094, 6)*1, 2)</f>
        <v>0</v>
      </c>
      <c r="N160">
        <f>SmtRes!AA283</f>
        <v>1906.02</v>
      </c>
      <c r="O160">
        <f>ROUND(ROUND(L160*Source!I2094, 6)*SmtRes!DA283, 2)</f>
        <v>0</v>
      </c>
      <c r="P160">
        <f>SmtRes!AG283</f>
        <v>0</v>
      </c>
      <c r="Q160">
        <f>SmtRes!DC283</f>
        <v>0</v>
      </c>
      <c r="R160">
        <f>ROUND(ROUND(Q160*Source!I2094, 6)*1, 2)</f>
        <v>0</v>
      </c>
      <c r="S160">
        <f>SmtRes!AC283</f>
        <v>0</v>
      </c>
      <c r="T160">
        <f>ROUND(ROUND(Q160*Source!I2094, 6)*SmtRes!AK283, 2)</f>
        <v>0</v>
      </c>
      <c r="U160">
        <f>SmtRes!X283</f>
        <v>1181658675</v>
      </c>
      <c r="V160">
        <v>-941176048</v>
      </c>
      <c r="W160">
        <v>-941176048</v>
      </c>
    </row>
    <row r="161" spans="1:23" x14ac:dyDescent="0.2">
      <c r="A161">
        <f>Source!A2095</f>
        <v>17</v>
      </c>
      <c r="C161">
        <v>3</v>
      </c>
      <c r="D161">
        <v>0</v>
      </c>
      <c r="E161">
        <f>SmtRes!AV287</f>
        <v>0</v>
      </c>
      <c r="F161" t="str">
        <f>SmtRes!I287</f>
        <v>21.1-1-3</v>
      </c>
      <c r="G161" t="str">
        <f>SmtRes!K287</f>
        <v>Битумы нефтяные, дорожные жидкие, марка МГ, СГ</v>
      </c>
      <c r="H161" t="str">
        <f>SmtRes!O287</f>
        <v>т</v>
      </c>
      <c r="I161">
        <f>SmtRes!Y287*Source!I2095</f>
        <v>0</v>
      </c>
      <c r="J161">
        <f>SmtRes!AO287</f>
        <v>1</v>
      </c>
      <c r="K161">
        <f>SmtRes!AE287</f>
        <v>32351.38</v>
      </c>
      <c r="L161">
        <f>SmtRes!DB287</f>
        <v>1941.08</v>
      </c>
      <c r="M161">
        <f>ROUND(ROUND(L161*Source!I2095, 6)*1, 2)</f>
        <v>0</v>
      </c>
      <c r="N161">
        <f>SmtRes!AA287</f>
        <v>32351.38</v>
      </c>
      <c r="O161">
        <f>ROUND(ROUND(L161*Source!I2095, 6)*SmtRes!DA287, 2)</f>
        <v>0</v>
      </c>
      <c r="P161">
        <f>SmtRes!AG287</f>
        <v>0</v>
      </c>
      <c r="Q161">
        <f>SmtRes!DC287</f>
        <v>0</v>
      </c>
      <c r="R161">
        <f>ROUND(ROUND(Q161*Source!I2095, 6)*1, 2)</f>
        <v>0</v>
      </c>
      <c r="S161">
        <f>SmtRes!AC287</f>
        <v>0</v>
      </c>
      <c r="T161">
        <f>ROUND(ROUND(Q161*Source!I2095, 6)*SmtRes!AK287, 2)</f>
        <v>0</v>
      </c>
      <c r="U161">
        <f>SmtRes!X287</f>
        <v>-368105252</v>
      </c>
      <c r="V161">
        <v>1316573159</v>
      </c>
      <c r="W161">
        <v>1316573159</v>
      </c>
    </row>
    <row r="162" spans="1:23" x14ac:dyDescent="0.2">
      <c r="A162">
        <f>Source!A2097</f>
        <v>18</v>
      </c>
      <c r="C162">
        <v>3</v>
      </c>
      <c r="D162">
        <f>Source!BI2097</f>
        <v>4</v>
      </c>
      <c r="E162">
        <f>Source!FS2097</f>
        <v>0</v>
      </c>
      <c r="F162" t="str">
        <f>Source!F2097</f>
        <v>21.3-3-34</v>
      </c>
      <c r="G162" t="str">
        <f>Source!G2097</f>
        <v>Смеси асфальтобетонные дорожные горячие песчаные, тип Д, марка III</v>
      </c>
      <c r="H162" t="str">
        <f>Source!H2097</f>
        <v>т</v>
      </c>
      <c r="I162">
        <f>Source!I2097</f>
        <v>0</v>
      </c>
      <c r="J162">
        <v>1</v>
      </c>
      <c r="K162">
        <f>Source!AC2097</f>
        <v>2653.46</v>
      </c>
      <c r="M162">
        <f>ROUND(K162*I162, 2)</f>
        <v>0</v>
      </c>
      <c r="N162">
        <f>Source!AC2097*IF(Source!BC2097&lt;&gt; 0, Source!BC2097, 1)</f>
        <v>2653.46</v>
      </c>
      <c r="O162">
        <f>ROUND(N162*I162, 2)</f>
        <v>0</v>
      </c>
      <c r="P162">
        <f>Source!AE2097</f>
        <v>0</v>
      </c>
      <c r="R162">
        <f>ROUND(P162*I162, 2)</f>
        <v>0</v>
      </c>
      <c r="S162">
        <f>Source!AE2097*IF(Source!BS2097&lt;&gt; 0, Source!BS2097, 1)</f>
        <v>0</v>
      </c>
      <c r="T162">
        <f>ROUND(S162*I162, 2)</f>
        <v>0</v>
      </c>
      <c r="U162">
        <f>Source!GF2097</f>
        <v>633964965</v>
      </c>
      <c r="V162">
        <v>-1600941662</v>
      </c>
      <c r="W162">
        <v>-1600941662</v>
      </c>
    </row>
    <row r="163" spans="1:23" x14ac:dyDescent="0.2">
      <c r="A163">
        <f>Source!A2157</f>
        <v>4</v>
      </c>
      <c r="B163">
        <v>2157</v>
      </c>
      <c r="G163" t="str">
        <f>Source!G2157</f>
        <v>Петровский б-р д.29 стр 1 (по ул. Неглинная)</v>
      </c>
    </row>
    <row r="164" spans="1:23" x14ac:dyDescent="0.2">
      <c r="A164">
        <f>Source!A2161</f>
        <v>5</v>
      </c>
      <c r="B164">
        <v>2161</v>
      </c>
      <c r="G164" t="str">
        <f>Source!G2161</f>
        <v>Прочие работы</v>
      </c>
    </row>
    <row r="165" spans="1:23" x14ac:dyDescent="0.2">
      <c r="A165">
        <f>Source!A2165</f>
        <v>17</v>
      </c>
      <c r="C165">
        <v>3</v>
      </c>
      <c r="D165">
        <v>0</v>
      </c>
      <c r="E165">
        <f>SmtRes!AV297</f>
        <v>0</v>
      </c>
      <c r="F165" t="str">
        <f>SmtRes!I297</f>
        <v>21.7-13-6</v>
      </c>
      <c r="G165" t="str">
        <f>SmtRes!K297</f>
        <v>Ограждения дорожные стальные оцинкованные, марка ОРУД, высота 1,5 м</v>
      </c>
      <c r="H165" t="str">
        <f>SmtRes!O297</f>
        <v>м</v>
      </c>
      <c r="I165">
        <f>SmtRes!Y297*Source!I2165</f>
        <v>0</v>
      </c>
      <c r="J165">
        <f>SmtRes!AO297</f>
        <v>1</v>
      </c>
      <c r="K165">
        <f>SmtRes!AE297</f>
        <v>1089.42</v>
      </c>
      <c r="L165">
        <f>SmtRes!DB297</f>
        <v>108942</v>
      </c>
      <c r="M165">
        <f>ROUND(ROUND(L165*Source!I2165, 6)*1, 2)</f>
        <v>0</v>
      </c>
      <c r="N165">
        <f>SmtRes!AA297</f>
        <v>1089.42</v>
      </c>
      <c r="O165">
        <f>ROUND(ROUND(L165*Source!I2165, 6)*SmtRes!DA297, 2)</f>
        <v>0</v>
      </c>
      <c r="P165">
        <f>SmtRes!AG297</f>
        <v>0</v>
      </c>
      <c r="Q165">
        <f>SmtRes!DC297</f>
        <v>0</v>
      </c>
      <c r="R165">
        <f>ROUND(ROUND(Q165*Source!I2165, 6)*1, 2)</f>
        <v>0</v>
      </c>
      <c r="S165">
        <f>SmtRes!AC297</f>
        <v>0</v>
      </c>
      <c r="T165">
        <f>ROUND(ROUND(Q165*Source!I2165, 6)*SmtRes!AK297, 2)</f>
        <v>0</v>
      </c>
      <c r="U165">
        <f>SmtRes!X297</f>
        <v>2109528903</v>
      </c>
      <c r="V165">
        <v>-1233196066</v>
      </c>
      <c r="W165">
        <v>-1233196066</v>
      </c>
    </row>
    <row r="166" spans="1:23" x14ac:dyDescent="0.2">
      <c r="A166">
        <f>Source!A2165</f>
        <v>17</v>
      </c>
      <c r="C166">
        <v>3</v>
      </c>
      <c r="D166">
        <v>0</v>
      </c>
      <c r="E166">
        <f>SmtRes!AV296</f>
        <v>0</v>
      </c>
      <c r="F166" t="str">
        <f>SmtRes!I296</f>
        <v>21.3-1-87</v>
      </c>
      <c r="G166" t="str">
        <f>SmtRes!K296</f>
        <v>Смеси бетонные, БСГ, тяжелого бетона на гранитном щебне, класс прочности: В25 (М350); П3, фракция 5-20, F150, W6</v>
      </c>
      <c r="H166" t="str">
        <f>SmtRes!O296</f>
        <v>м3</v>
      </c>
      <c r="I166">
        <f>SmtRes!Y296*Source!I2165</f>
        <v>0</v>
      </c>
      <c r="J166">
        <f>SmtRes!AO296</f>
        <v>1</v>
      </c>
      <c r="K166">
        <f>SmtRes!AE296</f>
        <v>3985.36</v>
      </c>
      <c r="L166">
        <f>SmtRes!DB296</f>
        <v>5260.68</v>
      </c>
      <c r="M166">
        <f>ROUND(ROUND(L166*Source!I2165, 6)*1, 2)</f>
        <v>0</v>
      </c>
      <c r="N166">
        <f>SmtRes!AA296</f>
        <v>3985.36</v>
      </c>
      <c r="O166">
        <f>ROUND(ROUND(L166*Source!I2165, 6)*SmtRes!DA296, 2)</f>
        <v>0</v>
      </c>
      <c r="P166">
        <f>SmtRes!AG296</f>
        <v>0</v>
      </c>
      <c r="Q166">
        <f>SmtRes!DC296</f>
        <v>0</v>
      </c>
      <c r="R166">
        <f>ROUND(ROUND(Q166*Source!I2165, 6)*1, 2)</f>
        <v>0</v>
      </c>
      <c r="S166">
        <f>SmtRes!AC296</f>
        <v>0</v>
      </c>
      <c r="T166">
        <f>ROUND(ROUND(Q166*Source!I2165, 6)*SmtRes!AK296, 2)</f>
        <v>0</v>
      </c>
      <c r="U166">
        <f>SmtRes!X296</f>
        <v>-65610426</v>
      </c>
      <c r="V166">
        <v>-1241614591</v>
      </c>
      <c r="W166">
        <v>-1241614591</v>
      </c>
    </row>
    <row r="167" spans="1:23" x14ac:dyDescent="0.2">
      <c r="A167">
        <f>Source!A2165</f>
        <v>17</v>
      </c>
      <c r="C167">
        <v>3</v>
      </c>
      <c r="D167">
        <v>0</v>
      </c>
      <c r="E167">
        <f>SmtRes!AV295</f>
        <v>0</v>
      </c>
      <c r="F167" t="str">
        <f>SmtRes!I295</f>
        <v>21.1-23-9</v>
      </c>
      <c r="G167" t="str">
        <f>SmtRes!K295</f>
        <v>Электроды, тип Э-42, 46, 50, диаметр 4 - 6 мм</v>
      </c>
      <c r="H167" t="str">
        <f>SmtRes!O295</f>
        <v>т</v>
      </c>
      <c r="I167">
        <f>SmtRes!Y295*Source!I2165</f>
        <v>0</v>
      </c>
      <c r="J167">
        <f>SmtRes!AO295</f>
        <v>1</v>
      </c>
      <c r="K167">
        <f>SmtRes!AE295</f>
        <v>110581.32</v>
      </c>
      <c r="L167">
        <f>SmtRes!DB295</f>
        <v>254.34</v>
      </c>
      <c r="M167">
        <f>ROUND(ROUND(L167*Source!I2165, 6)*1, 2)</f>
        <v>0</v>
      </c>
      <c r="N167">
        <f>SmtRes!AA295</f>
        <v>110581.32</v>
      </c>
      <c r="O167">
        <f>ROUND(ROUND(L167*Source!I2165, 6)*SmtRes!DA295, 2)</f>
        <v>0</v>
      </c>
      <c r="P167">
        <f>SmtRes!AG295</f>
        <v>0</v>
      </c>
      <c r="Q167">
        <f>SmtRes!DC295</f>
        <v>0</v>
      </c>
      <c r="R167">
        <f>ROUND(ROUND(Q167*Source!I2165, 6)*1, 2)</f>
        <v>0</v>
      </c>
      <c r="S167">
        <f>SmtRes!AC295</f>
        <v>0</v>
      </c>
      <c r="T167">
        <f>ROUND(ROUND(Q167*Source!I2165, 6)*SmtRes!AK295, 2)</f>
        <v>0</v>
      </c>
      <c r="U167">
        <f>SmtRes!X295</f>
        <v>310339419</v>
      </c>
      <c r="V167">
        <v>458982157</v>
      </c>
      <c r="W167">
        <v>458982157</v>
      </c>
    </row>
    <row r="168" spans="1:23" x14ac:dyDescent="0.2">
      <c r="A168">
        <f>Source!A2165</f>
        <v>17</v>
      </c>
      <c r="C168">
        <v>3</v>
      </c>
      <c r="D168">
        <v>0</v>
      </c>
      <c r="E168">
        <f>SmtRes!AV294</f>
        <v>0</v>
      </c>
      <c r="F168" t="str">
        <f>SmtRes!I294</f>
        <v>21.1-11-95</v>
      </c>
      <c r="G168" t="str">
        <f>SmtRes!K294</f>
        <v>Шайбы для болтов черные</v>
      </c>
      <c r="H168" t="str">
        <f>SmtRes!O294</f>
        <v>т</v>
      </c>
      <c r="I168">
        <f>SmtRes!Y294*Source!I2165</f>
        <v>0</v>
      </c>
      <c r="J168">
        <f>SmtRes!AO294</f>
        <v>1</v>
      </c>
      <c r="K168">
        <f>SmtRes!AE294</f>
        <v>143537.54999999999</v>
      </c>
      <c r="L168">
        <f>SmtRes!DB294</f>
        <v>990.41</v>
      </c>
      <c r="M168">
        <f>ROUND(ROUND(L168*Source!I2165, 6)*1, 2)</f>
        <v>0</v>
      </c>
      <c r="N168">
        <f>SmtRes!AA294</f>
        <v>143537.54999999999</v>
      </c>
      <c r="O168">
        <f>ROUND(ROUND(L168*Source!I2165, 6)*SmtRes!DA294, 2)</f>
        <v>0</v>
      </c>
      <c r="P168">
        <f>SmtRes!AG294</f>
        <v>0</v>
      </c>
      <c r="Q168">
        <f>SmtRes!DC294</f>
        <v>0</v>
      </c>
      <c r="R168">
        <f>ROUND(ROUND(Q168*Source!I2165, 6)*1, 2)</f>
        <v>0</v>
      </c>
      <c r="S168">
        <f>SmtRes!AC294</f>
        <v>0</v>
      </c>
      <c r="T168">
        <f>ROUND(ROUND(Q168*Source!I2165, 6)*SmtRes!AK294, 2)</f>
        <v>0</v>
      </c>
      <c r="U168">
        <f>SmtRes!X294</f>
        <v>-1714968003</v>
      </c>
      <c r="V168">
        <v>-1996185399</v>
      </c>
      <c r="W168">
        <v>-1996185399</v>
      </c>
    </row>
    <row r="169" spans="1:23" x14ac:dyDescent="0.2">
      <c r="A169">
        <f>Source!A2225</f>
        <v>4</v>
      </c>
      <c r="B169">
        <v>2225</v>
      </c>
      <c r="G169" t="str">
        <f>Source!G2225</f>
        <v>Новослободская ул. д.57/65</v>
      </c>
    </row>
    <row r="170" spans="1:23" x14ac:dyDescent="0.2">
      <c r="A170">
        <f>Source!A2229</f>
        <v>5</v>
      </c>
      <c r="B170">
        <v>2229</v>
      </c>
      <c r="G170" t="str">
        <f>Source!G2229</f>
        <v>Подготовительные работы</v>
      </c>
    </row>
    <row r="171" spans="1:23" x14ac:dyDescent="0.2">
      <c r="A171">
        <f>Source!A2236</f>
        <v>17</v>
      </c>
      <c r="C171">
        <v>3</v>
      </c>
      <c r="D171">
        <f>Source!BI2236</f>
        <v>4</v>
      </c>
      <c r="E171">
        <f>Source!FS2236</f>
        <v>0</v>
      </c>
      <c r="F171" t="str">
        <f>Source!F2236</f>
        <v>21.25-0-5</v>
      </c>
      <c r="G171" t="str">
        <f>Source!G2236</f>
        <v>Стоимость приемки отходов строительства и сноса (боя кирпичной кладки, бетонных и железобетонных изделий, отходов бетона и железобетона, асфальтобетона в кусковой форме) для переработки дробильными комплексами</v>
      </c>
      <c r="H171" t="str">
        <f>Source!H2236</f>
        <v>т</v>
      </c>
      <c r="I171">
        <f>Source!I2236</f>
        <v>0</v>
      </c>
      <c r="J171">
        <v>1</v>
      </c>
      <c r="K171">
        <f>Source!AC2236</f>
        <v>186.23</v>
      </c>
      <c r="M171">
        <f>ROUND(K171*I171, 2)</f>
        <v>0</v>
      </c>
      <c r="N171">
        <f>Source!AC2236*IF(Source!BC2236&lt;&gt; 0, Source!BC2236, 1)</f>
        <v>186.23</v>
      </c>
      <c r="O171">
        <f>ROUND(N171*I171, 2)</f>
        <v>0</v>
      </c>
      <c r="P171">
        <f>Source!AE2236</f>
        <v>0</v>
      </c>
      <c r="R171">
        <f>ROUND(P171*I171, 2)</f>
        <v>0</v>
      </c>
      <c r="S171">
        <f>Source!AE2236*IF(Source!BS2236&lt;&gt; 0, Source!BS2236, 1)</f>
        <v>0</v>
      </c>
      <c r="T171">
        <f>ROUND(S171*I171, 2)</f>
        <v>0</v>
      </c>
      <c r="U171">
        <f>Source!GF2236</f>
        <v>-107634507</v>
      </c>
      <c r="V171">
        <v>1037372450</v>
      </c>
      <c r="W171">
        <v>1037372450</v>
      </c>
    </row>
    <row r="172" spans="1:23" x14ac:dyDescent="0.2">
      <c r="A172">
        <f>Source!A2267</f>
        <v>5</v>
      </c>
      <c r="B172">
        <v>2267</v>
      </c>
      <c r="G172" t="str">
        <f>Source!G2267</f>
        <v>Устройство тротуара</v>
      </c>
    </row>
    <row r="173" spans="1:23" x14ac:dyDescent="0.2">
      <c r="A173">
        <f>Source!A2271</f>
        <v>17</v>
      </c>
      <c r="C173">
        <v>3</v>
      </c>
      <c r="D173">
        <v>0</v>
      </c>
      <c r="E173">
        <f>SmtRes!AV306</f>
        <v>0</v>
      </c>
      <c r="F173" t="str">
        <f>SmtRes!I306</f>
        <v>21.1-4-9</v>
      </c>
      <c r="G173" t="str">
        <f>SmtRes!K306</f>
        <v>Керосин</v>
      </c>
      <c r="H173" t="str">
        <f>SmtRes!O306</f>
        <v>т</v>
      </c>
      <c r="I173">
        <f>SmtRes!Y306*Source!I2271</f>
        <v>0</v>
      </c>
      <c r="J173">
        <f>SmtRes!AO306</f>
        <v>1</v>
      </c>
      <c r="K173">
        <f>SmtRes!AE306</f>
        <v>69248.2</v>
      </c>
      <c r="L173">
        <f>SmtRes!DB306</f>
        <v>4154.8900000000003</v>
      </c>
      <c r="M173">
        <f>ROUND(ROUND(L173*Source!I2271, 6)*1, 2)</f>
        <v>0</v>
      </c>
      <c r="N173">
        <f>SmtRes!AA306</f>
        <v>69248.2</v>
      </c>
      <c r="O173">
        <f>ROUND(ROUND(L173*Source!I2271, 6)*SmtRes!DA306, 2)</f>
        <v>0</v>
      </c>
      <c r="P173">
        <f>SmtRes!AG306</f>
        <v>0</v>
      </c>
      <c r="Q173">
        <f>SmtRes!DC306</f>
        <v>0</v>
      </c>
      <c r="R173">
        <f>ROUND(ROUND(Q173*Source!I2271, 6)*1, 2)</f>
        <v>0</v>
      </c>
      <c r="S173">
        <f>SmtRes!AC306</f>
        <v>0</v>
      </c>
      <c r="T173">
        <f>ROUND(ROUND(Q173*Source!I2271, 6)*SmtRes!AK306, 2)</f>
        <v>0</v>
      </c>
      <c r="U173">
        <f>SmtRes!X306</f>
        <v>762983558</v>
      </c>
      <c r="V173">
        <v>1785108492</v>
      </c>
      <c r="W173">
        <v>1785108492</v>
      </c>
    </row>
    <row r="174" spans="1:23" x14ac:dyDescent="0.2">
      <c r="A174">
        <f>Source!A2271</f>
        <v>17</v>
      </c>
      <c r="C174">
        <v>3</v>
      </c>
      <c r="D174">
        <v>0</v>
      </c>
      <c r="E174">
        <f>SmtRes!AV305</f>
        <v>0</v>
      </c>
      <c r="F174" t="str">
        <f>SmtRes!I305</f>
        <v>21.1-3-56</v>
      </c>
      <c r="G174" t="str">
        <f>SmtRes!K305</f>
        <v>Материал рулонный кровельный, рубероид, марка РКП-350, с пылевидной посыпкой</v>
      </c>
      <c r="H174" t="str">
        <f>SmtRes!O305</f>
        <v>м2</v>
      </c>
      <c r="I174">
        <f>SmtRes!Y305*Source!I2271</f>
        <v>0</v>
      </c>
      <c r="J174">
        <f>SmtRes!AO305</f>
        <v>1</v>
      </c>
      <c r="K174">
        <f>SmtRes!AE305</f>
        <v>24.73</v>
      </c>
      <c r="L174">
        <f>SmtRes!DB305</f>
        <v>2720.3</v>
      </c>
      <c r="M174">
        <f>ROUND(ROUND(L174*Source!I2271, 6)*1, 2)</f>
        <v>0</v>
      </c>
      <c r="N174">
        <f>SmtRes!AA305</f>
        <v>24.73</v>
      </c>
      <c r="O174">
        <f>ROUND(ROUND(L174*Source!I2271, 6)*SmtRes!DA305, 2)</f>
        <v>0</v>
      </c>
      <c r="P174">
        <f>SmtRes!AG305</f>
        <v>0</v>
      </c>
      <c r="Q174">
        <f>SmtRes!DC305</f>
        <v>0</v>
      </c>
      <c r="R174">
        <f>ROUND(ROUND(Q174*Source!I2271, 6)*1, 2)</f>
        <v>0</v>
      </c>
      <c r="S174">
        <f>SmtRes!AC305</f>
        <v>0</v>
      </c>
      <c r="T174">
        <f>ROUND(ROUND(Q174*Source!I2271, 6)*SmtRes!AK305, 2)</f>
        <v>0</v>
      </c>
      <c r="U174">
        <f>SmtRes!X305</f>
        <v>1440146743</v>
      </c>
      <c r="V174">
        <v>-1909293283</v>
      </c>
      <c r="W174">
        <v>-1909293283</v>
      </c>
    </row>
    <row r="175" spans="1:23" x14ac:dyDescent="0.2">
      <c r="A175">
        <f>Source!A2271</f>
        <v>17</v>
      </c>
      <c r="C175">
        <v>3</v>
      </c>
      <c r="D175">
        <v>0</v>
      </c>
      <c r="E175">
        <f>SmtRes!AV304</f>
        <v>0</v>
      </c>
      <c r="F175" t="str">
        <f>SmtRes!I304</f>
        <v>21.1-1-85</v>
      </c>
      <c r="G175" t="str">
        <f>SmtRes!K304</f>
        <v>Битумы нефтяные, кровельные, марка БНК-45/18</v>
      </c>
      <c r="H175" t="str">
        <f>SmtRes!O304</f>
        <v>т</v>
      </c>
      <c r="I175">
        <f>SmtRes!Y304*Source!I2271</f>
        <v>0</v>
      </c>
      <c r="J175">
        <f>SmtRes!AO304</f>
        <v>1</v>
      </c>
      <c r="K175">
        <f>SmtRes!AE304</f>
        <v>21587.64</v>
      </c>
      <c r="L175">
        <f>SmtRes!DB304</f>
        <v>539.69000000000005</v>
      </c>
      <c r="M175">
        <f>ROUND(ROUND(L175*Source!I2271, 6)*1, 2)</f>
        <v>0</v>
      </c>
      <c r="N175">
        <f>SmtRes!AA304</f>
        <v>21587.64</v>
      </c>
      <c r="O175">
        <f>ROUND(ROUND(L175*Source!I2271, 6)*SmtRes!DA304, 2)</f>
        <v>0</v>
      </c>
      <c r="P175">
        <f>SmtRes!AG304</f>
        <v>0</v>
      </c>
      <c r="Q175">
        <f>SmtRes!DC304</f>
        <v>0</v>
      </c>
      <c r="R175">
        <f>ROUND(ROUND(Q175*Source!I2271, 6)*1, 2)</f>
        <v>0</v>
      </c>
      <c r="S175">
        <f>SmtRes!AC304</f>
        <v>0</v>
      </c>
      <c r="T175">
        <f>ROUND(ROUND(Q175*Source!I2271, 6)*SmtRes!AK304, 2)</f>
        <v>0</v>
      </c>
      <c r="U175">
        <f>SmtRes!X304</f>
        <v>-239256907</v>
      </c>
      <c r="V175">
        <v>1571604204</v>
      </c>
      <c r="W175">
        <v>1571604204</v>
      </c>
    </row>
    <row r="176" spans="1:23" x14ac:dyDescent="0.2">
      <c r="A176">
        <f>Source!A2271</f>
        <v>17</v>
      </c>
      <c r="C176">
        <v>3</v>
      </c>
      <c r="D176">
        <v>0</v>
      </c>
      <c r="E176">
        <f>SmtRes!AV303</f>
        <v>0</v>
      </c>
      <c r="F176" t="str">
        <f>SmtRes!I303</f>
        <v>21.1-1-22</v>
      </c>
      <c r="G176" t="str">
        <f>SmtRes!K303</f>
        <v>Мастика герметизирующая нетвердеющая, строительная, кровельная, битумно-полимерная, горячая</v>
      </c>
      <c r="H176" t="str">
        <f>SmtRes!O303</f>
        <v>т</v>
      </c>
      <c r="I176">
        <f>SmtRes!Y303*Source!I2271</f>
        <v>0</v>
      </c>
      <c r="J176">
        <f>SmtRes!AO303</f>
        <v>1</v>
      </c>
      <c r="K176">
        <f>SmtRes!AE303</f>
        <v>32529.18</v>
      </c>
      <c r="L176">
        <f>SmtRes!DB303</f>
        <v>6375.72</v>
      </c>
      <c r="M176">
        <f>ROUND(ROUND(L176*Source!I2271, 6)*1, 2)</f>
        <v>0</v>
      </c>
      <c r="N176">
        <f>SmtRes!AA303</f>
        <v>32529.18</v>
      </c>
      <c r="O176">
        <f>ROUND(ROUND(L176*Source!I2271, 6)*SmtRes!DA303, 2)</f>
        <v>0</v>
      </c>
      <c r="P176">
        <f>SmtRes!AG303</f>
        <v>0</v>
      </c>
      <c r="Q176">
        <f>SmtRes!DC303</f>
        <v>0</v>
      </c>
      <c r="R176">
        <f>ROUND(ROUND(Q176*Source!I2271, 6)*1, 2)</f>
        <v>0</v>
      </c>
      <c r="S176">
        <f>SmtRes!AC303</f>
        <v>0</v>
      </c>
      <c r="T176">
        <f>ROUND(ROUND(Q176*Source!I2271, 6)*SmtRes!AK303, 2)</f>
        <v>0</v>
      </c>
      <c r="U176">
        <f>SmtRes!X303</f>
        <v>-673980902</v>
      </c>
      <c r="V176">
        <v>-711340</v>
      </c>
      <c r="W176">
        <v>-711340</v>
      </c>
    </row>
    <row r="177" spans="1:23" x14ac:dyDescent="0.2">
      <c r="A177">
        <f>Source!A2272</f>
        <v>17</v>
      </c>
      <c r="C177">
        <v>3</v>
      </c>
      <c r="D177">
        <v>0</v>
      </c>
      <c r="E177">
        <f>SmtRes!AV309</f>
        <v>0</v>
      </c>
      <c r="F177" t="str">
        <f>SmtRes!I309</f>
        <v>21.1-3-56</v>
      </c>
      <c r="G177" t="str">
        <f>SmtRes!K309</f>
        <v>Материал рулонный кровельный, рубероид, марка РКП-350, с пылевидной посыпкой</v>
      </c>
      <c r="H177" t="str">
        <f>SmtRes!O309</f>
        <v>м2</v>
      </c>
      <c r="I177">
        <f>SmtRes!Y309*Source!I2272</f>
        <v>0</v>
      </c>
      <c r="J177">
        <f>SmtRes!AO309</f>
        <v>1</v>
      </c>
      <c r="K177">
        <f>SmtRes!AE309</f>
        <v>24.73</v>
      </c>
      <c r="L177">
        <f>SmtRes!DB309</f>
        <v>2720.3</v>
      </c>
      <c r="M177">
        <f>ROUND(ROUND(L177*Source!I2272, 6)*1, 2)</f>
        <v>0</v>
      </c>
      <c r="N177">
        <f>SmtRes!AA309</f>
        <v>24.73</v>
      </c>
      <c r="O177">
        <f>ROUND(ROUND(L177*Source!I2272, 6)*SmtRes!DA309, 2)</f>
        <v>0</v>
      </c>
      <c r="P177">
        <f>SmtRes!AG309</f>
        <v>0</v>
      </c>
      <c r="Q177">
        <f>SmtRes!DC309</f>
        <v>0</v>
      </c>
      <c r="R177">
        <f>ROUND(ROUND(Q177*Source!I2272, 6)*1, 2)</f>
        <v>0</v>
      </c>
      <c r="S177">
        <f>SmtRes!AC309</f>
        <v>0</v>
      </c>
      <c r="T177">
        <f>ROUND(ROUND(Q177*Source!I2272, 6)*SmtRes!AK309, 2)</f>
        <v>0</v>
      </c>
      <c r="U177">
        <f>SmtRes!X309</f>
        <v>1440146743</v>
      </c>
      <c r="V177">
        <v>-1909293283</v>
      </c>
      <c r="W177">
        <v>-1909293283</v>
      </c>
    </row>
    <row r="178" spans="1:23" x14ac:dyDescent="0.2">
      <c r="A178">
        <f>Source!A2272</f>
        <v>17</v>
      </c>
      <c r="C178">
        <v>3</v>
      </c>
      <c r="D178">
        <v>0</v>
      </c>
      <c r="E178">
        <f>SmtRes!AV308</f>
        <v>0</v>
      </c>
      <c r="F178" t="str">
        <f>SmtRes!I308</f>
        <v>21.1-1-22</v>
      </c>
      <c r="G178" t="str">
        <f>SmtRes!K308</f>
        <v>Мастика герметизирующая нетвердеющая, строительная, кровельная, битумно-полимерная, горячая</v>
      </c>
      <c r="H178" t="str">
        <f>SmtRes!O308</f>
        <v>т</v>
      </c>
      <c r="I178">
        <f>SmtRes!Y308*Source!I2272</f>
        <v>0</v>
      </c>
      <c r="J178">
        <f>SmtRes!AO308</f>
        <v>1</v>
      </c>
      <c r="K178">
        <f>SmtRes!AE308</f>
        <v>32529.18</v>
      </c>
      <c r="L178">
        <f>SmtRes!DB308</f>
        <v>6375.72</v>
      </c>
      <c r="M178">
        <f>ROUND(ROUND(L178*Source!I2272, 6)*1, 2)</f>
        <v>0</v>
      </c>
      <c r="N178">
        <f>SmtRes!AA308</f>
        <v>32529.18</v>
      </c>
      <c r="O178">
        <f>ROUND(ROUND(L178*Source!I2272, 6)*SmtRes!DA308, 2)</f>
        <v>0</v>
      </c>
      <c r="P178">
        <f>SmtRes!AG308</f>
        <v>0</v>
      </c>
      <c r="Q178">
        <f>SmtRes!DC308</f>
        <v>0</v>
      </c>
      <c r="R178">
        <f>ROUND(ROUND(Q178*Source!I2272, 6)*1, 2)</f>
        <v>0</v>
      </c>
      <c r="S178">
        <f>SmtRes!AC308</f>
        <v>0</v>
      </c>
      <c r="T178">
        <f>ROUND(ROUND(Q178*Source!I2272, 6)*SmtRes!AK308, 2)</f>
        <v>0</v>
      </c>
      <c r="U178">
        <f>SmtRes!X308</f>
        <v>-673980902</v>
      </c>
      <c r="V178">
        <v>-711340</v>
      </c>
      <c r="W178">
        <v>-711340</v>
      </c>
    </row>
    <row r="179" spans="1:23" x14ac:dyDescent="0.2">
      <c r="A179">
        <f>Source!A2273</f>
        <v>17</v>
      </c>
      <c r="C179">
        <v>3</v>
      </c>
      <c r="D179">
        <v>0</v>
      </c>
      <c r="E179">
        <f>SmtRes!AV317</f>
        <v>0</v>
      </c>
      <c r="F179" t="str">
        <f>SmtRes!I317</f>
        <v>21.7-3-11</v>
      </c>
      <c r="G179" t="str">
        <f>SmtRes!K317</f>
        <v>Диск отрезной с алмазным покрытием DC-D C1, диаметр 230 мм</v>
      </c>
      <c r="H179" t="str">
        <f>SmtRes!O317</f>
        <v>шт.</v>
      </c>
      <c r="I179">
        <f>SmtRes!Y317*Source!I2273</f>
        <v>0</v>
      </c>
      <c r="J179">
        <f>SmtRes!AO317</f>
        <v>1</v>
      </c>
      <c r="K179">
        <f>SmtRes!AE317</f>
        <v>4684.57</v>
      </c>
      <c r="L179">
        <f>SmtRes!DB317</f>
        <v>7026.86</v>
      </c>
      <c r="M179">
        <f>ROUND(ROUND(L179*Source!I2273, 6)*1, 2)</f>
        <v>0</v>
      </c>
      <c r="N179">
        <f>SmtRes!AA317</f>
        <v>4684.57</v>
      </c>
      <c r="O179">
        <f>ROUND(ROUND(L179*Source!I2273, 6)*SmtRes!DA317, 2)</f>
        <v>0</v>
      </c>
      <c r="P179">
        <f>SmtRes!AG317</f>
        <v>0</v>
      </c>
      <c r="Q179">
        <f>SmtRes!DC317</f>
        <v>0</v>
      </c>
      <c r="R179">
        <f>ROUND(ROUND(Q179*Source!I2273, 6)*1, 2)</f>
        <v>0</v>
      </c>
      <c r="S179">
        <f>SmtRes!AC317</f>
        <v>0</v>
      </c>
      <c r="T179">
        <f>ROUND(ROUND(Q179*Source!I2273, 6)*SmtRes!AK317, 2)</f>
        <v>0</v>
      </c>
      <c r="U179">
        <f>SmtRes!X317</f>
        <v>-1095287247</v>
      </c>
      <c r="V179">
        <v>-1131580132</v>
      </c>
      <c r="W179">
        <v>-1131580132</v>
      </c>
    </row>
    <row r="180" spans="1:23" x14ac:dyDescent="0.2">
      <c r="A180">
        <f>Source!A2273</f>
        <v>17</v>
      </c>
      <c r="C180">
        <v>3</v>
      </c>
      <c r="D180">
        <v>0</v>
      </c>
      <c r="E180">
        <f>SmtRes!AV313</f>
        <v>0</v>
      </c>
      <c r="F180" t="str">
        <f>SmtRes!I313</f>
        <v>21.1-12-11</v>
      </c>
      <c r="G180" t="str">
        <f>SmtRes!K313</f>
        <v>Песок для строительных работ, рядовой</v>
      </c>
      <c r="H180" t="str">
        <f>SmtRes!O313</f>
        <v>м3</v>
      </c>
      <c r="I180">
        <f>SmtRes!Y313*Source!I2273</f>
        <v>0</v>
      </c>
      <c r="J180">
        <f>SmtRes!AO313</f>
        <v>1</v>
      </c>
      <c r="K180">
        <f>SmtRes!AE313</f>
        <v>600.76</v>
      </c>
      <c r="L180">
        <f>SmtRes!DB313</f>
        <v>126.16</v>
      </c>
      <c r="M180">
        <f>ROUND(ROUND(L180*Source!I2273, 6)*1, 2)</f>
        <v>0</v>
      </c>
      <c r="N180">
        <f>SmtRes!AA313</f>
        <v>600.76</v>
      </c>
      <c r="O180">
        <f>ROUND(ROUND(L180*Source!I2273, 6)*SmtRes!DA313, 2)</f>
        <v>0</v>
      </c>
      <c r="P180">
        <f>SmtRes!AG313</f>
        <v>0</v>
      </c>
      <c r="Q180">
        <f>SmtRes!DC313</f>
        <v>0</v>
      </c>
      <c r="R180">
        <f>ROUND(ROUND(Q180*Source!I2273, 6)*1, 2)</f>
        <v>0</v>
      </c>
      <c r="S180">
        <f>SmtRes!AC313</f>
        <v>0</v>
      </c>
      <c r="T180">
        <f>ROUND(ROUND(Q180*Source!I2273, 6)*SmtRes!AK313, 2)</f>
        <v>0</v>
      </c>
      <c r="U180">
        <f>SmtRes!X313</f>
        <v>483467241</v>
      </c>
      <c r="V180">
        <v>-810212533</v>
      </c>
      <c r="W180">
        <v>-810212533</v>
      </c>
    </row>
    <row r="181" spans="1:23" x14ac:dyDescent="0.2">
      <c r="A181">
        <f>Source!A2275</f>
        <v>18</v>
      </c>
      <c r="C181">
        <v>3</v>
      </c>
      <c r="D181">
        <f>Source!BI2275</f>
        <v>4</v>
      </c>
      <c r="E181">
        <f>Source!FS2275</f>
        <v>0</v>
      </c>
      <c r="F181" t="str">
        <f>Source!F2275</f>
        <v>21.3-2-52</v>
      </c>
      <c r="G181" t="str">
        <f>Source!G2275</f>
        <v>Смеси сухие монтажно-кладочные цементно-песчаные: В12,5 (М150), F100, крупность заполнителя не более 3,5 мм/5 см</v>
      </c>
      <c r="H181" t="str">
        <f>Source!H2275</f>
        <v>т</v>
      </c>
      <c r="I181">
        <f>Source!I2275</f>
        <v>0</v>
      </c>
      <c r="J181">
        <v>1</v>
      </c>
      <c r="K181">
        <f>Source!AC2275</f>
        <v>2980.59</v>
      </c>
      <c r="M181">
        <f>ROUND(K181*I181, 2)</f>
        <v>0</v>
      </c>
      <c r="N181">
        <f>Source!AC2275*IF(Source!BC2275&lt;&gt; 0, Source!BC2275, 1)</f>
        <v>2980.59</v>
      </c>
      <c r="O181">
        <f>ROUND(N181*I181, 2)</f>
        <v>0</v>
      </c>
      <c r="P181">
        <f>Source!AE2275</f>
        <v>0</v>
      </c>
      <c r="R181">
        <f>ROUND(P181*I181, 2)</f>
        <v>0</v>
      </c>
      <c r="S181">
        <f>Source!AE2275*IF(Source!BS2275&lt;&gt; 0, Source!BS2275, 1)</f>
        <v>0</v>
      </c>
      <c r="T181">
        <f>ROUND(S181*I181, 2)</f>
        <v>0</v>
      </c>
      <c r="U181">
        <f>Source!GF2275</f>
        <v>-269080535</v>
      </c>
      <c r="V181">
        <v>743830695</v>
      </c>
      <c r="W181">
        <v>743830695</v>
      </c>
    </row>
    <row r="182" spans="1:23" x14ac:dyDescent="0.2">
      <c r="A182">
        <f>Source!A2276</f>
        <v>18</v>
      </c>
      <c r="C182">
        <v>3</v>
      </c>
      <c r="D182">
        <f>Source!BI2276</f>
        <v>4</v>
      </c>
      <c r="E182">
        <f>Source!FS2276</f>
        <v>0</v>
      </c>
      <c r="F182" t="str">
        <f>Source!F2276</f>
        <v>21.5-3-3</v>
      </c>
      <c r="G182" t="str">
        <f>Source!G2276</f>
        <v>Брусчатка бетонная овальная, марка 4ПБ 15.10.7, цвет светло-серый/Прим. Готика</v>
      </c>
      <c r="H182" t="str">
        <f>Source!H2276</f>
        <v>м2</v>
      </c>
      <c r="I182">
        <f>Source!I2276</f>
        <v>0</v>
      </c>
      <c r="J182">
        <v>1</v>
      </c>
      <c r="K182">
        <f>Source!AC2276</f>
        <v>889.27</v>
      </c>
      <c r="M182">
        <f>ROUND(K182*I182, 2)</f>
        <v>0</v>
      </c>
      <c r="N182">
        <f>Source!AC2276*IF(Source!BC2276&lt;&gt; 0, Source!BC2276, 1)</f>
        <v>889.27</v>
      </c>
      <c r="O182">
        <f>ROUND(N182*I182, 2)</f>
        <v>0</v>
      </c>
      <c r="P182">
        <f>Source!AE2276</f>
        <v>0</v>
      </c>
      <c r="R182">
        <f>ROUND(P182*I182, 2)</f>
        <v>0</v>
      </c>
      <c r="S182">
        <f>Source!AE2276*IF(Source!BS2276&lt;&gt; 0, Source!BS2276, 1)</f>
        <v>0</v>
      </c>
      <c r="T182">
        <f>ROUND(S182*I182, 2)</f>
        <v>0</v>
      </c>
      <c r="U182">
        <f>Source!GF2276</f>
        <v>-2083248092</v>
      </c>
      <c r="V182">
        <v>998285972</v>
      </c>
      <c r="W182">
        <v>998285972</v>
      </c>
    </row>
    <row r="183" spans="1:23" x14ac:dyDescent="0.2">
      <c r="A183">
        <f>Source!A2371</f>
        <v>3</v>
      </c>
      <c r="B183">
        <v>2371</v>
      </c>
      <c r="G183" t="str">
        <f>Source!G2371</f>
        <v>Пресненский</v>
      </c>
    </row>
    <row r="184" spans="1:23" x14ac:dyDescent="0.2">
      <c r="A184">
        <f>Source!A2375</f>
        <v>4</v>
      </c>
      <c r="B184">
        <v>2375</v>
      </c>
      <c r="G184" t="str">
        <f>Source!G2375</f>
        <v>Красная пресня ул. (от пл.Краснопресненской заставы в направлении ул. М. Грузинская)</v>
      </c>
    </row>
    <row r="185" spans="1:23" x14ac:dyDescent="0.2">
      <c r="A185">
        <f>Source!A2379</f>
        <v>5</v>
      </c>
      <c r="B185">
        <v>2379</v>
      </c>
      <c r="G185" t="str">
        <f>Source!G2379</f>
        <v>Прочие работы</v>
      </c>
    </row>
    <row r="186" spans="1:23" x14ac:dyDescent="0.2">
      <c r="A186">
        <f>Source!A2383</f>
        <v>17</v>
      </c>
      <c r="C186">
        <v>3</v>
      </c>
      <c r="D186">
        <v>0</v>
      </c>
      <c r="E186">
        <f>SmtRes!AV325</f>
        <v>0</v>
      </c>
      <c r="F186" t="str">
        <f>SmtRes!I325</f>
        <v>21.7-13-6</v>
      </c>
      <c r="G186" t="str">
        <f>SmtRes!K325</f>
        <v>Ограждения дорожные стальные оцинкованные, марка ОРУД, высота 1,5 м</v>
      </c>
      <c r="H186" t="str">
        <f>SmtRes!O325</f>
        <v>м</v>
      </c>
      <c r="I186">
        <f>SmtRes!Y325*Source!I2383</f>
        <v>0</v>
      </c>
      <c r="J186">
        <f>SmtRes!AO325</f>
        <v>1</v>
      </c>
      <c r="K186">
        <f>SmtRes!AE325</f>
        <v>1089.42</v>
      </c>
      <c r="L186">
        <f>SmtRes!DB325</f>
        <v>108942</v>
      </c>
      <c r="M186">
        <f>ROUND(ROUND(L186*Source!I2383, 6)*1, 2)</f>
        <v>0</v>
      </c>
      <c r="N186">
        <f>SmtRes!AA325</f>
        <v>1089.42</v>
      </c>
      <c r="O186">
        <f>ROUND(ROUND(L186*Source!I2383, 6)*SmtRes!DA325, 2)</f>
        <v>0</v>
      </c>
      <c r="P186">
        <f>SmtRes!AG325</f>
        <v>0</v>
      </c>
      <c r="Q186">
        <f>SmtRes!DC325</f>
        <v>0</v>
      </c>
      <c r="R186">
        <f>ROUND(ROUND(Q186*Source!I2383, 6)*1, 2)</f>
        <v>0</v>
      </c>
      <c r="S186">
        <f>SmtRes!AC325</f>
        <v>0</v>
      </c>
      <c r="T186">
        <f>ROUND(ROUND(Q186*Source!I2383, 6)*SmtRes!AK325, 2)</f>
        <v>0</v>
      </c>
      <c r="U186">
        <f>SmtRes!X325</f>
        <v>2109528903</v>
      </c>
      <c r="V186">
        <v>-1233196066</v>
      </c>
      <c r="W186">
        <v>-1233196066</v>
      </c>
    </row>
    <row r="187" spans="1:23" x14ac:dyDescent="0.2">
      <c r="A187">
        <f>Source!A2383</f>
        <v>17</v>
      </c>
      <c r="C187">
        <v>3</v>
      </c>
      <c r="D187">
        <v>0</v>
      </c>
      <c r="E187">
        <f>SmtRes!AV324</f>
        <v>0</v>
      </c>
      <c r="F187" t="str">
        <f>SmtRes!I324</f>
        <v>21.3-1-87</v>
      </c>
      <c r="G187" t="str">
        <f>SmtRes!K324</f>
        <v>Смеси бетонные, БСГ, тяжелого бетона на гранитном щебне, класс прочности: В25 (М350); П3, фракция 5-20, F150, W6</v>
      </c>
      <c r="H187" t="str">
        <f>SmtRes!O324</f>
        <v>м3</v>
      </c>
      <c r="I187">
        <f>SmtRes!Y324*Source!I2383</f>
        <v>0</v>
      </c>
      <c r="J187">
        <f>SmtRes!AO324</f>
        <v>1</v>
      </c>
      <c r="K187">
        <f>SmtRes!AE324</f>
        <v>3985.36</v>
      </c>
      <c r="L187">
        <f>SmtRes!DB324</f>
        <v>5260.68</v>
      </c>
      <c r="M187">
        <f>ROUND(ROUND(L187*Source!I2383, 6)*1, 2)</f>
        <v>0</v>
      </c>
      <c r="N187">
        <f>SmtRes!AA324</f>
        <v>3985.36</v>
      </c>
      <c r="O187">
        <f>ROUND(ROUND(L187*Source!I2383, 6)*SmtRes!DA324, 2)</f>
        <v>0</v>
      </c>
      <c r="P187">
        <f>SmtRes!AG324</f>
        <v>0</v>
      </c>
      <c r="Q187">
        <f>SmtRes!DC324</f>
        <v>0</v>
      </c>
      <c r="R187">
        <f>ROUND(ROUND(Q187*Source!I2383, 6)*1, 2)</f>
        <v>0</v>
      </c>
      <c r="S187">
        <f>SmtRes!AC324</f>
        <v>0</v>
      </c>
      <c r="T187">
        <f>ROUND(ROUND(Q187*Source!I2383, 6)*SmtRes!AK324, 2)</f>
        <v>0</v>
      </c>
      <c r="U187">
        <f>SmtRes!X324</f>
        <v>-65610426</v>
      </c>
      <c r="V187">
        <v>-1241614591</v>
      </c>
      <c r="W187">
        <v>-1241614591</v>
      </c>
    </row>
    <row r="188" spans="1:23" x14ac:dyDescent="0.2">
      <c r="A188">
        <f>Source!A2383</f>
        <v>17</v>
      </c>
      <c r="C188">
        <v>3</v>
      </c>
      <c r="D188">
        <v>0</v>
      </c>
      <c r="E188">
        <f>SmtRes!AV323</f>
        <v>0</v>
      </c>
      <c r="F188" t="str">
        <f>SmtRes!I323</f>
        <v>21.1-23-9</v>
      </c>
      <c r="G188" t="str">
        <f>SmtRes!K323</f>
        <v>Электроды, тип Э-42, 46, 50, диаметр 4 - 6 мм</v>
      </c>
      <c r="H188" t="str">
        <f>SmtRes!O323</f>
        <v>т</v>
      </c>
      <c r="I188">
        <f>SmtRes!Y323*Source!I2383</f>
        <v>0</v>
      </c>
      <c r="J188">
        <f>SmtRes!AO323</f>
        <v>1</v>
      </c>
      <c r="K188">
        <f>SmtRes!AE323</f>
        <v>110581.32</v>
      </c>
      <c r="L188">
        <f>SmtRes!DB323</f>
        <v>254.34</v>
      </c>
      <c r="M188">
        <f>ROUND(ROUND(L188*Source!I2383, 6)*1, 2)</f>
        <v>0</v>
      </c>
      <c r="N188">
        <f>SmtRes!AA323</f>
        <v>110581.32</v>
      </c>
      <c r="O188">
        <f>ROUND(ROUND(L188*Source!I2383, 6)*SmtRes!DA323, 2)</f>
        <v>0</v>
      </c>
      <c r="P188">
        <f>SmtRes!AG323</f>
        <v>0</v>
      </c>
      <c r="Q188">
        <f>SmtRes!DC323</f>
        <v>0</v>
      </c>
      <c r="R188">
        <f>ROUND(ROUND(Q188*Source!I2383, 6)*1, 2)</f>
        <v>0</v>
      </c>
      <c r="S188">
        <f>SmtRes!AC323</f>
        <v>0</v>
      </c>
      <c r="T188">
        <f>ROUND(ROUND(Q188*Source!I2383, 6)*SmtRes!AK323, 2)</f>
        <v>0</v>
      </c>
      <c r="U188">
        <f>SmtRes!X323</f>
        <v>310339419</v>
      </c>
      <c r="V188">
        <v>458982157</v>
      </c>
      <c r="W188">
        <v>458982157</v>
      </c>
    </row>
    <row r="189" spans="1:23" x14ac:dyDescent="0.2">
      <c r="A189">
        <f>Source!A2383</f>
        <v>17</v>
      </c>
      <c r="C189">
        <v>3</v>
      </c>
      <c r="D189">
        <v>0</v>
      </c>
      <c r="E189">
        <f>SmtRes!AV322</f>
        <v>0</v>
      </c>
      <c r="F189" t="str">
        <f>SmtRes!I322</f>
        <v>21.1-11-95</v>
      </c>
      <c r="G189" t="str">
        <f>SmtRes!K322</f>
        <v>Шайбы для болтов черные</v>
      </c>
      <c r="H189" t="str">
        <f>SmtRes!O322</f>
        <v>т</v>
      </c>
      <c r="I189">
        <f>SmtRes!Y322*Source!I2383</f>
        <v>0</v>
      </c>
      <c r="J189">
        <f>SmtRes!AO322</f>
        <v>1</v>
      </c>
      <c r="K189">
        <f>SmtRes!AE322</f>
        <v>143537.54999999999</v>
      </c>
      <c r="L189">
        <f>SmtRes!DB322</f>
        <v>990.41</v>
      </c>
      <c r="M189">
        <f>ROUND(ROUND(L189*Source!I2383, 6)*1, 2)</f>
        <v>0</v>
      </c>
      <c r="N189">
        <f>SmtRes!AA322</f>
        <v>143537.54999999999</v>
      </c>
      <c r="O189">
        <f>ROUND(ROUND(L189*Source!I2383, 6)*SmtRes!DA322, 2)</f>
        <v>0</v>
      </c>
      <c r="P189">
        <f>SmtRes!AG322</f>
        <v>0</v>
      </c>
      <c r="Q189">
        <f>SmtRes!DC322</f>
        <v>0</v>
      </c>
      <c r="R189">
        <f>ROUND(ROUND(Q189*Source!I2383, 6)*1, 2)</f>
        <v>0</v>
      </c>
      <c r="S189">
        <f>SmtRes!AC322</f>
        <v>0</v>
      </c>
      <c r="T189">
        <f>ROUND(ROUND(Q189*Source!I2383, 6)*SmtRes!AK322, 2)</f>
        <v>0</v>
      </c>
      <c r="U189">
        <f>SmtRes!X322</f>
        <v>-1714968003</v>
      </c>
      <c r="V189">
        <v>-1996185399</v>
      </c>
      <c r="W189">
        <v>-1996185399</v>
      </c>
    </row>
    <row r="190" spans="1:23" x14ac:dyDescent="0.2">
      <c r="A190">
        <v>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06"/>
  <sheetViews>
    <sheetView workbookViewId="0"/>
  </sheetViews>
  <sheetFormatPr defaultRowHeight="12.75" x14ac:dyDescent="0.2"/>
  <cols>
    <col min="1" max="1" width="12.7109375" customWidth="1"/>
    <col min="2" max="2" width="40.7109375" customWidth="1"/>
    <col min="3" max="6" width="12.7109375" customWidth="1"/>
    <col min="15" max="15" width="103.7109375" hidden="1" customWidth="1"/>
    <col min="16" max="18" width="0" hidden="1" customWidth="1"/>
  </cols>
  <sheetData>
    <row r="2" spans="1:15" ht="16.5" x14ac:dyDescent="0.2">
      <c r="A2" s="69" t="s">
        <v>589</v>
      </c>
      <c r="B2" s="70"/>
      <c r="C2" s="70"/>
      <c r="D2" s="70"/>
      <c r="E2" s="70"/>
      <c r="F2" s="70"/>
    </row>
    <row r="3" spans="1:15" ht="16.5" x14ac:dyDescent="0.2">
      <c r="A3" s="69" t="str">
        <f>CONCATENATE("Объект: ",IF(Source!G2478&lt;&gt;"Новый объект", Source!G2478, ""))</f>
        <v>Объект: Локальные мероприятия 2021 г. (ЦАО)</v>
      </c>
      <c r="B3" s="70"/>
      <c r="C3" s="70"/>
      <c r="D3" s="70"/>
      <c r="E3" s="70"/>
      <c r="F3" s="70"/>
    </row>
    <row r="4" spans="1:15" x14ac:dyDescent="0.2">
      <c r="A4" s="73" t="s">
        <v>590</v>
      </c>
      <c r="B4" s="73" t="s">
        <v>591</v>
      </c>
      <c r="C4" s="73" t="s">
        <v>531</v>
      </c>
      <c r="D4" s="73" t="s">
        <v>592</v>
      </c>
      <c r="E4" s="76" t="s">
        <v>593</v>
      </c>
      <c r="F4" s="77"/>
    </row>
    <row r="5" spans="1:15" x14ac:dyDescent="0.2">
      <c r="A5" s="74"/>
      <c r="B5" s="74"/>
      <c r="C5" s="74"/>
      <c r="D5" s="74"/>
      <c r="E5" s="78"/>
      <c r="F5" s="79"/>
    </row>
    <row r="6" spans="1:15" ht="14.25" x14ac:dyDescent="0.2">
      <c r="A6" s="75"/>
      <c r="B6" s="75"/>
      <c r="C6" s="75"/>
      <c r="D6" s="75"/>
      <c r="E6" s="8" t="s">
        <v>594</v>
      </c>
      <c r="F6" s="8" t="s">
        <v>595</v>
      </c>
    </row>
    <row r="7" spans="1:15" ht="14.25" x14ac:dyDescent="0.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</row>
    <row r="8" spans="1:15" ht="16.5" x14ac:dyDescent="0.2">
      <c r="A8" s="69" t="str">
        <f>CONCATENATE("Локальная смета: ",IF(Source!G22&lt;&gt;"Новая локальная смета", Source!G22, ""))</f>
        <v>Локальная смета: Локально-реконструктивные мероприятия</v>
      </c>
      <c r="B8" s="70"/>
      <c r="C8" s="70"/>
      <c r="D8" s="70"/>
      <c r="E8" s="70"/>
      <c r="F8" s="70"/>
    </row>
    <row r="10" spans="1:15" ht="16.5" x14ac:dyDescent="0.2">
      <c r="A10" s="66" t="str">
        <f>CONCATENATE("Итого по локальной смете:",IF(Source!G24&lt;&gt;"Новая локальная смета", Source!G24, ""))</f>
        <v>Итого по локальной смете:Локально-реконструктивные мероприятия</v>
      </c>
      <c r="B10" s="67"/>
      <c r="C10" s="67"/>
      <c r="D10" s="67"/>
      <c r="E10" s="67"/>
      <c r="F10" s="68"/>
    </row>
    <row r="11" spans="1:15" ht="14.25" hidden="1" customHeight="1" x14ac:dyDescent="0.25">
      <c r="A11" s="64" t="s">
        <v>596</v>
      </c>
      <c r="B11" s="64"/>
      <c r="C11" s="64"/>
      <c r="D11" s="64"/>
      <c r="E11" s="65">
        <f>SUMIF(Q1:Q10, 3, F1:F10)</f>
        <v>0</v>
      </c>
      <c r="F11" s="65"/>
    </row>
    <row r="12" spans="1:15" ht="14.25" hidden="1" customHeight="1" x14ac:dyDescent="0.25">
      <c r="A12" s="64" t="s">
        <v>597</v>
      </c>
      <c r="B12" s="64"/>
      <c r="C12" s="64"/>
      <c r="D12" s="64"/>
      <c r="E12" s="65">
        <f>SUMIF(Q1:Q11, 4, F1:F11)</f>
        <v>0</v>
      </c>
      <c r="F12" s="65"/>
    </row>
    <row r="14" spans="1:15" ht="16.5" x14ac:dyDescent="0.2">
      <c r="A14" s="69" t="str">
        <f>CONCATENATE("Локальная смета: ",IF(Source!G61&lt;&gt;"Новая локальная смета", Source!G61, ""))</f>
        <v>Локальная смета: Район Арбат</v>
      </c>
      <c r="B14" s="70"/>
      <c r="C14" s="70"/>
      <c r="D14" s="70"/>
      <c r="E14" s="70"/>
      <c r="F14" s="70"/>
    </row>
    <row r="15" spans="1:15" ht="33" x14ac:dyDescent="0.2">
      <c r="A15" s="69" t="str">
        <f>CONCATENATE("Раздел: ",IF(Source!G65&lt;&gt;"Новый раздел", Source!G65, ""))</f>
        <v>Раздел: Староконюшенный пер. (в р-не д.20 по ул. Сивцев Вражек) (Обустройство  ИДН - 15 м.п.)</v>
      </c>
      <c r="B15" s="70"/>
      <c r="C15" s="70"/>
      <c r="D15" s="70"/>
      <c r="E15" s="70"/>
      <c r="F15" s="70"/>
      <c r="O15" s="9" t="s">
        <v>598</v>
      </c>
    </row>
    <row r="16" spans="1:15" ht="16.5" x14ac:dyDescent="0.2">
      <c r="A16" s="69" t="str">
        <f>CONCATENATE("Подраздел: ",IF(Source!G69&lt;&gt;"Новый подраздел", Source!G69, ""))</f>
        <v>Подраздел: Прочие работы</v>
      </c>
      <c r="B16" s="70"/>
      <c r="C16" s="70"/>
      <c r="D16" s="70"/>
      <c r="E16" s="70"/>
      <c r="F16" s="70"/>
    </row>
    <row r="17" spans="1:17" ht="14.25" x14ac:dyDescent="0.2">
      <c r="A17" s="71" t="s">
        <v>599</v>
      </c>
      <c r="B17" s="72"/>
      <c r="C17" s="72"/>
      <c r="D17" s="72"/>
      <c r="E17" s="72"/>
      <c r="F17" s="72"/>
    </row>
    <row r="18" spans="1:17" ht="28.5" x14ac:dyDescent="0.2">
      <c r="A18" s="10" t="s">
        <v>358</v>
      </c>
      <c r="B18" s="11" t="s">
        <v>360</v>
      </c>
      <c r="C18" s="11" t="s">
        <v>295</v>
      </c>
      <c r="D18" s="12">
        <f>ROUND(SUMIF(RV_DATA!V10:'RV_DATA'!V17, -1667697627, RV_DATA!I10:'RV_DATA'!I17), 6)</f>
        <v>0</v>
      </c>
      <c r="E18" s="13">
        <f>ROUND(RV_DATA!K13, 6)</f>
        <v>543.35</v>
      </c>
      <c r="F18" s="13">
        <f>ROUND(SUMIF(RV_DATA!V10:'RV_DATA'!V17, -1667697627, RV_DATA!M10:'RV_DATA'!M17), 6)</f>
        <v>0</v>
      </c>
      <c r="Q18">
        <v>3</v>
      </c>
    </row>
    <row r="19" spans="1:17" ht="42.75" x14ac:dyDescent="0.2">
      <c r="A19" s="10" t="s">
        <v>361</v>
      </c>
      <c r="B19" s="11" t="s">
        <v>363</v>
      </c>
      <c r="C19" s="11" t="s">
        <v>104</v>
      </c>
      <c r="D19" s="12">
        <f>ROUND(SUMIF(RV_DATA!V10:'RV_DATA'!V17, -1098046969, RV_DATA!I10:'RV_DATA'!I17), 6)</f>
        <v>0</v>
      </c>
      <c r="E19" s="13">
        <f>ROUND(RV_DATA!K12, 6)</f>
        <v>1702.82</v>
      </c>
      <c r="F19" s="13">
        <f>ROUND(SUMIF(RV_DATA!V10:'RV_DATA'!V17, -1098046969, RV_DATA!M10:'RV_DATA'!M17), 6)</f>
        <v>0</v>
      </c>
      <c r="Q19">
        <v>3</v>
      </c>
    </row>
    <row r="20" spans="1:17" ht="42.75" x14ac:dyDescent="0.2">
      <c r="A20" s="10" t="s">
        <v>370</v>
      </c>
      <c r="B20" s="11" t="s">
        <v>372</v>
      </c>
      <c r="C20" s="11" t="s">
        <v>104</v>
      </c>
      <c r="D20" s="12">
        <f>ROUND(SUMIF(RV_DATA!V10:'RV_DATA'!V17, -907069551, RV_DATA!I10:'RV_DATA'!I17), 6)</f>
        <v>0</v>
      </c>
      <c r="E20" s="13">
        <f>ROUND(RV_DATA!K16, 6)</f>
        <v>841.57</v>
      </c>
      <c r="F20" s="13">
        <f>ROUND(SUMIF(RV_DATA!V10:'RV_DATA'!V17, -907069551, RV_DATA!M10:'RV_DATA'!M17), 6)</f>
        <v>0</v>
      </c>
      <c r="Q20">
        <v>3</v>
      </c>
    </row>
    <row r="21" spans="1:17" ht="42.75" x14ac:dyDescent="0.2">
      <c r="A21" s="10" t="s">
        <v>364</v>
      </c>
      <c r="B21" s="11" t="s">
        <v>366</v>
      </c>
      <c r="C21" s="11" t="s">
        <v>104</v>
      </c>
      <c r="D21" s="12">
        <f>ROUND(SUMIF(RV_DATA!V10:'RV_DATA'!V17, 1233920526, RV_DATA!I10:'RV_DATA'!I17), 6)</f>
        <v>0</v>
      </c>
      <c r="E21" s="13">
        <f>ROUND(RV_DATA!K11, 6)</f>
        <v>1916.8</v>
      </c>
      <c r="F21" s="13">
        <f>ROUND(SUMIF(RV_DATA!V10:'RV_DATA'!V17, 1233920526, RV_DATA!M10:'RV_DATA'!M17), 6)</f>
        <v>0</v>
      </c>
      <c r="Q21">
        <v>3</v>
      </c>
    </row>
    <row r="22" spans="1:17" ht="57" x14ac:dyDescent="0.2">
      <c r="A22" s="10" t="s">
        <v>367</v>
      </c>
      <c r="B22" s="11" t="s">
        <v>369</v>
      </c>
      <c r="C22" s="11" t="s">
        <v>104</v>
      </c>
      <c r="D22" s="12">
        <f>ROUND(SUMIF(RV_DATA!V10:'RV_DATA'!V17, 1004100173, RV_DATA!I10:'RV_DATA'!I17), 6)</f>
        <v>0</v>
      </c>
      <c r="E22" s="13">
        <f>ROUND(RV_DATA!K10, 6)</f>
        <v>24.31</v>
      </c>
      <c r="F22" s="13">
        <f>ROUND(SUMIF(RV_DATA!V10:'RV_DATA'!V17, 1004100173, RV_DATA!M10:'RV_DATA'!M17), 6)</f>
        <v>0</v>
      </c>
      <c r="Q22">
        <v>3</v>
      </c>
    </row>
    <row r="23" spans="1:17" ht="15" x14ac:dyDescent="0.25">
      <c r="A23" s="64" t="s">
        <v>596</v>
      </c>
      <c r="B23" s="64"/>
      <c r="C23" s="64"/>
      <c r="D23" s="64"/>
      <c r="E23" s="65">
        <f>SUMIF(Q18:Q22, 3, F18:F22)</f>
        <v>0</v>
      </c>
      <c r="F23" s="65"/>
    </row>
    <row r="24" spans="1:17" ht="33" x14ac:dyDescent="0.2">
      <c r="A24" s="69" t="str">
        <f>CONCATENATE("Раздел: ",IF(Source!G138&lt;&gt;"Новый раздел", Source!G138, ""))</f>
        <v>Раздел: 1-й Николощеповский пер.  (Установка антипарковочных столбиков - 60 пог.м)</v>
      </c>
      <c r="B24" s="70"/>
      <c r="C24" s="70"/>
      <c r="D24" s="70"/>
      <c r="E24" s="70"/>
      <c r="F24" s="70"/>
      <c r="O24" s="9" t="s">
        <v>600</v>
      </c>
    </row>
    <row r="25" spans="1:17" ht="16.5" x14ac:dyDescent="0.2">
      <c r="A25" s="69" t="str">
        <f>CONCATENATE("Подраздел: ",IF(Source!G142&lt;&gt;"Новый подраздел", Source!G142, ""))</f>
        <v>Подраздел: Прочие работы</v>
      </c>
      <c r="B25" s="70"/>
      <c r="C25" s="70"/>
      <c r="D25" s="70"/>
      <c r="E25" s="70"/>
      <c r="F25" s="70"/>
    </row>
    <row r="26" spans="1:17" ht="14.25" x14ac:dyDescent="0.2">
      <c r="A26" s="71" t="s">
        <v>599</v>
      </c>
      <c r="B26" s="72"/>
      <c r="C26" s="72"/>
      <c r="D26" s="72"/>
      <c r="E26" s="72"/>
      <c r="F26" s="72"/>
    </row>
    <row r="27" spans="1:17" ht="28.5" x14ac:dyDescent="0.2">
      <c r="A27" s="10" t="s">
        <v>379</v>
      </c>
      <c r="B27" s="11" t="s">
        <v>381</v>
      </c>
      <c r="C27" s="11" t="s">
        <v>171</v>
      </c>
      <c r="D27" s="12">
        <f>ROUND(SUMIF(RV_DATA!V20:'RV_DATA'!V22, -1112863930, RV_DATA!I20:'RV_DATA'!I22), 6)</f>
        <v>0</v>
      </c>
      <c r="E27" s="13">
        <f>ROUND(RV_DATA!K21, 6)</f>
        <v>19687.830000000002</v>
      </c>
      <c r="F27" s="13">
        <f>ROUND(SUMIF(RV_DATA!V20:'RV_DATA'!V22, -1112863930, RV_DATA!M20:'RV_DATA'!M22), 6)</f>
        <v>0</v>
      </c>
      <c r="Q27">
        <v>3</v>
      </c>
    </row>
    <row r="28" spans="1:17" ht="14.25" x14ac:dyDescent="0.2">
      <c r="A28" s="10" t="s">
        <v>382</v>
      </c>
      <c r="B28" s="11" t="s">
        <v>384</v>
      </c>
      <c r="C28" s="11" t="s">
        <v>295</v>
      </c>
      <c r="D28" s="12">
        <f>ROUND(SUMIF(RV_DATA!V20:'RV_DATA'!V22, -615589016, RV_DATA!I20:'RV_DATA'!I22), 6)</f>
        <v>0</v>
      </c>
      <c r="E28" s="13">
        <f>ROUND(RV_DATA!K20, 6)</f>
        <v>41.84</v>
      </c>
      <c r="F28" s="13">
        <f>ROUND(SUMIF(RV_DATA!V20:'RV_DATA'!V22, -615589016, RV_DATA!M20:'RV_DATA'!M22), 6)</f>
        <v>0</v>
      </c>
      <c r="Q28">
        <v>3</v>
      </c>
    </row>
    <row r="29" spans="1:17" ht="28.5" x14ac:dyDescent="0.2">
      <c r="A29" s="10" t="s">
        <v>102</v>
      </c>
      <c r="B29" s="11" t="s">
        <v>103</v>
      </c>
      <c r="C29" s="11" t="s">
        <v>104</v>
      </c>
      <c r="D29" s="12">
        <f>ROUND(SUMIF(RV_DATA!V20:'RV_DATA'!V22, 1528315344, RV_DATA!I20:'RV_DATA'!I22), 6)</f>
        <v>0</v>
      </c>
      <c r="E29" s="13">
        <f>ROUND(RV_DATA!K22, 6)</f>
        <v>937.55</v>
      </c>
      <c r="F29" s="13">
        <f>ROUND(SUMIF(RV_DATA!V20:'RV_DATA'!V22, 1528315344, RV_DATA!M20:'RV_DATA'!M22), 6)</f>
        <v>0</v>
      </c>
      <c r="Q29">
        <v>3</v>
      </c>
    </row>
    <row r="30" spans="1:17" ht="15" x14ac:dyDescent="0.25">
      <c r="A30" s="64" t="s">
        <v>596</v>
      </c>
      <c r="B30" s="64"/>
      <c r="C30" s="64"/>
      <c r="D30" s="64"/>
      <c r="E30" s="65">
        <f>SUMIF(Q27:Q29, 3, F27:F29)</f>
        <v>0</v>
      </c>
      <c r="F30" s="65"/>
    </row>
    <row r="32" spans="1:17" ht="16.5" x14ac:dyDescent="0.2">
      <c r="A32" s="66" t="str">
        <f>CONCATENATE("Итого по локальной смете:",IF(Source!G205&lt;&gt;"Новая локальная смета", Source!G205, ""))</f>
        <v>Итого по локальной смете:Район Арбат</v>
      </c>
      <c r="B32" s="67"/>
      <c r="C32" s="67"/>
      <c r="D32" s="67"/>
      <c r="E32" s="67"/>
      <c r="F32" s="68"/>
    </row>
    <row r="33" spans="1:17" ht="15" x14ac:dyDescent="0.25">
      <c r="A33" s="64" t="s">
        <v>596</v>
      </c>
      <c r="B33" s="64"/>
      <c r="C33" s="64"/>
      <c r="D33" s="64"/>
      <c r="E33" s="65">
        <f>SUMIF(Q14:Q32, 3, F14:F32)</f>
        <v>0</v>
      </c>
      <c r="F33" s="65"/>
    </row>
    <row r="34" spans="1:17" ht="14.25" hidden="1" customHeight="1" x14ac:dyDescent="0.25">
      <c r="A34" s="64" t="s">
        <v>597</v>
      </c>
      <c r="B34" s="64"/>
      <c r="C34" s="64"/>
      <c r="D34" s="64"/>
      <c r="E34" s="65">
        <f>SUMIF(Q14:Q33, 4, F14:F33)</f>
        <v>0</v>
      </c>
      <c r="F34" s="65"/>
    </row>
    <row r="36" spans="1:17" ht="16.5" x14ac:dyDescent="0.2">
      <c r="A36" s="69" t="str">
        <f>CONCATENATE("Локальная смета: ",IF(Source!G246&lt;&gt;"Новая локальная смета", Source!G246, ""))</f>
        <v>Локальная смета: район Бассманный</v>
      </c>
      <c r="B36" s="70"/>
      <c r="C36" s="70"/>
      <c r="D36" s="70"/>
      <c r="E36" s="70"/>
      <c r="F36" s="70"/>
    </row>
    <row r="37" spans="1:17" ht="33" x14ac:dyDescent="0.2">
      <c r="A37" s="69" t="str">
        <f>CONCATENATE("Раздел: ",IF(Source!G250&lt;&gt;"Новый раздел", Source!G250, ""))</f>
        <v>Раздел: Бакунинская ул., д. 7, стр. 1  (Установка бетонных полусфер (диаметр 500 мл.) с креплением к поверхности)</v>
      </c>
      <c r="B37" s="70"/>
      <c r="C37" s="70"/>
      <c r="D37" s="70"/>
      <c r="E37" s="70"/>
      <c r="F37" s="70"/>
      <c r="O37" s="9" t="s">
        <v>601</v>
      </c>
    </row>
    <row r="38" spans="1:17" ht="16.5" x14ac:dyDescent="0.2">
      <c r="A38" s="69" t="str">
        <f>CONCATENATE("Подраздел: ",IF(Source!G254&lt;&gt;"Новый подраздел", Source!G254, ""))</f>
        <v>Подраздел: Прочие работы</v>
      </c>
      <c r="B38" s="70"/>
      <c r="C38" s="70"/>
      <c r="D38" s="70"/>
      <c r="E38" s="70"/>
      <c r="F38" s="70"/>
    </row>
    <row r="39" spans="1:17" ht="14.25" x14ac:dyDescent="0.2">
      <c r="A39" s="71" t="s">
        <v>599</v>
      </c>
      <c r="B39" s="72"/>
      <c r="C39" s="72"/>
      <c r="D39" s="72"/>
      <c r="E39" s="72"/>
      <c r="F39" s="72"/>
    </row>
    <row r="40" spans="1:17" ht="14.25" x14ac:dyDescent="0.2">
      <c r="A40" s="10" t="s">
        <v>391</v>
      </c>
      <c r="B40" s="11" t="s">
        <v>393</v>
      </c>
      <c r="C40" s="11" t="s">
        <v>125</v>
      </c>
      <c r="D40" s="12">
        <f>ROUND(SUMIF(RV_DATA!V26:'RV_DATA'!V28, -264176447, RV_DATA!I26:'RV_DATA'!I28), 6)</f>
        <v>0</v>
      </c>
      <c r="E40" s="13">
        <f>ROUND(RV_DATA!K27, 6)</f>
        <v>3100.91</v>
      </c>
      <c r="F40" s="13">
        <f>ROUND(SUMIF(RV_DATA!V26:'RV_DATA'!V28, -264176447, RV_DATA!M26:'RV_DATA'!M28), 6)</f>
        <v>0</v>
      </c>
      <c r="Q40">
        <v>3</v>
      </c>
    </row>
    <row r="41" spans="1:17" ht="28.5" x14ac:dyDescent="0.2">
      <c r="A41" s="10" t="s">
        <v>388</v>
      </c>
      <c r="B41" s="11" t="s">
        <v>390</v>
      </c>
      <c r="C41" s="11" t="s">
        <v>104</v>
      </c>
      <c r="D41" s="12">
        <f>ROUND(SUMIF(RV_DATA!V26:'RV_DATA'!V28, 172005872, RV_DATA!I26:'RV_DATA'!I28), 6)</f>
        <v>0</v>
      </c>
      <c r="E41" s="13">
        <f>ROUND(RV_DATA!K26, 6)</f>
        <v>803.98</v>
      </c>
      <c r="F41" s="13">
        <f>ROUND(SUMIF(RV_DATA!V26:'RV_DATA'!V28, 172005872, RV_DATA!M26:'RV_DATA'!M28), 6)</f>
        <v>0</v>
      </c>
      <c r="Q41">
        <v>3</v>
      </c>
    </row>
    <row r="42" spans="1:17" ht="57" x14ac:dyDescent="0.2">
      <c r="A42" s="10" t="s">
        <v>119</v>
      </c>
      <c r="B42" s="11" t="s">
        <v>120</v>
      </c>
      <c r="C42" s="11" t="s">
        <v>104</v>
      </c>
      <c r="D42" s="12">
        <f>ROUND(SUMIF(RV_DATA!V26:'RV_DATA'!V28, 1830610411, RV_DATA!I26:'RV_DATA'!I28), 6)</f>
        <v>0</v>
      </c>
      <c r="E42" s="13">
        <f>ROUND(RV_DATA!K28, 6)</f>
        <v>850</v>
      </c>
      <c r="F42" s="13">
        <f>ROUND(SUMIF(RV_DATA!V26:'RV_DATA'!V28, 1830610411, RV_DATA!M26:'RV_DATA'!M28), 6)</f>
        <v>0</v>
      </c>
      <c r="Q42">
        <v>3</v>
      </c>
    </row>
    <row r="43" spans="1:17" ht="15" x14ac:dyDescent="0.25">
      <c r="A43" s="64" t="s">
        <v>596</v>
      </c>
      <c r="B43" s="64"/>
      <c r="C43" s="64"/>
      <c r="D43" s="64"/>
      <c r="E43" s="65">
        <f>SUMIF(Q40:Q42, 3, F40:F42)</f>
        <v>0</v>
      </c>
      <c r="F43" s="65"/>
    </row>
    <row r="45" spans="1:17" ht="16.5" x14ac:dyDescent="0.2">
      <c r="A45" s="66" t="str">
        <f>CONCATENATE("Итого по локальной смете:",IF(Source!G323&lt;&gt;"Новая локальная смета", Source!G323, ""))</f>
        <v>Итого по локальной смете:район Бассманный</v>
      </c>
      <c r="B45" s="67"/>
      <c r="C45" s="67"/>
      <c r="D45" s="67"/>
      <c r="E45" s="67"/>
      <c r="F45" s="68"/>
    </row>
    <row r="46" spans="1:17" ht="15" x14ac:dyDescent="0.25">
      <c r="A46" s="64" t="s">
        <v>596</v>
      </c>
      <c r="B46" s="64"/>
      <c r="C46" s="64"/>
      <c r="D46" s="64"/>
      <c r="E46" s="65">
        <f>SUMIF(Q36:Q45, 3, F36:F45)</f>
        <v>0</v>
      </c>
      <c r="F46" s="65"/>
    </row>
    <row r="47" spans="1:17" ht="14.25" hidden="1" customHeight="1" x14ac:dyDescent="0.25">
      <c r="A47" s="64" t="s">
        <v>597</v>
      </c>
      <c r="B47" s="64"/>
      <c r="C47" s="64"/>
      <c r="D47" s="64"/>
      <c r="E47" s="65">
        <f>SUMIF(Q36:Q46, 4, F36:F46)</f>
        <v>0</v>
      </c>
      <c r="F47" s="65"/>
    </row>
    <row r="49" spans="1:17" ht="16.5" x14ac:dyDescent="0.2">
      <c r="A49" s="69" t="str">
        <f>CONCATENATE("Локальная смета: ",IF(Source!G394&lt;&gt;"Новая локальная смета", Source!G394, ""))</f>
        <v>Локальная смета: район Красносельский</v>
      </c>
      <c r="B49" s="70"/>
      <c r="C49" s="70"/>
      <c r="D49" s="70"/>
      <c r="E49" s="70"/>
      <c r="F49" s="70"/>
    </row>
    <row r="50" spans="1:17" ht="33" x14ac:dyDescent="0.2">
      <c r="A50" s="69" t="str">
        <f>CONCATENATE("Раздел: ",IF(Source!G398&lt;&gt;"Новый раздел", Source!G398, ""))</f>
        <v>Раздел: Каланчевская ул.,д. 49   (организации парковочного кармана   для автотранспорта инвалидов за счет сужения тротуара) - 170 м2</v>
      </c>
      <c r="B50" s="70"/>
      <c r="C50" s="70"/>
      <c r="D50" s="70"/>
      <c r="E50" s="70"/>
      <c r="F50" s="70"/>
      <c r="O50" s="9" t="s">
        <v>602</v>
      </c>
    </row>
    <row r="51" spans="1:17" ht="16.5" x14ac:dyDescent="0.2">
      <c r="A51" s="69" t="str">
        <f>CONCATENATE("Подраздел: ",IF(Source!G402&lt;&gt;"Новый подраздел", Source!G402, ""))</f>
        <v>Подраздел: Подготовительные работы</v>
      </c>
      <c r="B51" s="70"/>
      <c r="C51" s="70"/>
      <c r="D51" s="70"/>
      <c r="E51" s="70"/>
      <c r="F51" s="70"/>
    </row>
    <row r="52" spans="1:17" ht="14.25" x14ac:dyDescent="0.2">
      <c r="A52" s="71" t="s">
        <v>599</v>
      </c>
      <c r="B52" s="72"/>
      <c r="C52" s="72"/>
      <c r="D52" s="72"/>
      <c r="E52" s="72"/>
      <c r="F52" s="72"/>
    </row>
    <row r="53" spans="1:17" ht="99.75" x14ac:dyDescent="0.2">
      <c r="A53" s="10" t="s">
        <v>187</v>
      </c>
      <c r="B53" s="11" t="s">
        <v>188</v>
      </c>
      <c r="C53" s="11" t="s">
        <v>171</v>
      </c>
      <c r="D53" s="12">
        <f>ROUND(SUMIF(RV_DATA!V32:'RV_DATA'!V32, 1262793743, RV_DATA!I32:'RV_DATA'!I32), 6)</f>
        <v>0</v>
      </c>
      <c r="E53" s="13">
        <f>ROUND(RV_DATA!K32, 6)</f>
        <v>186.23</v>
      </c>
      <c r="F53" s="13">
        <f>ROUND(SUMIF(RV_DATA!V32:'RV_DATA'!V32, 1262793743, RV_DATA!M32:'RV_DATA'!M32), 6)</f>
        <v>0</v>
      </c>
      <c r="Q53">
        <v>3</v>
      </c>
    </row>
    <row r="54" spans="1:17" ht="15" x14ac:dyDescent="0.25">
      <c r="A54" s="64" t="s">
        <v>596</v>
      </c>
      <c r="B54" s="64"/>
      <c r="C54" s="64"/>
      <c r="D54" s="64"/>
      <c r="E54" s="65">
        <f>SUMIF(Q53:Q53, 3, F53:F53)</f>
        <v>0</v>
      </c>
      <c r="F54" s="65"/>
    </row>
    <row r="55" spans="1:17" ht="16.5" x14ac:dyDescent="0.2">
      <c r="A55" s="69" t="str">
        <f>CONCATENATE("Подраздел: ",IF(Source!G444&lt;&gt;"Новый подраздел", Source!G444, ""))</f>
        <v>Подраздел: Установка бортового камня - 70 м</v>
      </c>
      <c r="B55" s="70"/>
      <c r="C55" s="70"/>
      <c r="D55" s="70"/>
      <c r="E55" s="70"/>
      <c r="F55" s="70"/>
    </row>
    <row r="56" spans="1:17" ht="16.5" x14ac:dyDescent="0.2">
      <c r="A56" s="69" t="str">
        <f>CONCATENATE("Подраздел: ",IF(Source!G480&lt;&gt;"Новый подраздел", Source!G480, ""))</f>
        <v>Подраздел: Восстановление тротуара</v>
      </c>
      <c r="B56" s="70"/>
      <c r="C56" s="70"/>
      <c r="D56" s="70"/>
      <c r="E56" s="70"/>
      <c r="F56" s="70"/>
    </row>
    <row r="57" spans="1:17" ht="14.25" x14ac:dyDescent="0.2">
      <c r="A57" s="71" t="s">
        <v>599</v>
      </c>
      <c r="B57" s="72"/>
      <c r="C57" s="72"/>
      <c r="D57" s="72"/>
      <c r="E57" s="72"/>
      <c r="F57" s="72"/>
    </row>
    <row r="58" spans="1:17" ht="28.5" x14ac:dyDescent="0.2">
      <c r="A58" s="10" t="s">
        <v>205</v>
      </c>
      <c r="B58" s="11" t="s">
        <v>206</v>
      </c>
      <c r="C58" s="11" t="s">
        <v>171</v>
      </c>
      <c r="D58" s="12">
        <f>ROUND(SUMIF(RV_DATA!V35:'RV_DATA'!V35, 489253913, RV_DATA!I35:'RV_DATA'!I35), 6)</f>
        <v>0</v>
      </c>
      <c r="E58" s="13">
        <f>ROUND(RV_DATA!K35, 6)</f>
        <v>2433.27</v>
      </c>
      <c r="F58" s="13">
        <f>ROUND(SUMIF(RV_DATA!V35:'RV_DATA'!V35, 489253913, RV_DATA!M35:'RV_DATA'!M35), 6)</f>
        <v>0</v>
      </c>
      <c r="Q58">
        <v>3</v>
      </c>
    </row>
    <row r="59" spans="1:17" ht="15" x14ac:dyDescent="0.25">
      <c r="A59" s="64" t="s">
        <v>596</v>
      </c>
      <c r="B59" s="64"/>
      <c r="C59" s="64"/>
      <c r="D59" s="64"/>
      <c r="E59" s="65">
        <f>SUMIF(Q58:Q58, 3, F58:F58)</f>
        <v>0</v>
      </c>
      <c r="F59" s="65"/>
    </row>
    <row r="60" spans="1:17" ht="16.5" x14ac:dyDescent="0.2">
      <c r="A60" s="69" t="str">
        <f>CONCATENATE("Подраздел: ",IF(Source!G517&lt;&gt;"Новый подраздел", Source!G517, ""))</f>
        <v>Подраздел: Устройство парковочного кармана - 170 м2</v>
      </c>
      <c r="B60" s="70"/>
      <c r="C60" s="70"/>
      <c r="D60" s="70"/>
      <c r="E60" s="70"/>
      <c r="F60" s="70"/>
    </row>
    <row r="61" spans="1:17" ht="14.25" x14ac:dyDescent="0.2">
      <c r="A61" s="71" t="s">
        <v>599</v>
      </c>
      <c r="B61" s="72"/>
      <c r="C61" s="72"/>
      <c r="D61" s="72"/>
      <c r="E61" s="72"/>
      <c r="F61" s="72"/>
    </row>
    <row r="62" spans="1:17" ht="42.75" x14ac:dyDescent="0.2">
      <c r="A62" s="10" t="s">
        <v>412</v>
      </c>
      <c r="B62" s="11" t="s">
        <v>414</v>
      </c>
      <c r="C62" s="11" t="s">
        <v>125</v>
      </c>
      <c r="D62" s="12">
        <f>ROUND(SUMIF(RV_DATA!V37:'RV_DATA'!V41, -941176048, RV_DATA!I37:'RV_DATA'!I41), 6)</f>
        <v>0</v>
      </c>
      <c r="E62" s="13">
        <f>ROUND(RV_DATA!K38, 6)</f>
        <v>1906.02</v>
      </c>
      <c r="F62" s="13">
        <f>ROUND(SUMIF(RV_DATA!V37:'RV_DATA'!V41, -941176048, RV_DATA!M37:'RV_DATA'!M41), 6)</f>
        <v>0</v>
      </c>
      <c r="Q62">
        <v>3</v>
      </c>
    </row>
    <row r="63" spans="1:17" ht="28.5" x14ac:dyDescent="0.2">
      <c r="A63" s="10" t="s">
        <v>418</v>
      </c>
      <c r="B63" s="11" t="s">
        <v>420</v>
      </c>
      <c r="C63" s="11" t="s">
        <v>171</v>
      </c>
      <c r="D63" s="12">
        <f>ROUND(SUMIF(RV_DATA!V37:'RV_DATA'!V41, 1316573159, RV_DATA!I37:'RV_DATA'!I41), 6)</f>
        <v>0</v>
      </c>
      <c r="E63" s="13">
        <f>ROUND(RV_DATA!K40, 6)</f>
        <v>32351.38</v>
      </c>
      <c r="F63" s="13">
        <f>ROUND(SUMIF(RV_DATA!V37:'RV_DATA'!V41, 1316573159, RV_DATA!M37:'RV_DATA'!M41), 6)</f>
        <v>0</v>
      </c>
      <c r="Q63">
        <v>3</v>
      </c>
    </row>
    <row r="64" spans="1:17" ht="14.25" x14ac:dyDescent="0.2">
      <c r="A64" s="10" t="s">
        <v>415</v>
      </c>
      <c r="B64" s="11" t="s">
        <v>417</v>
      </c>
      <c r="C64" s="11" t="s">
        <v>125</v>
      </c>
      <c r="D64" s="12">
        <f>ROUND(SUMIF(RV_DATA!V37:'RV_DATA'!V41, -956624241, RV_DATA!I37:'RV_DATA'!I41), 6)</f>
        <v>0</v>
      </c>
      <c r="E64" s="13">
        <f>ROUND(RV_DATA!K37, 6)</f>
        <v>32.25</v>
      </c>
      <c r="F64" s="13">
        <f>ROUND(SUMIF(RV_DATA!V37:'RV_DATA'!V41, -956624241, RV_DATA!M37:'RV_DATA'!M41), 6)</f>
        <v>0</v>
      </c>
      <c r="Q64">
        <v>3</v>
      </c>
    </row>
    <row r="65" spans="1:17" ht="28.5" x14ac:dyDescent="0.2">
      <c r="A65" s="10" t="s">
        <v>205</v>
      </c>
      <c r="B65" s="11" t="s">
        <v>206</v>
      </c>
      <c r="C65" s="11" t="s">
        <v>171</v>
      </c>
      <c r="D65" s="12">
        <f>ROUND(SUMIF(RV_DATA!V37:'RV_DATA'!V41, -1600941662, RV_DATA!I37:'RV_DATA'!I41), 6)</f>
        <v>0</v>
      </c>
      <c r="E65" s="13">
        <f>ROUND(RV_DATA!K39, 6)</f>
        <v>2653.46</v>
      </c>
      <c r="F65" s="13">
        <f>ROUND(SUMIF(RV_DATA!V37:'RV_DATA'!V41, -1600941662, RV_DATA!M37:'RV_DATA'!M41), 6)</f>
        <v>0</v>
      </c>
      <c r="Q65">
        <v>3</v>
      </c>
    </row>
    <row r="66" spans="1:17" ht="15" x14ac:dyDescent="0.25">
      <c r="A66" s="64" t="s">
        <v>596</v>
      </c>
      <c r="B66" s="64"/>
      <c r="C66" s="64"/>
      <c r="D66" s="64"/>
      <c r="E66" s="65">
        <f>SUMIF(Q62:Q65, 3, F62:F65)</f>
        <v>0</v>
      </c>
      <c r="F66" s="65"/>
    </row>
    <row r="68" spans="1:17" ht="16.5" x14ac:dyDescent="0.2">
      <c r="A68" s="66" t="str">
        <f>CONCATENATE("Итого по локальной смете:",IF(Source!G585&lt;&gt;"Новая локальная смета", Source!G585, ""))</f>
        <v>Итого по локальной смете:район Красносельский</v>
      </c>
      <c r="B68" s="67"/>
      <c r="C68" s="67"/>
      <c r="D68" s="67"/>
      <c r="E68" s="67"/>
      <c r="F68" s="68"/>
    </row>
    <row r="69" spans="1:17" ht="15" x14ac:dyDescent="0.25">
      <c r="A69" s="64" t="s">
        <v>596</v>
      </c>
      <c r="B69" s="64"/>
      <c r="C69" s="64"/>
      <c r="D69" s="64"/>
      <c r="E69" s="65">
        <f>SUMIF(Q49:Q68, 3, F49:F68)</f>
        <v>0</v>
      </c>
      <c r="F69" s="65"/>
    </row>
    <row r="70" spans="1:17" ht="14.25" hidden="1" customHeight="1" x14ac:dyDescent="0.25">
      <c r="A70" s="64" t="s">
        <v>597</v>
      </c>
      <c r="B70" s="64"/>
      <c r="C70" s="64"/>
      <c r="D70" s="64"/>
      <c r="E70" s="65">
        <f>SUMIF(Q49:Q69, 4, F49:F69)</f>
        <v>0</v>
      </c>
      <c r="F70" s="65"/>
    </row>
    <row r="72" spans="1:17" ht="16.5" x14ac:dyDescent="0.2">
      <c r="A72" s="69" t="str">
        <f>CONCATENATE("Локальная смета: ",IF(Source!G645&lt;&gt;"Новая локальная смета", Source!G645, ""))</f>
        <v>Локальная смета: Мещанский</v>
      </c>
      <c r="B72" s="70"/>
      <c r="C72" s="70"/>
      <c r="D72" s="70"/>
      <c r="E72" s="70"/>
      <c r="F72" s="70"/>
    </row>
    <row r="73" spans="1:17" ht="33" x14ac:dyDescent="0.2">
      <c r="A73" s="69" t="str">
        <f>CONCATENATE("Раздел: ",IF(Source!G649&lt;&gt;"Новый раздел", Source!G649, ""))</f>
        <v>Раздел: Кузнецкий мост ул., д. 21/5  (обустройство пешеходного перехода для маломобильных групп граждан)</v>
      </c>
      <c r="B73" s="70"/>
      <c r="C73" s="70"/>
      <c r="D73" s="70"/>
      <c r="E73" s="70"/>
      <c r="F73" s="70"/>
      <c r="O73" s="9" t="s">
        <v>603</v>
      </c>
    </row>
    <row r="74" spans="1:17" ht="16.5" x14ac:dyDescent="0.2">
      <c r="A74" s="69" t="str">
        <f>CONCATENATE("Подраздел: ",IF(Source!G653&lt;&gt;"Новый подраздел", Source!G653, ""))</f>
        <v>Подраздел: Подготовительные работы</v>
      </c>
      <c r="B74" s="70"/>
      <c r="C74" s="70"/>
      <c r="D74" s="70"/>
      <c r="E74" s="70"/>
      <c r="F74" s="70"/>
    </row>
    <row r="75" spans="1:17" ht="14.25" x14ac:dyDescent="0.2">
      <c r="A75" s="71" t="s">
        <v>599</v>
      </c>
      <c r="B75" s="72"/>
      <c r="C75" s="72"/>
      <c r="D75" s="72"/>
      <c r="E75" s="72"/>
      <c r="F75" s="72"/>
    </row>
    <row r="76" spans="1:17" ht="99.75" x14ac:dyDescent="0.2">
      <c r="A76" s="10" t="s">
        <v>187</v>
      </c>
      <c r="B76" s="11" t="s">
        <v>188</v>
      </c>
      <c r="C76" s="11" t="s">
        <v>171</v>
      </c>
      <c r="D76" s="12">
        <f>ROUND(SUMIF(RV_DATA!V45:'RV_DATA'!V45, 1262793743, RV_DATA!I45:'RV_DATA'!I45), 6)</f>
        <v>0</v>
      </c>
      <c r="E76" s="13">
        <f>ROUND(RV_DATA!K45, 6)</f>
        <v>186.23</v>
      </c>
      <c r="F76" s="13">
        <f>ROUND(SUMIF(RV_DATA!V45:'RV_DATA'!V45, 1262793743, RV_DATA!M45:'RV_DATA'!M45), 6)</f>
        <v>0</v>
      </c>
      <c r="Q76">
        <v>3</v>
      </c>
    </row>
    <row r="77" spans="1:17" ht="15" x14ac:dyDescent="0.25">
      <c r="A77" s="64" t="s">
        <v>596</v>
      </c>
      <c r="B77" s="64"/>
      <c r="C77" s="64"/>
      <c r="D77" s="64"/>
      <c r="E77" s="65">
        <f>SUMIF(Q76:Q76, 3, F76:F76)</f>
        <v>0</v>
      </c>
      <c r="F77" s="65"/>
    </row>
    <row r="78" spans="1:17" ht="16.5" x14ac:dyDescent="0.2">
      <c r="A78" s="69" t="str">
        <f>CONCATENATE("Подраздел: ",IF(Source!G695&lt;&gt;"Новый подраздел", Source!G695, ""))</f>
        <v>Подраздел: Установка бортового камня</v>
      </c>
      <c r="B78" s="70"/>
      <c r="C78" s="70"/>
      <c r="D78" s="70"/>
      <c r="E78" s="70"/>
      <c r="F78" s="70"/>
    </row>
    <row r="79" spans="1:17" ht="14.25" x14ac:dyDescent="0.2">
      <c r="A79" s="71" t="s">
        <v>599</v>
      </c>
      <c r="B79" s="72"/>
      <c r="C79" s="72"/>
      <c r="D79" s="72"/>
      <c r="E79" s="72"/>
      <c r="F79" s="72"/>
    </row>
    <row r="80" spans="1:17" ht="42.75" x14ac:dyDescent="0.2">
      <c r="A80" s="10" t="s">
        <v>236</v>
      </c>
      <c r="B80" s="11" t="s">
        <v>237</v>
      </c>
      <c r="C80" s="11" t="s">
        <v>171</v>
      </c>
      <c r="D80" s="12">
        <f>ROUND(SUMIF(RV_DATA!V47:'RV_DATA'!V47, 700877390, RV_DATA!I47:'RV_DATA'!I47), 6)</f>
        <v>0</v>
      </c>
      <c r="E80" s="13">
        <f>ROUND(RV_DATA!K47, 6)</f>
        <v>2466.12</v>
      </c>
      <c r="F80" s="13">
        <f>ROUND(SUMIF(RV_DATA!V47:'RV_DATA'!V47, 700877390, RV_DATA!M47:'RV_DATA'!M47), 6)</f>
        <v>0</v>
      </c>
      <c r="Q80">
        <v>3</v>
      </c>
    </row>
    <row r="81" spans="1:17" ht="15" x14ac:dyDescent="0.25">
      <c r="A81" s="64" t="s">
        <v>596</v>
      </c>
      <c r="B81" s="64"/>
      <c r="C81" s="64"/>
      <c r="D81" s="64"/>
      <c r="E81" s="65">
        <f>SUMIF(Q80:Q80, 3, F80:F80)</f>
        <v>0</v>
      </c>
      <c r="F81" s="65"/>
    </row>
    <row r="83" spans="1:17" ht="16.5" x14ac:dyDescent="0.2">
      <c r="A83" s="66" t="str">
        <f>CONCATENATE("Итого по локальной смете:",IF(Source!G765&lt;&gt;"Новая локальная смета", Source!G765, ""))</f>
        <v>Итого по локальной смете:Мещанский</v>
      </c>
      <c r="B83" s="67"/>
      <c r="C83" s="67"/>
      <c r="D83" s="67"/>
      <c r="E83" s="67"/>
      <c r="F83" s="68"/>
    </row>
    <row r="84" spans="1:17" ht="15" x14ac:dyDescent="0.25">
      <c r="A84" s="64" t="s">
        <v>596</v>
      </c>
      <c r="B84" s="64"/>
      <c r="C84" s="64"/>
      <c r="D84" s="64"/>
      <c r="E84" s="65">
        <f>SUMIF(Q72:Q83, 3, F72:F83)</f>
        <v>0</v>
      </c>
      <c r="F84" s="65"/>
    </row>
    <row r="85" spans="1:17" ht="14.25" hidden="1" customHeight="1" x14ac:dyDescent="0.25">
      <c r="A85" s="64" t="s">
        <v>597</v>
      </c>
      <c r="B85" s="64"/>
      <c r="C85" s="64"/>
      <c r="D85" s="64"/>
      <c r="E85" s="65">
        <f>SUMIF(Q72:Q84, 4, F72:F84)</f>
        <v>0</v>
      </c>
      <c r="F85" s="65"/>
    </row>
    <row r="87" spans="1:17" ht="16.5" x14ac:dyDescent="0.2">
      <c r="A87" s="69" t="str">
        <f>CONCATENATE("Локальная смета: ",IF(Source!G809&lt;&gt;"Новая локальная смета", Source!G809, ""))</f>
        <v>Локальная смета: район Пресненский</v>
      </c>
      <c r="B87" s="70"/>
      <c r="C87" s="70"/>
      <c r="D87" s="70"/>
      <c r="E87" s="70"/>
      <c r="F87" s="70"/>
    </row>
    <row r="88" spans="1:17" ht="33" x14ac:dyDescent="0.2">
      <c r="A88" s="69" t="str">
        <f>CONCATENATE("Раздел: ",IF(Source!G813&lt;&gt;"Новый раздел", Source!G813, ""))</f>
        <v>Раздел: Пресненский Вал ул., д. 3 (обустройство парковочного пространства - 300 м2)</v>
      </c>
      <c r="B88" s="70"/>
      <c r="C88" s="70"/>
      <c r="D88" s="70"/>
      <c r="E88" s="70"/>
      <c r="F88" s="70"/>
      <c r="O88" s="9" t="s">
        <v>604</v>
      </c>
    </row>
    <row r="89" spans="1:17" ht="16.5" x14ac:dyDescent="0.2">
      <c r="A89" s="69" t="str">
        <f>CONCATENATE("Подраздел: ",IF(Source!G817&lt;&gt;"Новый подраздел", Source!G817, ""))</f>
        <v>Подраздел: Подготовительные работы</v>
      </c>
      <c r="B89" s="70"/>
      <c r="C89" s="70"/>
      <c r="D89" s="70"/>
      <c r="E89" s="70"/>
      <c r="F89" s="70"/>
    </row>
    <row r="90" spans="1:17" ht="14.25" x14ac:dyDescent="0.2">
      <c r="A90" s="71" t="s">
        <v>599</v>
      </c>
      <c r="B90" s="72"/>
      <c r="C90" s="72"/>
      <c r="D90" s="72"/>
      <c r="E90" s="72"/>
      <c r="F90" s="72"/>
    </row>
    <row r="91" spans="1:17" ht="99.75" x14ac:dyDescent="0.2">
      <c r="A91" s="10" t="s">
        <v>187</v>
      </c>
      <c r="B91" s="11" t="s">
        <v>188</v>
      </c>
      <c r="C91" s="11" t="s">
        <v>171</v>
      </c>
      <c r="D91" s="12">
        <f>ROUND(SUMIF(RV_DATA!V51:'RV_DATA'!V51, 1262793743, RV_DATA!I51:'RV_DATA'!I51), 6)</f>
        <v>0</v>
      </c>
      <c r="E91" s="13">
        <f>ROUND(RV_DATA!K51, 6)</f>
        <v>186.23</v>
      </c>
      <c r="F91" s="13">
        <f>ROUND(SUMIF(RV_DATA!V51:'RV_DATA'!V51, 1262793743, RV_DATA!M51:'RV_DATA'!M51), 6)</f>
        <v>0</v>
      </c>
      <c r="Q91">
        <v>3</v>
      </c>
    </row>
    <row r="92" spans="1:17" ht="15" x14ac:dyDescent="0.25">
      <c r="A92" s="64" t="s">
        <v>596</v>
      </c>
      <c r="B92" s="64"/>
      <c r="C92" s="64"/>
      <c r="D92" s="64"/>
      <c r="E92" s="65">
        <f>SUMIF(Q91:Q91, 3, F91:F91)</f>
        <v>0</v>
      </c>
      <c r="F92" s="65"/>
    </row>
    <row r="93" spans="1:17" ht="16.5" x14ac:dyDescent="0.2">
      <c r="A93" s="69" t="str">
        <f>CONCATENATE("Подраздел: ",IF(Source!G859&lt;&gt;"Новый подраздел", Source!G859, ""))</f>
        <v>Подраздел: Установка бортового камня</v>
      </c>
      <c r="B93" s="70"/>
      <c r="C93" s="70"/>
      <c r="D93" s="70"/>
      <c r="E93" s="70"/>
      <c r="F93" s="70"/>
    </row>
    <row r="94" spans="1:17" ht="14.25" x14ac:dyDescent="0.2">
      <c r="A94" s="71" t="s">
        <v>599</v>
      </c>
      <c r="B94" s="72"/>
      <c r="C94" s="72"/>
      <c r="D94" s="72"/>
      <c r="E94" s="72"/>
      <c r="F94" s="72"/>
    </row>
    <row r="95" spans="1:17" ht="42.75" x14ac:dyDescent="0.2">
      <c r="A95" s="10" t="s">
        <v>236</v>
      </c>
      <c r="B95" s="11" t="s">
        <v>237</v>
      </c>
      <c r="C95" s="11" t="s">
        <v>171</v>
      </c>
      <c r="D95" s="12">
        <f>ROUND(SUMIF(RV_DATA!V53:'RV_DATA'!V53, 700877390, RV_DATA!I53:'RV_DATA'!I53), 6)</f>
        <v>0</v>
      </c>
      <c r="E95" s="13">
        <f>ROUND(RV_DATA!K53, 6)</f>
        <v>2466.12</v>
      </c>
      <c r="F95" s="13">
        <f>ROUND(SUMIF(RV_DATA!V53:'RV_DATA'!V53, 700877390, RV_DATA!M53:'RV_DATA'!M53), 6)</f>
        <v>0</v>
      </c>
      <c r="Q95">
        <v>3</v>
      </c>
    </row>
    <row r="96" spans="1:17" ht="15" x14ac:dyDescent="0.25">
      <c r="A96" s="64" t="s">
        <v>596</v>
      </c>
      <c r="B96" s="64"/>
      <c r="C96" s="64"/>
      <c r="D96" s="64"/>
      <c r="E96" s="65">
        <f>SUMIF(Q95:Q95, 3, F95:F95)</f>
        <v>0</v>
      </c>
      <c r="F96" s="65"/>
    </row>
    <row r="97" spans="1:17" ht="16.5" x14ac:dyDescent="0.2">
      <c r="A97" s="69" t="str">
        <f>CONCATENATE("Подраздел: ",IF(Source!G898&lt;&gt;"Новый подраздел", Source!G898, ""))</f>
        <v>Подраздел: Восстановление тротуара</v>
      </c>
      <c r="B97" s="70"/>
      <c r="C97" s="70"/>
      <c r="D97" s="70"/>
      <c r="E97" s="70"/>
      <c r="F97" s="70"/>
    </row>
    <row r="98" spans="1:17" ht="14.25" x14ac:dyDescent="0.2">
      <c r="A98" s="71" t="s">
        <v>599</v>
      </c>
      <c r="B98" s="72"/>
      <c r="C98" s="72"/>
      <c r="D98" s="72"/>
      <c r="E98" s="72"/>
      <c r="F98" s="72"/>
    </row>
    <row r="99" spans="1:17" ht="28.5" x14ac:dyDescent="0.2">
      <c r="A99" s="10" t="s">
        <v>205</v>
      </c>
      <c r="B99" s="11" t="s">
        <v>206</v>
      </c>
      <c r="C99" s="11" t="s">
        <v>171</v>
      </c>
      <c r="D99" s="12">
        <f>ROUND(SUMIF(RV_DATA!V55:'RV_DATA'!V55, 489253913, RV_DATA!I55:'RV_DATA'!I55), 6)</f>
        <v>0</v>
      </c>
      <c r="E99" s="13">
        <f>ROUND(RV_DATA!K55, 6)</f>
        <v>2433.27</v>
      </c>
      <c r="F99" s="13">
        <f>ROUND(SUMIF(RV_DATA!V55:'RV_DATA'!V55, 489253913, RV_DATA!M55:'RV_DATA'!M55), 6)</f>
        <v>0</v>
      </c>
      <c r="Q99">
        <v>3</v>
      </c>
    </row>
    <row r="100" spans="1:17" ht="15" x14ac:dyDescent="0.25">
      <c r="A100" s="64" t="s">
        <v>596</v>
      </c>
      <c r="B100" s="64"/>
      <c r="C100" s="64"/>
      <c r="D100" s="64"/>
      <c r="E100" s="65">
        <f>SUMIF(Q99:Q99, 3, F99:F99)</f>
        <v>0</v>
      </c>
      <c r="F100" s="65"/>
    </row>
    <row r="101" spans="1:17" ht="16.5" x14ac:dyDescent="0.2">
      <c r="A101" s="69" t="str">
        <f>CONCATENATE("Подраздел: ",IF(Source!G935&lt;&gt;"Новый подраздел", Source!G935, ""))</f>
        <v>Подраздел: Устройство парковочного кармана - 300 м2</v>
      </c>
      <c r="B101" s="70"/>
      <c r="C101" s="70"/>
      <c r="D101" s="70"/>
      <c r="E101" s="70"/>
      <c r="F101" s="70"/>
    </row>
    <row r="102" spans="1:17" ht="14.25" x14ac:dyDescent="0.2">
      <c r="A102" s="71" t="s">
        <v>599</v>
      </c>
      <c r="B102" s="72"/>
      <c r="C102" s="72"/>
      <c r="D102" s="72"/>
      <c r="E102" s="72"/>
      <c r="F102" s="72"/>
    </row>
    <row r="103" spans="1:17" ht="42.75" x14ac:dyDescent="0.2">
      <c r="A103" s="10" t="s">
        <v>412</v>
      </c>
      <c r="B103" s="11" t="s">
        <v>414</v>
      </c>
      <c r="C103" s="11" t="s">
        <v>125</v>
      </c>
      <c r="D103" s="12">
        <f>ROUND(SUMIF(RV_DATA!V57:'RV_DATA'!V61, -941176048, RV_DATA!I57:'RV_DATA'!I61), 6)</f>
        <v>0</v>
      </c>
      <c r="E103" s="13">
        <f>ROUND(RV_DATA!K58, 6)</f>
        <v>1906.02</v>
      </c>
      <c r="F103" s="13">
        <f>ROUND(SUMIF(RV_DATA!V57:'RV_DATA'!V61, -941176048, RV_DATA!M57:'RV_DATA'!M61), 6)</f>
        <v>0</v>
      </c>
      <c r="Q103">
        <v>3</v>
      </c>
    </row>
    <row r="104" spans="1:17" ht="28.5" x14ac:dyDescent="0.2">
      <c r="A104" s="10" t="s">
        <v>418</v>
      </c>
      <c r="B104" s="11" t="s">
        <v>420</v>
      </c>
      <c r="C104" s="11" t="s">
        <v>171</v>
      </c>
      <c r="D104" s="12">
        <f>ROUND(SUMIF(RV_DATA!V57:'RV_DATA'!V61, 1316573159, RV_DATA!I57:'RV_DATA'!I61), 6)</f>
        <v>0</v>
      </c>
      <c r="E104" s="13">
        <f>ROUND(RV_DATA!K60, 6)</f>
        <v>32351.38</v>
      </c>
      <c r="F104" s="13">
        <f>ROUND(SUMIF(RV_DATA!V57:'RV_DATA'!V61, 1316573159, RV_DATA!M57:'RV_DATA'!M61), 6)</f>
        <v>0</v>
      </c>
      <c r="Q104">
        <v>3</v>
      </c>
    </row>
    <row r="105" spans="1:17" ht="14.25" x14ac:dyDescent="0.2">
      <c r="A105" s="10" t="s">
        <v>415</v>
      </c>
      <c r="B105" s="11" t="s">
        <v>417</v>
      </c>
      <c r="C105" s="11" t="s">
        <v>125</v>
      </c>
      <c r="D105" s="12">
        <f>ROUND(SUMIF(RV_DATA!V57:'RV_DATA'!V61, -956624241, RV_DATA!I57:'RV_DATA'!I61), 6)</f>
        <v>0</v>
      </c>
      <c r="E105" s="13">
        <f>ROUND(RV_DATA!K57, 6)</f>
        <v>32.25</v>
      </c>
      <c r="F105" s="13">
        <f>ROUND(SUMIF(RV_DATA!V57:'RV_DATA'!V61, -956624241, RV_DATA!M57:'RV_DATA'!M61), 6)</f>
        <v>0</v>
      </c>
      <c r="Q105">
        <v>3</v>
      </c>
    </row>
    <row r="106" spans="1:17" ht="28.5" x14ac:dyDescent="0.2">
      <c r="A106" s="10" t="s">
        <v>205</v>
      </c>
      <c r="B106" s="11" t="s">
        <v>206</v>
      </c>
      <c r="C106" s="11" t="s">
        <v>171</v>
      </c>
      <c r="D106" s="12">
        <f>ROUND(SUMIF(RV_DATA!V57:'RV_DATA'!V61, -1600941662, RV_DATA!I57:'RV_DATA'!I61), 6)</f>
        <v>0</v>
      </c>
      <c r="E106" s="13">
        <f>ROUND(RV_DATA!K59, 6)</f>
        <v>2653.46</v>
      </c>
      <c r="F106" s="13">
        <f>ROUND(SUMIF(RV_DATA!V57:'RV_DATA'!V61, -1600941662, RV_DATA!M57:'RV_DATA'!M61), 6)</f>
        <v>0</v>
      </c>
      <c r="Q106">
        <v>3</v>
      </c>
    </row>
    <row r="107" spans="1:17" ht="15" x14ac:dyDescent="0.25">
      <c r="A107" s="64" t="s">
        <v>596</v>
      </c>
      <c r="B107" s="64"/>
      <c r="C107" s="64"/>
      <c r="D107" s="64"/>
      <c r="E107" s="65">
        <f>SUMIF(Q103:Q106, 3, F103:F106)</f>
        <v>0</v>
      </c>
      <c r="F107" s="65"/>
    </row>
    <row r="109" spans="1:17" ht="16.5" x14ac:dyDescent="0.2">
      <c r="A109" s="66" t="str">
        <f>CONCATENATE("Итого по локальной смете:",IF(Source!G1007&lt;&gt;"Новая локальная смета", Source!G1007, ""))</f>
        <v>Итого по локальной смете:район Пресненский</v>
      </c>
      <c r="B109" s="67"/>
      <c r="C109" s="67"/>
      <c r="D109" s="67"/>
      <c r="E109" s="67"/>
      <c r="F109" s="68"/>
    </row>
    <row r="110" spans="1:17" ht="15" x14ac:dyDescent="0.25">
      <c r="A110" s="64" t="s">
        <v>596</v>
      </c>
      <c r="B110" s="64"/>
      <c r="C110" s="64"/>
      <c r="D110" s="64"/>
      <c r="E110" s="65">
        <f>SUMIF(Q87:Q109, 3, F87:F109)</f>
        <v>0</v>
      </c>
      <c r="F110" s="65"/>
    </row>
    <row r="111" spans="1:17" ht="14.25" hidden="1" customHeight="1" x14ac:dyDescent="0.25">
      <c r="A111" s="64" t="s">
        <v>597</v>
      </c>
      <c r="B111" s="64"/>
      <c r="C111" s="64"/>
      <c r="D111" s="64"/>
      <c r="E111" s="65">
        <f>SUMIF(Q87:Q110, 4, F87:F110)</f>
        <v>0</v>
      </c>
      <c r="F111" s="65"/>
    </row>
    <row r="113" spans="1:17" ht="16.5" x14ac:dyDescent="0.2">
      <c r="A113" s="69" t="str">
        <f>CONCATENATE("Локальная смета: ",IF(Source!G1072&lt;&gt;"Новая локальная смета", Source!G1072, ""))</f>
        <v>Локальная смета: район Таганский</v>
      </c>
      <c r="B113" s="70"/>
      <c r="C113" s="70"/>
      <c r="D113" s="70"/>
      <c r="E113" s="70"/>
      <c r="F113" s="70"/>
    </row>
    <row r="114" spans="1:17" ht="16.5" x14ac:dyDescent="0.2">
      <c r="A114" s="69" t="str">
        <f>CONCATENATE("Раздел: ",IF(Source!G1076&lt;&gt;"Новый раздел", Source!G1076, ""))</f>
        <v>Раздел: Сыромятническая наб. (установка ограждающих конструкций - 200 пог.м)</v>
      </c>
      <c r="B114" s="70"/>
      <c r="C114" s="70"/>
      <c r="D114" s="70"/>
      <c r="E114" s="70"/>
      <c r="F114" s="70"/>
      <c r="O114" s="9" t="s">
        <v>605</v>
      </c>
    </row>
    <row r="115" spans="1:17" ht="16.5" x14ac:dyDescent="0.2">
      <c r="A115" s="69" t="str">
        <f>CONCATENATE("Подраздел: ",IF(Source!G1080&lt;&gt;"Новый подраздел", Source!G1080, ""))</f>
        <v>Подраздел: Прочие работы</v>
      </c>
      <c r="B115" s="70"/>
      <c r="C115" s="70"/>
      <c r="D115" s="70"/>
      <c r="E115" s="70"/>
      <c r="F115" s="70"/>
    </row>
    <row r="116" spans="1:17" ht="14.25" x14ac:dyDescent="0.2">
      <c r="A116" s="71" t="s">
        <v>599</v>
      </c>
      <c r="B116" s="72"/>
      <c r="C116" s="72"/>
      <c r="D116" s="72"/>
      <c r="E116" s="72"/>
      <c r="F116" s="72"/>
    </row>
    <row r="117" spans="1:17" ht="28.5" x14ac:dyDescent="0.2">
      <c r="A117" s="10" t="s">
        <v>379</v>
      </c>
      <c r="B117" s="11" t="s">
        <v>381</v>
      </c>
      <c r="C117" s="11" t="s">
        <v>171</v>
      </c>
      <c r="D117" s="12">
        <f>ROUND(SUMIF(RV_DATA!V65:'RV_DATA'!V67, -1112863930, RV_DATA!I65:'RV_DATA'!I67), 6)</f>
        <v>0.33</v>
      </c>
      <c r="E117" s="13">
        <f>ROUND(RV_DATA!K66, 6)</f>
        <v>19687.830000000002</v>
      </c>
      <c r="F117" s="13">
        <f>ROUND(SUMIF(RV_DATA!V65:'RV_DATA'!V67, -1112863930, RV_DATA!M65:'RV_DATA'!M67), 6)</f>
        <v>6496.98</v>
      </c>
      <c r="Q117">
        <v>3</v>
      </c>
    </row>
    <row r="118" spans="1:17" ht="14.25" x14ac:dyDescent="0.2">
      <c r="A118" s="10" t="s">
        <v>382</v>
      </c>
      <c r="B118" s="11" t="s">
        <v>384</v>
      </c>
      <c r="C118" s="11" t="s">
        <v>295</v>
      </c>
      <c r="D118" s="12">
        <f>ROUND(SUMIF(RV_DATA!V65:'RV_DATA'!V67, -615589016, RV_DATA!I65:'RV_DATA'!I67), 6)</f>
        <v>4.6399999999999997</v>
      </c>
      <c r="E118" s="13">
        <f>ROUND(RV_DATA!K65, 6)</f>
        <v>41.84</v>
      </c>
      <c r="F118" s="13">
        <f>ROUND(SUMIF(RV_DATA!V65:'RV_DATA'!V67, -615589016, RV_DATA!M65:'RV_DATA'!M67), 6)</f>
        <v>194.14</v>
      </c>
      <c r="Q118">
        <v>3</v>
      </c>
    </row>
    <row r="119" spans="1:17" ht="28.5" x14ac:dyDescent="0.2">
      <c r="A119" s="10" t="s">
        <v>102</v>
      </c>
      <c r="B119" s="11" t="s">
        <v>103</v>
      </c>
      <c r="C119" s="11" t="s">
        <v>104</v>
      </c>
      <c r="D119" s="12">
        <f>ROUND(SUMIF(RV_DATA!V65:'RV_DATA'!V67, 1528315344, RV_DATA!I65:'RV_DATA'!I67), 6)</f>
        <v>125</v>
      </c>
      <c r="E119" s="13">
        <f>ROUND(RV_DATA!K67, 6)</f>
        <v>937.55</v>
      </c>
      <c r="F119" s="13">
        <f>ROUND(SUMIF(RV_DATA!V65:'RV_DATA'!V67, 1528315344, RV_DATA!M65:'RV_DATA'!M67), 6)</f>
        <v>117193.75</v>
      </c>
      <c r="Q119">
        <v>3</v>
      </c>
    </row>
    <row r="120" spans="1:17" ht="15" x14ac:dyDescent="0.25">
      <c r="A120" s="64" t="s">
        <v>596</v>
      </c>
      <c r="B120" s="64"/>
      <c r="C120" s="64"/>
      <c r="D120" s="64"/>
      <c r="E120" s="65">
        <f>SUMIF(Q117:Q119, 3, F117:F119)</f>
        <v>123884.87</v>
      </c>
      <c r="F120" s="65"/>
    </row>
    <row r="121" spans="1:17" ht="16.5" x14ac:dyDescent="0.2">
      <c r="A121" s="69" t="str">
        <f>CONCATENATE("Раздел: ",IF(Source!G1145&lt;&gt;"Новый раздел", Source!G1145, ""))</f>
        <v>Раздел: Народная ул., д.3  (обустройство ИДН - 10 пог.м)</v>
      </c>
      <c r="B121" s="70"/>
      <c r="C121" s="70"/>
      <c r="D121" s="70"/>
      <c r="E121" s="70"/>
      <c r="F121" s="70"/>
    </row>
    <row r="122" spans="1:17" ht="16.5" x14ac:dyDescent="0.2">
      <c r="A122" s="69" t="str">
        <f>CONCATENATE("Подраздел: ",IF(Source!G1149&lt;&gt;"Новый подраздел", Source!G1149, ""))</f>
        <v>Подраздел: Прочие работы</v>
      </c>
      <c r="B122" s="70"/>
      <c r="C122" s="70"/>
      <c r="D122" s="70"/>
      <c r="E122" s="70"/>
      <c r="F122" s="70"/>
    </row>
    <row r="123" spans="1:17" ht="14.25" x14ac:dyDescent="0.2">
      <c r="A123" s="71" t="s">
        <v>599</v>
      </c>
      <c r="B123" s="72"/>
      <c r="C123" s="72"/>
      <c r="D123" s="72"/>
      <c r="E123" s="72"/>
      <c r="F123" s="72"/>
    </row>
    <row r="124" spans="1:17" ht="28.5" x14ac:dyDescent="0.2">
      <c r="A124" s="10" t="s">
        <v>358</v>
      </c>
      <c r="B124" s="11" t="s">
        <v>360</v>
      </c>
      <c r="C124" s="11" t="s">
        <v>295</v>
      </c>
      <c r="D124" s="12">
        <f>ROUND(SUMIF(RV_DATA!V70:'RV_DATA'!V77, -1667697627, RV_DATA!I70:'RV_DATA'!I77), 6)</f>
        <v>4.8099999999999996</v>
      </c>
      <c r="E124" s="13">
        <f>ROUND(RV_DATA!K73, 6)</f>
        <v>543.35</v>
      </c>
      <c r="F124" s="13">
        <f>ROUND(SUMIF(RV_DATA!V70:'RV_DATA'!V77, -1667697627, RV_DATA!M70:'RV_DATA'!M77), 6)</f>
        <v>2613.52</v>
      </c>
      <c r="Q124">
        <v>3</v>
      </c>
    </row>
    <row r="125" spans="1:17" ht="42.75" x14ac:dyDescent="0.2">
      <c r="A125" s="10" t="s">
        <v>361</v>
      </c>
      <c r="B125" s="11" t="s">
        <v>363</v>
      </c>
      <c r="C125" s="11" t="s">
        <v>104</v>
      </c>
      <c r="D125" s="12">
        <f>ROUND(SUMIF(RV_DATA!V70:'RV_DATA'!V77, -1098046969, RV_DATA!I70:'RV_DATA'!I77), 6)</f>
        <v>11</v>
      </c>
      <c r="E125" s="13">
        <f>ROUND(RV_DATA!K72, 6)</f>
        <v>1702.82</v>
      </c>
      <c r="F125" s="13">
        <f>ROUND(SUMIF(RV_DATA!V70:'RV_DATA'!V77, -1098046969, RV_DATA!M70:'RV_DATA'!M77), 6)</f>
        <v>18731.02</v>
      </c>
      <c r="Q125">
        <v>3</v>
      </c>
    </row>
    <row r="126" spans="1:17" ht="42.75" x14ac:dyDescent="0.2">
      <c r="A126" s="10" t="s">
        <v>370</v>
      </c>
      <c r="B126" s="11" t="s">
        <v>372</v>
      </c>
      <c r="C126" s="11" t="s">
        <v>104</v>
      </c>
      <c r="D126" s="12">
        <f>ROUND(SUMIF(RV_DATA!V70:'RV_DATA'!V77, -907069551, RV_DATA!I70:'RV_DATA'!I77), 6)</f>
        <v>2</v>
      </c>
      <c r="E126" s="13">
        <f>ROUND(RV_DATA!K76, 6)</f>
        <v>841.57</v>
      </c>
      <c r="F126" s="13">
        <f>ROUND(SUMIF(RV_DATA!V70:'RV_DATA'!V77, -907069551, RV_DATA!M70:'RV_DATA'!M77), 6)</f>
        <v>1683.14</v>
      </c>
      <c r="Q126">
        <v>3</v>
      </c>
    </row>
    <row r="127" spans="1:17" ht="42.75" x14ac:dyDescent="0.2">
      <c r="A127" s="10" t="s">
        <v>364</v>
      </c>
      <c r="B127" s="11" t="s">
        <v>366</v>
      </c>
      <c r="C127" s="11" t="s">
        <v>104</v>
      </c>
      <c r="D127" s="12">
        <f>ROUND(SUMIF(RV_DATA!V70:'RV_DATA'!V77, 1233920526, RV_DATA!I70:'RV_DATA'!I77), 6)</f>
        <v>4.9400000000000004</v>
      </c>
      <c r="E127" s="13">
        <f>ROUND(RV_DATA!K71, 6)</f>
        <v>1916.8</v>
      </c>
      <c r="F127" s="13">
        <f>ROUND(SUMIF(RV_DATA!V70:'RV_DATA'!V77, 1233920526, RV_DATA!M70:'RV_DATA'!M77), 6)</f>
        <v>9468.99</v>
      </c>
      <c r="Q127">
        <v>3</v>
      </c>
    </row>
    <row r="128" spans="1:17" ht="57" x14ac:dyDescent="0.2">
      <c r="A128" s="10" t="s">
        <v>367</v>
      </c>
      <c r="B128" s="11" t="s">
        <v>369</v>
      </c>
      <c r="C128" s="11" t="s">
        <v>104</v>
      </c>
      <c r="D128" s="12">
        <f>ROUND(SUMIF(RV_DATA!V70:'RV_DATA'!V77, 1004100173, RV_DATA!I70:'RV_DATA'!I77), 6)</f>
        <v>74</v>
      </c>
      <c r="E128" s="13">
        <f>ROUND(RV_DATA!K70, 6)</f>
        <v>24.31</v>
      </c>
      <c r="F128" s="13">
        <f>ROUND(SUMIF(RV_DATA!V70:'RV_DATA'!V77, 1004100173, RV_DATA!M70:'RV_DATA'!M77), 6)</f>
        <v>1798.94</v>
      </c>
      <c r="Q128">
        <v>3</v>
      </c>
    </row>
    <row r="129" spans="1:17" ht="15" x14ac:dyDescent="0.25">
      <c r="A129" s="64" t="s">
        <v>596</v>
      </c>
      <c r="B129" s="64"/>
      <c r="C129" s="64"/>
      <c r="D129" s="64"/>
      <c r="E129" s="65">
        <f>SUMIF(Q124:Q128, 3, F124:F128)</f>
        <v>34295.61</v>
      </c>
      <c r="F129" s="65"/>
    </row>
    <row r="130" spans="1:17" ht="16.5" x14ac:dyDescent="0.2">
      <c r="A130" s="69" t="str">
        <f>CONCATENATE("Раздел: ",IF(Source!G1214&lt;&gt;"Новый раздел", Source!G1214, ""))</f>
        <v>Раздел: Тессинский пер., д. 4, стр. 2  (ликвидация парковочных мест)</v>
      </c>
      <c r="B130" s="70"/>
      <c r="C130" s="70"/>
      <c r="D130" s="70"/>
      <c r="E130" s="70"/>
      <c r="F130" s="70"/>
    </row>
    <row r="131" spans="1:17" ht="16.5" x14ac:dyDescent="0.2">
      <c r="A131" s="69" t="str">
        <f>CONCATENATE("Подраздел: ",IF(Source!G1218&lt;&gt;"Новый подраздел", Source!G1218, ""))</f>
        <v>Подраздел: Подготовительные работы</v>
      </c>
      <c r="B131" s="70"/>
      <c r="C131" s="70"/>
      <c r="D131" s="70"/>
      <c r="E131" s="70"/>
      <c r="F131" s="70"/>
    </row>
    <row r="132" spans="1:17" ht="16.5" x14ac:dyDescent="0.2">
      <c r="A132" s="69" t="str">
        <f>CONCATENATE("Подраздел: ",IF(Source!G1259&lt;&gt;"Новый подраздел", Source!G1259, ""))</f>
        <v>Подраздел: Установка бортового камня</v>
      </c>
      <c r="B132" s="70"/>
      <c r="C132" s="70"/>
      <c r="D132" s="70"/>
      <c r="E132" s="70"/>
      <c r="F132" s="70"/>
    </row>
    <row r="133" spans="1:17" ht="14.25" x14ac:dyDescent="0.2">
      <c r="A133" s="71" t="s">
        <v>599</v>
      </c>
      <c r="B133" s="72"/>
      <c r="C133" s="72"/>
      <c r="D133" s="72"/>
      <c r="E133" s="72"/>
      <c r="F133" s="72"/>
    </row>
    <row r="134" spans="1:17" ht="42.75" x14ac:dyDescent="0.2">
      <c r="A134" s="10" t="s">
        <v>236</v>
      </c>
      <c r="B134" s="11" t="s">
        <v>237</v>
      </c>
      <c r="C134" s="11" t="s">
        <v>171</v>
      </c>
      <c r="D134" s="12">
        <f>ROUND(SUMIF(RV_DATA!V81:'RV_DATA'!V81, 700877390, RV_DATA!I81:'RV_DATA'!I81), 6)</f>
        <v>0</v>
      </c>
      <c r="E134" s="13">
        <f>ROUND(RV_DATA!K81, 6)</f>
        <v>2466.12</v>
      </c>
      <c r="F134" s="13">
        <f>ROUND(SUMIF(RV_DATA!V81:'RV_DATA'!V81, 700877390, RV_DATA!M81:'RV_DATA'!M81), 6)</f>
        <v>0</v>
      </c>
      <c r="Q134">
        <v>3</v>
      </c>
    </row>
    <row r="135" spans="1:17" ht="15" x14ac:dyDescent="0.25">
      <c r="A135" s="64" t="s">
        <v>596</v>
      </c>
      <c r="B135" s="64"/>
      <c r="C135" s="64"/>
      <c r="D135" s="64"/>
      <c r="E135" s="65">
        <f>SUMIF(Q134:Q134, 3, F134:F134)</f>
        <v>0</v>
      </c>
      <c r="F135" s="65"/>
    </row>
    <row r="136" spans="1:17" ht="16.5" x14ac:dyDescent="0.2">
      <c r="A136" s="69" t="str">
        <f>CONCATENATE("Подраздел: ",IF(Source!G1298&lt;&gt;"Новый подраздел", Source!G1298, ""))</f>
        <v>Подраздел: Устройство тротуара - 250 м2</v>
      </c>
      <c r="B136" s="70"/>
      <c r="C136" s="70"/>
      <c r="D136" s="70"/>
      <c r="E136" s="70"/>
      <c r="F136" s="70"/>
    </row>
    <row r="137" spans="1:17" ht="14.25" x14ac:dyDescent="0.2">
      <c r="A137" s="71" t="s">
        <v>599</v>
      </c>
      <c r="B137" s="72"/>
      <c r="C137" s="72"/>
      <c r="D137" s="72"/>
      <c r="E137" s="72"/>
      <c r="F137" s="72"/>
    </row>
    <row r="138" spans="1:17" ht="42.75" x14ac:dyDescent="0.2">
      <c r="A138" s="10" t="s">
        <v>412</v>
      </c>
      <c r="B138" s="11" t="s">
        <v>414</v>
      </c>
      <c r="C138" s="11" t="s">
        <v>125</v>
      </c>
      <c r="D138" s="12">
        <f>ROUND(SUMIF(RV_DATA!V83:'RV_DATA'!V87, -941176048, RV_DATA!I83:'RV_DATA'!I87), 6)</f>
        <v>0</v>
      </c>
      <c r="E138" s="13">
        <f>ROUND(RV_DATA!K84, 6)</f>
        <v>1906.02</v>
      </c>
      <c r="F138" s="13">
        <f>ROUND(SUMIF(RV_DATA!V83:'RV_DATA'!V87, -941176048, RV_DATA!M83:'RV_DATA'!M87), 6)</f>
        <v>0</v>
      </c>
      <c r="Q138">
        <v>3</v>
      </c>
    </row>
    <row r="139" spans="1:17" ht="28.5" x14ac:dyDescent="0.2">
      <c r="A139" s="10" t="s">
        <v>418</v>
      </c>
      <c r="B139" s="11" t="s">
        <v>420</v>
      </c>
      <c r="C139" s="11" t="s">
        <v>171</v>
      </c>
      <c r="D139" s="12">
        <f>ROUND(SUMIF(RV_DATA!V83:'RV_DATA'!V87, 1316573159, RV_DATA!I83:'RV_DATA'!I87), 6)</f>
        <v>0</v>
      </c>
      <c r="E139" s="13">
        <f>ROUND(RV_DATA!K86, 6)</f>
        <v>32351.38</v>
      </c>
      <c r="F139" s="13">
        <f>ROUND(SUMIF(RV_DATA!V83:'RV_DATA'!V87, 1316573159, RV_DATA!M83:'RV_DATA'!M87), 6)</f>
        <v>0</v>
      </c>
      <c r="Q139">
        <v>3</v>
      </c>
    </row>
    <row r="140" spans="1:17" ht="14.25" x14ac:dyDescent="0.2">
      <c r="A140" s="10" t="s">
        <v>415</v>
      </c>
      <c r="B140" s="11" t="s">
        <v>417</v>
      </c>
      <c r="C140" s="11" t="s">
        <v>125</v>
      </c>
      <c r="D140" s="12">
        <f>ROUND(SUMIF(RV_DATA!V83:'RV_DATA'!V87, -956624241, RV_DATA!I83:'RV_DATA'!I87), 6)</f>
        <v>0</v>
      </c>
      <c r="E140" s="13">
        <f>ROUND(RV_DATA!K83, 6)</f>
        <v>32.25</v>
      </c>
      <c r="F140" s="13">
        <f>ROUND(SUMIF(RV_DATA!V83:'RV_DATA'!V87, -956624241, RV_DATA!M83:'RV_DATA'!M87), 6)</f>
        <v>0</v>
      </c>
      <c r="Q140">
        <v>3</v>
      </c>
    </row>
    <row r="141" spans="1:17" ht="28.5" x14ac:dyDescent="0.2">
      <c r="A141" s="10" t="s">
        <v>205</v>
      </c>
      <c r="B141" s="11" t="s">
        <v>206</v>
      </c>
      <c r="C141" s="11" t="s">
        <v>171</v>
      </c>
      <c r="D141" s="12">
        <f>ROUND(SUMIF(RV_DATA!V83:'RV_DATA'!V87, -1600941662, RV_DATA!I83:'RV_DATA'!I87), 6)</f>
        <v>0</v>
      </c>
      <c r="E141" s="13">
        <f>ROUND(RV_DATA!K85, 6)</f>
        <v>2653.46</v>
      </c>
      <c r="F141" s="13">
        <f>ROUND(SUMIF(RV_DATA!V83:'RV_DATA'!V87, -1600941662, RV_DATA!M83:'RV_DATA'!M87), 6)</f>
        <v>0</v>
      </c>
      <c r="Q141">
        <v>3</v>
      </c>
    </row>
    <row r="142" spans="1:17" ht="15" x14ac:dyDescent="0.25">
      <c r="A142" s="64" t="s">
        <v>596</v>
      </c>
      <c r="B142" s="64"/>
      <c r="C142" s="64"/>
      <c r="D142" s="64"/>
      <c r="E142" s="65">
        <f>SUMIF(Q138:Q141, 3, F138:F141)</f>
        <v>0</v>
      </c>
      <c r="F142" s="65"/>
    </row>
    <row r="144" spans="1:17" ht="16.5" x14ac:dyDescent="0.2">
      <c r="A144" s="66" t="str">
        <f>CONCATENATE("Итого по локальной смете:",IF(Source!G1366&lt;&gt;"Новая локальная смета", Source!G1366, ""))</f>
        <v>Итого по локальной смете:район Таганский</v>
      </c>
      <c r="B144" s="67"/>
      <c r="C144" s="67"/>
      <c r="D144" s="67"/>
      <c r="E144" s="67"/>
      <c r="F144" s="68"/>
    </row>
    <row r="145" spans="1:17" ht="15" x14ac:dyDescent="0.25">
      <c r="A145" s="64" t="s">
        <v>596</v>
      </c>
      <c r="B145" s="64"/>
      <c r="C145" s="64"/>
      <c r="D145" s="64"/>
      <c r="E145" s="65">
        <f>SUMIF(Q113:Q144, 3, F113:F144)</f>
        <v>158180.48000000001</v>
      </c>
      <c r="F145" s="65"/>
    </row>
    <row r="146" spans="1:17" ht="14.25" hidden="1" customHeight="1" x14ac:dyDescent="0.25">
      <c r="A146" s="64" t="s">
        <v>597</v>
      </c>
      <c r="B146" s="64"/>
      <c r="C146" s="64"/>
      <c r="D146" s="64"/>
      <c r="E146" s="65">
        <f>SUMIF(Q113:Q145, 4, F113:F145)</f>
        <v>0</v>
      </c>
      <c r="F146" s="65"/>
    </row>
    <row r="148" spans="1:17" ht="16.5" x14ac:dyDescent="0.2">
      <c r="A148" s="69" t="str">
        <f>CONCATENATE("Локальная смета: ",IF(Source!G1403&lt;&gt;"Новая локальная смета", Source!G1403, ""))</f>
        <v>Локальная смета: район Таганский</v>
      </c>
      <c r="B148" s="70"/>
      <c r="C148" s="70"/>
      <c r="D148" s="70"/>
      <c r="E148" s="70"/>
      <c r="F148" s="70"/>
    </row>
    <row r="149" spans="1:17" ht="16.5" x14ac:dyDescent="0.2">
      <c r="A149" s="69" t="str">
        <f>CONCATENATE("Раздел: ",IF(Source!G1407&lt;&gt;"Новый раздел", Source!G1407, ""))</f>
        <v>Раздел: Талалихина ул.</v>
      </c>
      <c r="B149" s="70"/>
      <c r="C149" s="70"/>
      <c r="D149" s="70"/>
      <c r="E149" s="70"/>
      <c r="F149" s="70"/>
    </row>
    <row r="150" spans="1:17" ht="16.5" x14ac:dyDescent="0.2">
      <c r="A150" s="69" t="str">
        <f>CONCATENATE("Подраздел: ",IF(Source!G1411&lt;&gt;"Новый подраздел", Source!G1411, ""))</f>
        <v>Подраздел: Подготовительные работы</v>
      </c>
      <c r="B150" s="70"/>
      <c r="C150" s="70"/>
      <c r="D150" s="70"/>
      <c r="E150" s="70"/>
      <c r="F150" s="70"/>
    </row>
    <row r="151" spans="1:17" ht="14.25" x14ac:dyDescent="0.2">
      <c r="A151" s="71" t="s">
        <v>599</v>
      </c>
      <c r="B151" s="72"/>
      <c r="C151" s="72"/>
      <c r="D151" s="72"/>
      <c r="E151" s="72"/>
      <c r="F151" s="72"/>
    </row>
    <row r="152" spans="1:17" ht="99.75" x14ac:dyDescent="0.2">
      <c r="A152" s="10" t="s">
        <v>187</v>
      </c>
      <c r="B152" s="11" t="s">
        <v>188</v>
      </c>
      <c r="C152" s="11" t="s">
        <v>171</v>
      </c>
      <c r="D152" s="12">
        <f>ROUND(SUMIF(RV_DATA!V91:'RV_DATA'!V91, 1498256752, RV_DATA!I91:'RV_DATA'!I91), 6)</f>
        <v>0</v>
      </c>
      <c r="E152" s="13">
        <f>ROUND(RV_DATA!K91, 6)</f>
        <v>186.23</v>
      </c>
      <c r="F152" s="13">
        <f>ROUND(SUMIF(RV_DATA!V91:'RV_DATA'!V91, 1498256752, RV_DATA!M91:'RV_DATA'!M91), 6)</f>
        <v>0</v>
      </c>
      <c r="Q152">
        <v>3</v>
      </c>
    </row>
    <row r="153" spans="1:17" ht="15" x14ac:dyDescent="0.25">
      <c r="A153" s="64" t="s">
        <v>596</v>
      </c>
      <c r="B153" s="64"/>
      <c r="C153" s="64"/>
      <c r="D153" s="64"/>
      <c r="E153" s="65">
        <f>SUMIF(Q152:Q152, 3, F152:F152)</f>
        <v>0</v>
      </c>
      <c r="F153" s="65"/>
    </row>
    <row r="154" spans="1:17" ht="16.5" x14ac:dyDescent="0.2">
      <c r="A154" s="69" t="str">
        <f>CONCATENATE("Подраздел: ",IF(Source!G1452&lt;&gt;"Новый подраздел", Source!G1452, ""))</f>
        <v>Подраздел: Установка бортового камня</v>
      </c>
      <c r="B154" s="70"/>
      <c r="C154" s="70"/>
      <c r="D154" s="70"/>
      <c r="E154" s="70"/>
      <c r="F154" s="70"/>
    </row>
    <row r="155" spans="1:17" ht="14.25" x14ac:dyDescent="0.2">
      <c r="A155" s="71" t="s">
        <v>599</v>
      </c>
      <c r="B155" s="72"/>
      <c r="C155" s="72"/>
      <c r="D155" s="72"/>
      <c r="E155" s="72"/>
      <c r="F155" s="72"/>
    </row>
    <row r="156" spans="1:17" ht="14.25" x14ac:dyDescent="0.2">
      <c r="A156" s="10" t="s">
        <v>436</v>
      </c>
      <c r="B156" s="11" t="s">
        <v>438</v>
      </c>
      <c r="C156" s="11" t="s">
        <v>125</v>
      </c>
      <c r="D156" s="12">
        <f>ROUND(SUMIF(RV_DATA!V93:'RV_DATA'!V97, 1013342345, RV_DATA!I93:'RV_DATA'!I97), 6)</f>
        <v>0</v>
      </c>
      <c r="E156" s="13">
        <f>ROUND(RV_DATA!K94, 6)</f>
        <v>600.76</v>
      </c>
      <c r="F156" s="13">
        <f>ROUND(SUMIF(RV_DATA!V93:'RV_DATA'!V97, 1013342345, RV_DATA!M93:'RV_DATA'!M97), 6)</f>
        <v>0</v>
      </c>
      <c r="Q156">
        <v>3</v>
      </c>
    </row>
    <row r="157" spans="1:17" ht="14.25" x14ac:dyDescent="0.2">
      <c r="A157" s="10" t="s">
        <v>415</v>
      </c>
      <c r="B157" s="11" t="s">
        <v>417</v>
      </c>
      <c r="C157" s="11" t="s">
        <v>125</v>
      </c>
      <c r="D157" s="12">
        <f>ROUND(SUMIF(RV_DATA!V93:'RV_DATA'!V97, -956624241, RV_DATA!I93:'RV_DATA'!I97), 6)</f>
        <v>0</v>
      </c>
      <c r="E157" s="13">
        <f>ROUND(RV_DATA!K93, 6)</f>
        <v>32.25</v>
      </c>
      <c r="F157" s="13">
        <f>ROUND(SUMIF(RV_DATA!V93:'RV_DATA'!V97, -956624241, RV_DATA!M93:'RV_DATA'!M97), 6)</f>
        <v>0</v>
      </c>
      <c r="Q157">
        <v>3</v>
      </c>
    </row>
    <row r="158" spans="1:17" ht="57" x14ac:dyDescent="0.2">
      <c r="A158" s="10" t="s">
        <v>439</v>
      </c>
      <c r="B158" s="11" t="s">
        <v>441</v>
      </c>
      <c r="C158" s="11" t="s">
        <v>125</v>
      </c>
      <c r="D158" s="12">
        <f>ROUND(SUMIF(RV_DATA!V93:'RV_DATA'!V97, 1336159307, RV_DATA!I93:'RV_DATA'!I97), 6)</f>
        <v>0</v>
      </c>
      <c r="E158" s="13">
        <f>ROUND(RV_DATA!K97, 6)</f>
        <v>3834.09</v>
      </c>
      <c r="F158" s="13">
        <f>ROUND(SUMIF(RV_DATA!V93:'RV_DATA'!V97, 1336159307, RV_DATA!M93:'RV_DATA'!M97), 6)</f>
        <v>0</v>
      </c>
      <c r="Q158">
        <v>3</v>
      </c>
    </row>
    <row r="159" spans="1:17" ht="14.25" x14ac:dyDescent="0.2">
      <c r="A159" s="10" t="s">
        <v>391</v>
      </c>
      <c r="B159" s="11" t="s">
        <v>393</v>
      </c>
      <c r="C159" s="11" t="s">
        <v>125</v>
      </c>
      <c r="D159" s="12">
        <f>ROUND(SUMIF(RV_DATA!V93:'RV_DATA'!V97, -264176447, RV_DATA!I93:'RV_DATA'!I97), 6)</f>
        <v>0</v>
      </c>
      <c r="E159" s="13">
        <f>ROUND(RV_DATA!K96, 6)</f>
        <v>3100.91</v>
      </c>
      <c r="F159" s="13">
        <f>ROUND(SUMIF(RV_DATA!V93:'RV_DATA'!V97, -264176447, RV_DATA!M93:'RV_DATA'!M97), 6)</f>
        <v>0</v>
      </c>
      <c r="Q159">
        <v>3</v>
      </c>
    </row>
    <row r="160" spans="1:17" ht="28.5" x14ac:dyDescent="0.2">
      <c r="A160" s="10" t="s">
        <v>442</v>
      </c>
      <c r="B160" s="11" t="s">
        <v>444</v>
      </c>
      <c r="C160" s="11" t="s">
        <v>125</v>
      </c>
      <c r="D160" s="12">
        <f>ROUND(SUMIF(RV_DATA!V93:'RV_DATA'!V97, -1556188943, RV_DATA!I93:'RV_DATA'!I97), 6)</f>
        <v>0</v>
      </c>
      <c r="E160" s="13">
        <f>ROUND(RV_DATA!K95, 6)</f>
        <v>6132.93</v>
      </c>
      <c r="F160" s="13">
        <f>ROUND(SUMIF(RV_DATA!V93:'RV_DATA'!V97, -1556188943, RV_DATA!M93:'RV_DATA'!M97), 6)</f>
        <v>0</v>
      </c>
      <c r="Q160">
        <v>3</v>
      </c>
    </row>
    <row r="161" spans="1:17" ht="15" x14ac:dyDescent="0.25">
      <c r="A161" s="64" t="s">
        <v>596</v>
      </c>
      <c r="B161" s="64"/>
      <c r="C161" s="64"/>
      <c r="D161" s="64"/>
      <c r="E161" s="65">
        <f>SUMIF(Q156:Q160, 3, F156:F160)</f>
        <v>0</v>
      </c>
      <c r="F161" s="65"/>
    </row>
    <row r="162" spans="1:17" ht="16.5" x14ac:dyDescent="0.2">
      <c r="A162" s="69" t="str">
        <f>CONCATENATE("Подраздел: ",IF(Source!G1488&lt;&gt;"Новый подраздел", Source!G1488, ""))</f>
        <v>Подраздел: Устройство тротуара</v>
      </c>
      <c r="B162" s="70"/>
      <c r="C162" s="70"/>
      <c r="D162" s="70"/>
      <c r="E162" s="70"/>
      <c r="F162" s="70"/>
    </row>
    <row r="163" spans="1:17" ht="14.25" x14ac:dyDescent="0.2">
      <c r="A163" s="71" t="s">
        <v>599</v>
      </c>
      <c r="B163" s="72"/>
      <c r="C163" s="72"/>
      <c r="D163" s="72"/>
      <c r="E163" s="72"/>
      <c r="F163" s="72"/>
    </row>
    <row r="164" spans="1:17" ht="14.25" x14ac:dyDescent="0.2">
      <c r="A164" s="10" t="s">
        <v>436</v>
      </c>
      <c r="B164" s="11" t="s">
        <v>438</v>
      </c>
      <c r="C164" s="11" t="s">
        <v>125</v>
      </c>
      <c r="D164" s="12">
        <f>ROUND(SUMIF(RV_DATA!V99:'RV_DATA'!V104, 1013342345, RV_DATA!I99:'RV_DATA'!I104), 6)</f>
        <v>0</v>
      </c>
      <c r="E164" s="13">
        <f>ROUND(RV_DATA!K100, 6)</f>
        <v>600.76</v>
      </c>
      <c r="F164" s="13">
        <f>ROUND(SUMIF(RV_DATA!V99:'RV_DATA'!V104, 1013342345, RV_DATA!M99:'RV_DATA'!M104), 6)</f>
        <v>0</v>
      </c>
      <c r="Q164">
        <v>3</v>
      </c>
    </row>
    <row r="165" spans="1:17" ht="42.75" x14ac:dyDescent="0.2">
      <c r="A165" s="10" t="s">
        <v>412</v>
      </c>
      <c r="B165" s="11" t="s">
        <v>414</v>
      </c>
      <c r="C165" s="11" t="s">
        <v>125</v>
      </c>
      <c r="D165" s="12">
        <f>ROUND(SUMIF(RV_DATA!V99:'RV_DATA'!V104, -941176048, RV_DATA!I99:'RV_DATA'!I104), 6)</f>
        <v>0</v>
      </c>
      <c r="E165" s="13">
        <f>ROUND(RV_DATA!K102, 6)</f>
        <v>1906.02</v>
      </c>
      <c r="F165" s="13">
        <f>ROUND(SUMIF(RV_DATA!V99:'RV_DATA'!V104, -941176048, RV_DATA!M99:'RV_DATA'!M104), 6)</f>
        <v>0</v>
      </c>
      <c r="Q165">
        <v>3</v>
      </c>
    </row>
    <row r="166" spans="1:17" ht="28.5" x14ac:dyDescent="0.2">
      <c r="A166" s="10" t="s">
        <v>418</v>
      </c>
      <c r="B166" s="11" t="s">
        <v>420</v>
      </c>
      <c r="C166" s="11" t="s">
        <v>171</v>
      </c>
      <c r="D166" s="12">
        <f>ROUND(SUMIF(RV_DATA!V99:'RV_DATA'!V104, 1316573159, RV_DATA!I99:'RV_DATA'!I104), 6)</f>
        <v>0</v>
      </c>
      <c r="E166" s="13">
        <f>ROUND(RV_DATA!K103, 6)</f>
        <v>32351.38</v>
      </c>
      <c r="F166" s="13">
        <f>ROUND(SUMIF(RV_DATA!V99:'RV_DATA'!V104, 1316573159, RV_DATA!M99:'RV_DATA'!M104), 6)</f>
        <v>0</v>
      </c>
      <c r="Q166">
        <v>3</v>
      </c>
    </row>
    <row r="167" spans="1:17" ht="14.25" x14ac:dyDescent="0.2">
      <c r="A167" s="10" t="s">
        <v>415</v>
      </c>
      <c r="B167" s="11" t="s">
        <v>417</v>
      </c>
      <c r="C167" s="11" t="s">
        <v>125</v>
      </c>
      <c r="D167" s="12">
        <f>ROUND(SUMIF(RV_DATA!V99:'RV_DATA'!V104, -956624241, RV_DATA!I99:'RV_DATA'!I104), 6)</f>
        <v>0</v>
      </c>
      <c r="E167" s="13">
        <f>ROUND(RV_DATA!K99, 6)</f>
        <v>32.25</v>
      </c>
      <c r="F167" s="13">
        <f>ROUND(SUMIF(RV_DATA!V99:'RV_DATA'!V104, -956624241, RV_DATA!M99:'RV_DATA'!M104), 6)</f>
        <v>0</v>
      </c>
      <c r="Q167">
        <v>3</v>
      </c>
    </row>
    <row r="168" spans="1:17" ht="28.5" x14ac:dyDescent="0.2">
      <c r="A168" s="10" t="s">
        <v>205</v>
      </c>
      <c r="B168" s="11" t="s">
        <v>206</v>
      </c>
      <c r="C168" s="11" t="s">
        <v>171</v>
      </c>
      <c r="D168" s="12">
        <f>ROUND(SUMIF(RV_DATA!V99:'RV_DATA'!V104, -1600941662, RV_DATA!I99:'RV_DATA'!I104), 6)</f>
        <v>0</v>
      </c>
      <c r="E168" s="13">
        <f>ROUND(RV_DATA!K104, 6)</f>
        <v>2653.46</v>
      </c>
      <c r="F168" s="13">
        <f>ROUND(SUMIF(RV_DATA!V99:'RV_DATA'!V104, -1600941662, RV_DATA!M99:'RV_DATA'!M104), 6)</f>
        <v>0</v>
      </c>
      <c r="Q168">
        <v>3</v>
      </c>
    </row>
    <row r="169" spans="1:17" ht="15" x14ac:dyDescent="0.25">
      <c r="A169" s="64" t="s">
        <v>596</v>
      </c>
      <c r="B169" s="64"/>
      <c r="C169" s="64"/>
      <c r="D169" s="64"/>
      <c r="E169" s="65">
        <f>SUMIF(Q164:Q168, 3, F164:F168)</f>
        <v>0</v>
      </c>
      <c r="F169" s="65"/>
    </row>
    <row r="170" spans="1:17" ht="16.5" x14ac:dyDescent="0.2">
      <c r="A170" s="69" t="str">
        <f>CONCATENATE("Подраздел: ",IF(Source!G1527&lt;&gt;"Новый подраздел", Source!G1527, ""))</f>
        <v>Подраздел: Прочие работы</v>
      </c>
      <c r="B170" s="70"/>
      <c r="C170" s="70"/>
      <c r="D170" s="70"/>
      <c r="E170" s="70"/>
      <c r="F170" s="70"/>
    </row>
    <row r="171" spans="1:17" ht="14.25" x14ac:dyDescent="0.2">
      <c r="A171" s="71" t="s">
        <v>599</v>
      </c>
      <c r="B171" s="72"/>
      <c r="C171" s="72"/>
      <c r="D171" s="72"/>
      <c r="E171" s="72"/>
      <c r="F171" s="72"/>
    </row>
    <row r="172" spans="1:17" ht="28.5" x14ac:dyDescent="0.2">
      <c r="A172" s="10" t="s">
        <v>454</v>
      </c>
      <c r="B172" s="11" t="s">
        <v>456</v>
      </c>
      <c r="C172" s="11" t="s">
        <v>457</v>
      </c>
      <c r="D172" s="12">
        <f>ROUND(SUMIF(RV_DATA!V106:'RV_DATA'!V109, -585417990, RV_DATA!I106:'RV_DATA'!I109), 6)</f>
        <v>0</v>
      </c>
      <c r="E172" s="13">
        <f>ROUND(RV_DATA!K107, 6)</f>
        <v>24.53</v>
      </c>
      <c r="F172" s="13">
        <f>ROUND(SUMIF(RV_DATA!V106:'RV_DATA'!V109, -585417990, RV_DATA!M106:'RV_DATA'!M109), 6)</f>
        <v>0</v>
      </c>
      <c r="Q172">
        <v>3</v>
      </c>
    </row>
    <row r="173" spans="1:17" ht="71.25" x14ac:dyDescent="0.2">
      <c r="A173" s="10" t="s">
        <v>297</v>
      </c>
      <c r="B173" s="11" t="s">
        <v>298</v>
      </c>
      <c r="C173" s="11" t="s">
        <v>295</v>
      </c>
      <c r="D173" s="12">
        <f>ROUND(SUMIF(RV_DATA!V106:'RV_DATA'!V109, 1876156969, RV_DATA!I106:'RV_DATA'!I109), 6)</f>
        <v>0</v>
      </c>
      <c r="E173" s="13">
        <f>ROUND(RV_DATA!K108, 6)</f>
        <v>131.59</v>
      </c>
      <c r="F173" s="13">
        <f>ROUND(SUMIF(RV_DATA!V106:'RV_DATA'!V109, 1876156969, RV_DATA!M106:'RV_DATA'!M109), 6)</f>
        <v>0</v>
      </c>
      <c r="Q173">
        <v>3</v>
      </c>
    </row>
    <row r="174" spans="1:17" ht="28.5" x14ac:dyDescent="0.2">
      <c r="A174" s="10" t="s">
        <v>461</v>
      </c>
      <c r="B174" s="11" t="s">
        <v>463</v>
      </c>
      <c r="C174" s="11" t="s">
        <v>171</v>
      </c>
      <c r="D174" s="12">
        <f>ROUND(SUMIF(RV_DATA!V106:'RV_DATA'!V109, 466637205, RV_DATA!I106:'RV_DATA'!I109), 6)</f>
        <v>0</v>
      </c>
      <c r="E174" s="13">
        <f>ROUND(RV_DATA!K109, 6)</f>
        <v>67600.97</v>
      </c>
      <c r="F174" s="13">
        <f>ROUND(SUMIF(RV_DATA!V106:'RV_DATA'!V109, 466637205, RV_DATA!M106:'RV_DATA'!M109), 6)</f>
        <v>0</v>
      </c>
      <c r="Q174">
        <v>3</v>
      </c>
    </row>
    <row r="175" spans="1:17" ht="42.75" x14ac:dyDescent="0.2">
      <c r="A175" s="10" t="s">
        <v>286</v>
      </c>
      <c r="B175" s="11" t="s">
        <v>287</v>
      </c>
      <c r="C175" s="11" t="s">
        <v>288</v>
      </c>
      <c r="D175" s="12">
        <f>ROUND(SUMIF(RV_DATA!V106:'RV_DATA'!V109, 61085423, RV_DATA!I106:'RV_DATA'!I109), 6)</f>
        <v>0</v>
      </c>
      <c r="E175" s="13">
        <f>ROUND(RV_DATA!K106, 6)</f>
        <v>28107.11</v>
      </c>
      <c r="F175" s="13">
        <f>ROUND(SUMIF(RV_DATA!V106:'RV_DATA'!V109, 61085423, RV_DATA!M106:'RV_DATA'!M109), 6)</f>
        <v>0</v>
      </c>
      <c r="Q175">
        <v>3</v>
      </c>
    </row>
    <row r="176" spans="1:17" ht="15" x14ac:dyDescent="0.25">
      <c r="A176" s="64" t="s">
        <v>596</v>
      </c>
      <c r="B176" s="64"/>
      <c r="C176" s="64"/>
      <c r="D176" s="64"/>
      <c r="E176" s="65">
        <f>SUMIF(Q172:Q175, 3, F172:F175)</f>
        <v>0</v>
      </c>
      <c r="F176" s="65"/>
    </row>
    <row r="178" spans="1:17" ht="16.5" x14ac:dyDescent="0.2">
      <c r="A178" s="66" t="str">
        <f>CONCATENATE("Итого по локальной смете:",IF(Source!G1594&lt;&gt;"Новая локальная смета", Source!G1594, ""))</f>
        <v>Итого по локальной смете:район Таганский</v>
      </c>
      <c r="B178" s="67"/>
      <c r="C178" s="67"/>
      <c r="D178" s="67"/>
      <c r="E178" s="67"/>
      <c r="F178" s="68"/>
    </row>
    <row r="179" spans="1:17" ht="15" x14ac:dyDescent="0.25">
      <c r="A179" s="64" t="s">
        <v>596</v>
      </c>
      <c r="B179" s="64"/>
      <c r="C179" s="64"/>
      <c r="D179" s="64"/>
      <c r="E179" s="65">
        <f>SUMIF(Q148:Q178, 3, F148:F178)</f>
        <v>0</v>
      </c>
      <c r="F179" s="65"/>
    </row>
    <row r="180" spans="1:17" ht="14.25" hidden="1" customHeight="1" x14ac:dyDescent="0.25">
      <c r="A180" s="64" t="s">
        <v>597</v>
      </c>
      <c r="B180" s="64"/>
      <c r="C180" s="64"/>
      <c r="D180" s="64"/>
      <c r="E180" s="65">
        <f>SUMIF(Q148:Q179, 4, F148:F179)</f>
        <v>0</v>
      </c>
      <c r="F180" s="65"/>
    </row>
    <row r="182" spans="1:17" ht="16.5" x14ac:dyDescent="0.2">
      <c r="A182" s="69" t="str">
        <f>CONCATENATE("Локальная смета: ",IF(Source!G1631&lt;&gt;"Новая локальная смета", Source!G1631, ""))</f>
        <v>Локальная смета: Якиманка</v>
      </c>
      <c r="B182" s="70"/>
      <c r="C182" s="70"/>
      <c r="D182" s="70"/>
      <c r="E182" s="70"/>
      <c r="F182" s="70"/>
    </row>
    <row r="183" spans="1:17" ht="16.5" x14ac:dyDescent="0.2">
      <c r="A183" s="69" t="str">
        <f>CONCATENATE("Раздел: ",IF(Source!G1635&lt;&gt;"Новый раздел", Source!G1635, ""))</f>
        <v>Раздел: Шаболовка ул, д.25 корп 2</v>
      </c>
      <c r="B183" s="70"/>
      <c r="C183" s="70"/>
      <c r="D183" s="70"/>
      <c r="E183" s="70"/>
      <c r="F183" s="70"/>
    </row>
    <row r="184" spans="1:17" ht="16.5" x14ac:dyDescent="0.2">
      <c r="A184" s="69" t="str">
        <f>CONCATENATE("Подраздел: ",IF(Source!G1639&lt;&gt;"Новый подраздел", Source!G1639, ""))</f>
        <v>Подраздел: Подготовительные работы</v>
      </c>
      <c r="B184" s="70"/>
      <c r="C184" s="70"/>
      <c r="D184" s="70"/>
      <c r="E184" s="70"/>
      <c r="F184" s="70"/>
    </row>
    <row r="185" spans="1:17" ht="14.25" x14ac:dyDescent="0.2">
      <c r="A185" s="71" t="s">
        <v>599</v>
      </c>
      <c r="B185" s="72"/>
      <c r="C185" s="72"/>
      <c r="D185" s="72"/>
      <c r="E185" s="72"/>
      <c r="F185" s="72"/>
    </row>
    <row r="186" spans="1:17" ht="99.75" x14ac:dyDescent="0.2">
      <c r="A186" s="10" t="s">
        <v>187</v>
      </c>
      <c r="B186" s="11" t="s">
        <v>188</v>
      </c>
      <c r="C186" s="11" t="s">
        <v>171</v>
      </c>
      <c r="D186" s="12">
        <f>ROUND(SUMIF(RV_DATA!V113:'RV_DATA'!V113, 1498256752, RV_DATA!I113:'RV_DATA'!I113), 6)</f>
        <v>0</v>
      </c>
      <c r="E186" s="13">
        <f>ROUND(RV_DATA!K113, 6)</f>
        <v>186.23</v>
      </c>
      <c r="F186" s="13">
        <f>ROUND(SUMIF(RV_DATA!V113:'RV_DATA'!V113, 1498256752, RV_DATA!M113:'RV_DATA'!M113), 6)</f>
        <v>0</v>
      </c>
      <c r="Q186">
        <v>3</v>
      </c>
    </row>
    <row r="187" spans="1:17" ht="15" x14ac:dyDescent="0.25">
      <c r="A187" s="64" t="s">
        <v>596</v>
      </c>
      <c r="B187" s="64"/>
      <c r="C187" s="64"/>
      <c r="D187" s="64"/>
      <c r="E187" s="65">
        <f>SUMIF(Q186:Q186, 3, F186:F186)</f>
        <v>0</v>
      </c>
      <c r="F187" s="65"/>
    </row>
    <row r="188" spans="1:17" ht="16.5" x14ac:dyDescent="0.2">
      <c r="A188" s="69" t="str">
        <f>CONCATENATE("Подраздел: ",IF(Source!G1680&lt;&gt;"Новый подраздел", Source!G1680, ""))</f>
        <v>Подраздел: Установка бортового камня</v>
      </c>
      <c r="B188" s="70"/>
      <c r="C188" s="70"/>
      <c r="D188" s="70"/>
      <c r="E188" s="70"/>
      <c r="F188" s="70"/>
    </row>
    <row r="189" spans="1:17" ht="14.25" x14ac:dyDescent="0.2">
      <c r="A189" s="71" t="s">
        <v>599</v>
      </c>
      <c r="B189" s="72"/>
      <c r="C189" s="72"/>
      <c r="D189" s="72"/>
      <c r="E189" s="72"/>
      <c r="F189" s="72"/>
    </row>
    <row r="190" spans="1:17" ht="14.25" x14ac:dyDescent="0.2">
      <c r="A190" s="10" t="s">
        <v>436</v>
      </c>
      <c r="B190" s="11" t="s">
        <v>438</v>
      </c>
      <c r="C190" s="11" t="s">
        <v>125</v>
      </c>
      <c r="D190" s="12">
        <f>ROUND(SUMIF(RV_DATA!V115:'RV_DATA'!V119, 1013342345, RV_DATA!I115:'RV_DATA'!I119), 6)</f>
        <v>0</v>
      </c>
      <c r="E190" s="13">
        <f>ROUND(RV_DATA!K116, 6)</f>
        <v>600.76</v>
      </c>
      <c r="F190" s="13">
        <f>ROUND(SUMIF(RV_DATA!V115:'RV_DATA'!V119, 1013342345, RV_DATA!M115:'RV_DATA'!M119), 6)</f>
        <v>0</v>
      </c>
      <c r="Q190">
        <v>3</v>
      </c>
    </row>
    <row r="191" spans="1:17" ht="14.25" x14ac:dyDescent="0.2">
      <c r="A191" s="10" t="s">
        <v>415</v>
      </c>
      <c r="B191" s="11" t="s">
        <v>417</v>
      </c>
      <c r="C191" s="11" t="s">
        <v>125</v>
      </c>
      <c r="D191" s="12">
        <f>ROUND(SUMIF(RV_DATA!V115:'RV_DATA'!V119, -956624241, RV_DATA!I115:'RV_DATA'!I119), 6)</f>
        <v>0</v>
      </c>
      <c r="E191" s="13">
        <f>ROUND(RV_DATA!K115, 6)</f>
        <v>32.25</v>
      </c>
      <c r="F191" s="13">
        <f>ROUND(SUMIF(RV_DATA!V115:'RV_DATA'!V119, -956624241, RV_DATA!M115:'RV_DATA'!M119), 6)</f>
        <v>0</v>
      </c>
      <c r="Q191">
        <v>3</v>
      </c>
    </row>
    <row r="192" spans="1:17" ht="57" x14ac:dyDescent="0.2">
      <c r="A192" s="10" t="s">
        <v>439</v>
      </c>
      <c r="B192" s="11" t="s">
        <v>441</v>
      </c>
      <c r="C192" s="11" t="s">
        <v>125</v>
      </c>
      <c r="D192" s="12">
        <f>ROUND(SUMIF(RV_DATA!V115:'RV_DATA'!V119, 1336159307, RV_DATA!I115:'RV_DATA'!I119), 6)</f>
        <v>0</v>
      </c>
      <c r="E192" s="13">
        <f>ROUND(RV_DATA!K119, 6)</f>
        <v>3834.09</v>
      </c>
      <c r="F192" s="13">
        <f>ROUND(SUMIF(RV_DATA!V115:'RV_DATA'!V119, 1336159307, RV_DATA!M115:'RV_DATA'!M119), 6)</f>
        <v>0</v>
      </c>
      <c r="Q192">
        <v>3</v>
      </c>
    </row>
    <row r="193" spans="1:17" ht="14.25" x14ac:dyDescent="0.2">
      <c r="A193" s="10" t="s">
        <v>391</v>
      </c>
      <c r="B193" s="11" t="s">
        <v>393</v>
      </c>
      <c r="C193" s="11" t="s">
        <v>125</v>
      </c>
      <c r="D193" s="12">
        <f>ROUND(SUMIF(RV_DATA!V115:'RV_DATA'!V119, -264176447, RV_DATA!I115:'RV_DATA'!I119), 6)</f>
        <v>0</v>
      </c>
      <c r="E193" s="13">
        <f>ROUND(RV_DATA!K118, 6)</f>
        <v>3100.91</v>
      </c>
      <c r="F193" s="13">
        <f>ROUND(SUMIF(RV_DATA!V115:'RV_DATA'!V119, -264176447, RV_DATA!M115:'RV_DATA'!M119), 6)</f>
        <v>0</v>
      </c>
      <c r="Q193">
        <v>3</v>
      </c>
    </row>
    <row r="194" spans="1:17" ht="28.5" x14ac:dyDescent="0.2">
      <c r="A194" s="10" t="s">
        <v>442</v>
      </c>
      <c r="B194" s="11" t="s">
        <v>444</v>
      </c>
      <c r="C194" s="11" t="s">
        <v>125</v>
      </c>
      <c r="D194" s="12">
        <f>ROUND(SUMIF(RV_DATA!V115:'RV_DATA'!V119, -1556188943, RV_DATA!I115:'RV_DATA'!I119), 6)</f>
        <v>0</v>
      </c>
      <c r="E194" s="13">
        <f>ROUND(RV_DATA!K117, 6)</f>
        <v>6132.93</v>
      </c>
      <c r="F194" s="13">
        <f>ROUND(SUMIF(RV_DATA!V115:'RV_DATA'!V119, -1556188943, RV_DATA!M115:'RV_DATA'!M119), 6)</f>
        <v>0</v>
      </c>
      <c r="Q194">
        <v>3</v>
      </c>
    </row>
    <row r="195" spans="1:17" ht="15" x14ac:dyDescent="0.25">
      <c r="A195" s="64" t="s">
        <v>596</v>
      </c>
      <c r="B195" s="64"/>
      <c r="C195" s="64"/>
      <c r="D195" s="64"/>
      <c r="E195" s="65">
        <f>SUMIF(Q190:Q194, 3, F190:F194)</f>
        <v>0</v>
      </c>
      <c r="F195" s="65"/>
    </row>
    <row r="196" spans="1:17" ht="16.5" x14ac:dyDescent="0.2">
      <c r="A196" s="69" t="str">
        <f>CONCATENATE("Подраздел: ",IF(Source!G1716&lt;&gt;"Новый подраздел", Source!G1716, ""))</f>
        <v>Подраздел: Устройство тротуара</v>
      </c>
      <c r="B196" s="70"/>
      <c r="C196" s="70"/>
      <c r="D196" s="70"/>
      <c r="E196" s="70"/>
      <c r="F196" s="70"/>
    </row>
    <row r="197" spans="1:17" ht="14.25" x14ac:dyDescent="0.2">
      <c r="A197" s="71" t="s">
        <v>599</v>
      </c>
      <c r="B197" s="72"/>
      <c r="C197" s="72"/>
      <c r="D197" s="72"/>
      <c r="E197" s="72"/>
      <c r="F197" s="72"/>
    </row>
    <row r="198" spans="1:17" ht="14.25" x14ac:dyDescent="0.2">
      <c r="A198" s="10" t="s">
        <v>436</v>
      </c>
      <c r="B198" s="11" t="s">
        <v>438</v>
      </c>
      <c r="C198" s="11" t="s">
        <v>125</v>
      </c>
      <c r="D198" s="12">
        <f>ROUND(SUMIF(RV_DATA!V121:'RV_DATA'!V126, 1013342345, RV_DATA!I121:'RV_DATA'!I126), 6)</f>
        <v>0</v>
      </c>
      <c r="E198" s="13">
        <f>ROUND(RV_DATA!K122, 6)</f>
        <v>600.76</v>
      </c>
      <c r="F198" s="13">
        <f>ROUND(SUMIF(RV_DATA!V121:'RV_DATA'!V126, 1013342345, RV_DATA!M121:'RV_DATA'!M126), 6)</f>
        <v>0</v>
      </c>
      <c r="Q198">
        <v>3</v>
      </c>
    </row>
    <row r="199" spans="1:17" ht="42.75" x14ac:dyDescent="0.2">
      <c r="A199" s="10" t="s">
        <v>412</v>
      </c>
      <c r="B199" s="11" t="s">
        <v>414</v>
      </c>
      <c r="C199" s="11" t="s">
        <v>125</v>
      </c>
      <c r="D199" s="12">
        <f>ROUND(SUMIF(RV_DATA!V121:'RV_DATA'!V126, -941176048, RV_DATA!I121:'RV_DATA'!I126), 6)</f>
        <v>0</v>
      </c>
      <c r="E199" s="13">
        <f>ROUND(RV_DATA!K124, 6)</f>
        <v>1906.02</v>
      </c>
      <c r="F199" s="13">
        <f>ROUND(SUMIF(RV_DATA!V121:'RV_DATA'!V126, -941176048, RV_DATA!M121:'RV_DATA'!M126), 6)</f>
        <v>0</v>
      </c>
      <c r="Q199">
        <v>3</v>
      </c>
    </row>
    <row r="200" spans="1:17" ht="28.5" x14ac:dyDescent="0.2">
      <c r="A200" s="10" t="s">
        <v>418</v>
      </c>
      <c r="B200" s="11" t="s">
        <v>420</v>
      </c>
      <c r="C200" s="11" t="s">
        <v>171</v>
      </c>
      <c r="D200" s="12">
        <f>ROUND(SUMIF(RV_DATA!V121:'RV_DATA'!V126, 1316573159, RV_DATA!I121:'RV_DATA'!I126), 6)</f>
        <v>0</v>
      </c>
      <c r="E200" s="13">
        <f>ROUND(RV_DATA!K125, 6)</f>
        <v>32351.38</v>
      </c>
      <c r="F200" s="13">
        <f>ROUND(SUMIF(RV_DATA!V121:'RV_DATA'!V126, 1316573159, RV_DATA!M121:'RV_DATA'!M126), 6)</f>
        <v>0</v>
      </c>
      <c r="Q200">
        <v>3</v>
      </c>
    </row>
    <row r="201" spans="1:17" ht="14.25" x14ac:dyDescent="0.2">
      <c r="A201" s="10" t="s">
        <v>415</v>
      </c>
      <c r="B201" s="11" t="s">
        <v>417</v>
      </c>
      <c r="C201" s="11" t="s">
        <v>125</v>
      </c>
      <c r="D201" s="12">
        <f>ROUND(SUMIF(RV_DATA!V121:'RV_DATA'!V126, -956624241, RV_DATA!I121:'RV_DATA'!I126), 6)</f>
        <v>0</v>
      </c>
      <c r="E201" s="13">
        <f>ROUND(RV_DATA!K121, 6)</f>
        <v>32.25</v>
      </c>
      <c r="F201" s="13">
        <f>ROUND(SUMIF(RV_DATA!V121:'RV_DATA'!V126, -956624241, RV_DATA!M121:'RV_DATA'!M126), 6)</f>
        <v>0</v>
      </c>
      <c r="Q201">
        <v>3</v>
      </c>
    </row>
    <row r="202" spans="1:17" ht="28.5" x14ac:dyDescent="0.2">
      <c r="A202" s="10" t="s">
        <v>205</v>
      </c>
      <c r="B202" s="11" t="s">
        <v>206</v>
      </c>
      <c r="C202" s="11" t="s">
        <v>171</v>
      </c>
      <c r="D202" s="12">
        <f>ROUND(SUMIF(RV_DATA!V121:'RV_DATA'!V126, -1600941662, RV_DATA!I121:'RV_DATA'!I126), 6)</f>
        <v>0</v>
      </c>
      <c r="E202" s="13">
        <f>ROUND(RV_DATA!K126, 6)</f>
        <v>2653.46</v>
      </c>
      <c r="F202" s="13">
        <f>ROUND(SUMIF(RV_DATA!V121:'RV_DATA'!V126, -1600941662, RV_DATA!M121:'RV_DATA'!M126), 6)</f>
        <v>0</v>
      </c>
      <c r="Q202">
        <v>3</v>
      </c>
    </row>
    <row r="203" spans="1:17" ht="15" x14ac:dyDescent="0.25">
      <c r="A203" s="64" t="s">
        <v>596</v>
      </c>
      <c r="B203" s="64"/>
      <c r="C203" s="64"/>
      <c r="D203" s="64"/>
      <c r="E203" s="65">
        <f>SUMIF(Q198:Q202, 3, F198:F202)</f>
        <v>0</v>
      </c>
      <c r="F203" s="65"/>
    </row>
    <row r="204" spans="1:17" ht="16.5" x14ac:dyDescent="0.2">
      <c r="A204" s="69" t="str">
        <f>CONCATENATE("Подраздел: ",IF(Source!G1755&lt;&gt;"Новый подраздел", Source!G1755, ""))</f>
        <v>Подраздел: Прочие работы</v>
      </c>
      <c r="B204" s="70"/>
      <c r="C204" s="70"/>
      <c r="D204" s="70"/>
      <c r="E204" s="70"/>
      <c r="F204" s="70"/>
    </row>
    <row r="205" spans="1:17" ht="14.25" x14ac:dyDescent="0.2">
      <c r="A205" s="71" t="s">
        <v>599</v>
      </c>
      <c r="B205" s="72"/>
      <c r="C205" s="72"/>
      <c r="D205" s="72"/>
      <c r="E205" s="72"/>
      <c r="F205" s="72"/>
    </row>
    <row r="206" spans="1:17" ht="28.5" x14ac:dyDescent="0.2">
      <c r="A206" s="10" t="s">
        <v>454</v>
      </c>
      <c r="B206" s="11" t="s">
        <v>456</v>
      </c>
      <c r="C206" s="11" t="s">
        <v>457</v>
      </c>
      <c r="D206" s="12">
        <f>ROUND(SUMIF(RV_DATA!V128:'RV_DATA'!V130, -585417990, RV_DATA!I128:'RV_DATA'!I130), 6)</f>
        <v>0</v>
      </c>
      <c r="E206" s="13">
        <f>ROUND(RV_DATA!K129, 6)</f>
        <v>24.53</v>
      </c>
      <c r="F206" s="13">
        <f>ROUND(SUMIF(RV_DATA!V128:'RV_DATA'!V130, -585417990, RV_DATA!M128:'RV_DATA'!M130), 6)</f>
        <v>0</v>
      </c>
      <c r="Q206">
        <v>3</v>
      </c>
    </row>
    <row r="207" spans="1:17" ht="71.25" x14ac:dyDescent="0.2">
      <c r="A207" s="10" t="s">
        <v>297</v>
      </c>
      <c r="B207" s="11" t="s">
        <v>298</v>
      </c>
      <c r="C207" s="11" t="s">
        <v>295</v>
      </c>
      <c r="D207" s="12">
        <f>ROUND(SUMIF(RV_DATA!V128:'RV_DATA'!V130, 1876156969, RV_DATA!I128:'RV_DATA'!I130), 6)</f>
        <v>0</v>
      </c>
      <c r="E207" s="13">
        <f>ROUND(RV_DATA!K130, 6)</f>
        <v>131.59</v>
      </c>
      <c r="F207" s="13">
        <f>ROUND(SUMIF(RV_DATA!V128:'RV_DATA'!V130, 1876156969, RV_DATA!M128:'RV_DATA'!M130), 6)</f>
        <v>0</v>
      </c>
      <c r="Q207">
        <v>3</v>
      </c>
    </row>
    <row r="208" spans="1:17" ht="42.75" x14ac:dyDescent="0.2">
      <c r="A208" s="10" t="s">
        <v>286</v>
      </c>
      <c r="B208" s="11" t="s">
        <v>287</v>
      </c>
      <c r="C208" s="11" t="s">
        <v>288</v>
      </c>
      <c r="D208" s="12">
        <f>ROUND(SUMIF(RV_DATA!V128:'RV_DATA'!V130, 61085423, RV_DATA!I128:'RV_DATA'!I130), 6)</f>
        <v>0</v>
      </c>
      <c r="E208" s="13">
        <f>ROUND(RV_DATA!K128, 6)</f>
        <v>28107.11</v>
      </c>
      <c r="F208" s="13">
        <f>ROUND(SUMIF(RV_DATA!V128:'RV_DATA'!V130, 61085423, RV_DATA!M128:'RV_DATA'!M130), 6)</f>
        <v>0</v>
      </c>
      <c r="Q208">
        <v>3</v>
      </c>
    </row>
    <row r="209" spans="1:17" ht="15" x14ac:dyDescent="0.25">
      <c r="A209" s="64" t="s">
        <v>596</v>
      </c>
      <c r="B209" s="64"/>
      <c r="C209" s="64"/>
      <c r="D209" s="64"/>
      <c r="E209" s="65">
        <f>SUMIF(Q206:Q208, 3, F206:F208)</f>
        <v>0</v>
      </c>
      <c r="F209" s="65"/>
    </row>
    <row r="211" spans="1:17" ht="16.5" x14ac:dyDescent="0.2">
      <c r="A211" s="66" t="str">
        <f>CONCATENATE("Итого по локальной смете:",IF(Source!G1821&lt;&gt;"Новая локальная смета", Source!G1821, ""))</f>
        <v>Итого по локальной смете:Якиманка</v>
      </c>
      <c r="B211" s="67"/>
      <c r="C211" s="67"/>
      <c r="D211" s="67"/>
      <c r="E211" s="67"/>
      <c r="F211" s="68"/>
    </row>
    <row r="212" spans="1:17" ht="15" x14ac:dyDescent="0.25">
      <c r="A212" s="64" t="s">
        <v>596</v>
      </c>
      <c r="B212" s="64"/>
      <c r="C212" s="64"/>
      <c r="D212" s="64"/>
      <c r="E212" s="65">
        <f>SUMIF(Q182:Q211, 3, F182:F211)</f>
        <v>0</v>
      </c>
      <c r="F212" s="65"/>
    </row>
    <row r="213" spans="1:17" ht="14.25" hidden="1" customHeight="1" x14ac:dyDescent="0.25">
      <c r="A213" s="64" t="s">
        <v>597</v>
      </c>
      <c r="B213" s="64"/>
      <c r="C213" s="64"/>
      <c r="D213" s="64"/>
      <c r="E213" s="65">
        <f>SUMIF(Q182:Q212, 4, F182:F212)</f>
        <v>0</v>
      </c>
      <c r="F213" s="65"/>
    </row>
    <row r="215" spans="1:17" ht="16.5" x14ac:dyDescent="0.2">
      <c r="A215" s="69" t="str">
        <f>CONCATENATE("Локальная смета: ",IF(Source!G1858&lt;&gt;"Новая локальная смета", Source!G1858, ""))</f>
        <v>Локальная смета: Хамовники</v>
      </c>
      <c r="B215" s="70"/>
      <c r="C215" s="70"/>
      <c r="D215" s="70"/>
      <c r="E215" s="70"/>
      <c r="F215" s="70"/>
    </row>
    <row r="216" spans="1:17" ht="16.5" x14ac:dyDescent="0.2">
      <c r="A216" s="69" t="str">
        <f>CONCATENATE("Раздел: ",IF(Source!G1862&lt;&gt;"Новый раздел", Source!G1862, ""))</f>
        <v>Раздел: Хамовнический вас ул. (пересеч. с Комсомольский пр-т)</v>
      </c>
      <c r="B216" s="70"/>
      <c r="C216" s="70"/>
      <c r="D216" s="70"/>
      <c r="E216" s="70"/>
      <c r="F216" s="70"/>
    </row>
    <row r="217" spans="1:17" ht="16.5" x14ac:dyDescent="0.2">
      <c r="A217" s="69" t="str">
        <f>CONCATENATE("Подраздел: ",IF(Source!G1866&lt;&gt;"Новый подраздел", Source!G1866, ""))</f>
        <v>Подраздел: Установка бортового камня</v>
      </c>
      <c r="B217" s="70"/>
      <c r="C217" s="70"/>
      <c r="D217" s="70"/>
      <c r="E217" s="70"/>
      <c r="F217" s="70"/>
    </row>
    <row r="218" spans="1:17" ht="14.25" x14ac:dyDescent="0.2">
      <c r="A218" s="71" t="s">
        <v>599</v>
      </c>
      <c r="B218" s="72"/>
      <c r="C218" s="72"/>
      <c r="D218" s="72"/>
      <c r="E218" s="72"/>
      <c r="F218" s="72"/>
    </row>
    <row r="219" spans="1:17" ht="14.25" x14ac:dyDescent="0.2">
      <c r="A219" s="10" t="s">
        <v>436</v>
      </c>
      <c r="B219" s="11" t="s">
        <v>438</v>
      </c>
      <c r="C219" s="11" t="s">
        <v>125</v>
      </c>
      <c r="D219" s="12">
        <f>ROUND(SUMIF(RV_DATA!V134:'RV_DATA'!V138, 1013342345, RV_DATA!I134:'RV_DATA'!I138), 6)</f>
        <v>0</v>
      </c>
      <c r="E219" s="13">
        <f>ROUND(RV_DATA!K135, 6)</f>
        <v>600.76</v>
      </c>
      <c r="F219" s="13">
        <f>ROUND(SUMIF(RV_DATA!V134:'RV_DATA'!V138, 1013342345, RV_DATA!M134:'RV_DATA'!M138), 6)</f>
        <v>0</v>
      </c>
      <c r="Q219">
        <v>3</v>
      </c>
    </row>
    <row r="220" spans="1:17" ht="14.25" x14ac:dyDescent="0.2">
      <c r="A220" s="10" t="s">
        <v>415</v>
      </c>
      <c r="B220" s="11" t="s">
        <v>417</v>
      </c>
      <c r="C220" s="11" t="s">
        <v>125</v>
      </c>
      <c r="D220" s="12">
        <f>ROUND(SUMIF(RV_DATA!V134:'RV_DATA'!V138, -956624241, RV_DATA!I134:'RV_DATA'!I138), 6)</f>
        <v>0</v>
      </c>
      <c r="E220" s="13">
        <f>ROUND(RV_DATA!K134, 6)</f>
        <v>32.25</v>
      </c>
      <c r="F220" s="13">
        <f>ROUND(SUMIF(RV_DATA!V134:'RV_DATA'!V138, -956624241, RV_DATA!M134:'RV_DATA'!M138), 6)</f>
        <v>0</v>
      </c>
      <c r="Q220">
        <v>3</v>
      </c>
    </row>
    <row r="221" spans="1:17" ht="57" x14ac:dyDescent="0.2">
      <c r="A221" s="10" t="s">
        <v>439</v>
      </c>
      <c r="B221" s="11" t="s">
        <v>441</v>
      </c>
      <c r="C221" s="11" t="s">
        <v>125</v>
      </c>
      <c r="D221" s="12">
        <f>ROUND(SUMIF(RV_DATA!V134:'RV_DATA'!V138, 1336159307, RV_DATA!I134:'RV_DATA'!I138), 6)</f>
        <v>0</v>
      </c>
      <c r="E221" s="13">
        <f>ROUND(RV_DATA!K138, 6)</f>
        <v>3834.09</v>
      </c>
      <c r="F221" s="13">
        <f>ROUND(SUMIF(RV_DATA!V134:'RV_DATA'!V138, 1336159307, RV_DATA!M134:'RV_DATA'!M138), 6)</f>
        <v>0</v>
      </c>
      <c r="Q221">
        <v>3</v>
      </c>
    </row>
    <row r="222" spans="1:17" ht="14.25" x14ac:dyDescent="0.2">
      <c r="A222" s="10" t="s">
        <v>391</v>
      </c>
      <c r="B222" s="11" t="s">
        <v>393</v>
      </c>
      <c r="C222" s="11" t="s">
        <v>125</v>
      </c>
      <c r="D222" s="12">
        <f>ROUND(SUMIF(RV_DATA!V134:'RV_DATA'!V138, -264176447, RV_DATA!I134:'RV_DATA'!I138), 6)</f>
        <v>0</v>
      </c>
      <c r="E222" s="13">
        <f>ROUND(RV_DATA!K137, 6)</f>
        <v>3100.91</v>
      </c>
      <c r="F222" s="13">
        <f>ROUND(SUMIF(RV_DATA!V134:'RV_DATA'!V138, -264176447, RV_DATA!M134:'RV_DATA'!M138), 6)</f>
        <v>0</v>
      </c>
      <c r="Q222">
        <v>3</v>
      </c>
    </row>
    <row r="223" spans="1:17" ht="28.5" x14ac:dyDescent="0.2">
      <c r="A223" s="10" t="s">
        <v>442</v>
      </c>
      <c r="B223" s="11" t="s">
        <v>444</v>
      </c>
      <c r="C223" s="11" t="s">
        <v>125</v>
      </c>
      <c r="D223" s="12">
        <f>ROUND(SUMIF(RV_DATA!V134:'RV_DATA'!V138, -1556188943, RV_DATA!I134:'RV_DATA'!I138), 6)</f>
        <v>0</v>
      </c>
      <c r="E223" s="13">
        <f>ROUND(RV_DATA!K136, 6)</f>
        <v>6132.93</v>
      </c>
      <c r="F223" s="13">
        <f>ROUND(SUMIF(RV_DATA!V134:'RV_DATA'!V138, -1556188943, RV_DATA!M134:'RV_DATA'!M138), 6)</f>
        <v>0</v>
      </c>
      <c r="Q223">
        <v>3</v>
      </c>
    </row>
    <row r="224" spans="1:17" ht="15" x14ac:dyDescent="0.25">
      <c r="A224" s="64" t="s">
        <v>596</v>
      </c>
      <c r="B224" s="64"/>
      <c r="C224" s="64"/>
      <c r="D224" s="64"/>
      <c r="E224" s="65">
        <f>SUMIF(Q219:Q223, 3, F219:F223)</f>
        <v>0</v>
      </c>
      <c r="F224" s="65"/>
    </row>
    <row r="225" spans="1:17" ht="16.5" x14ac:dyDescent="0.2">
      <c r="A225" s="69" t="str">
        <f>CONCATENATE("Подраздел: ",IF(Source!G1902&lt;&gt;"Новый подраздел", Source!G1902, ""))</f>
        <v>Подраздел: Устройство тротуара</v>
      </c>
      <c r="B225" s="70"/>
      <c r="C225" s="70"/>
      <c r="D225" s="70"/>
      <c r="E225" s="70"/>
      <c r="F225" s="70"/>
    </row>
    <row r="226" spans="1:17" ht="14.25" x14ac:dyDescent="0.2">
      <c r="A226" s="71" t="s">
        <v>599</v>
      </c>
      <c r="B226" s="72"/>
      <c r="C226" s="72"/>
      <c r="D226" s="72"/>
      <c r="E226" s="72"/>
      <c r="F226" s="72"/>
    </row>
    <row r="227" spans="1:17" ht="14.25" x14ac:dyDescent="0.2">
      <c r="A227" s="10" t="s">
        <v>436</v>
      </c>
      <c r="B227" s="11" t="s">
        <v>438</v>
      </c>
      <c r="C227" s="11" t="s">
        <v>125</v>
      </c>
      <c r="D227" s="12">
        <f>ROUND(SUMIF(RV_DATA!V140:'RV_DATA'!V145, 1013342345, RV_DATA!I140:'RV_DATA'!I145), 6)</f>
        <v>0</v>
      </c>
      <c r="E227" s="13">
        <f>ROUND(RV_DATA!K141, 6)</f>
        <v>600.76</v>
      </c>
      <c r="F227" s="13">
        <f>ROUND(SUMIF(RV_DATA!V140:'RV_DATA'!V145, 1013342345, RV_DATA!M140:'RV_DATA'!M145), 6)</f>
        <v>0</v>
      </c>
      <c r="Q227">
        <v>3</v>
      </c>
    </row>
    <row r="228" spans="1:17" ht="42.75" x14ac:dyDescent="0.2">
      <c r="A228" s="10" t="s">
        <v>412</v>
      </c>
      <c r="B228" s="11" t="s">
        <v>414</v>
      </c>
      <c r="C228" s="11" t="s">
        <v>125</v>
      </c>
      <c r="D228" s="12">
        <f>ROUND(SUMIF(RV_DATA!V140:'RV_DATA'!V145, -941176048, RV_DATA!I140:'RV_DATA'!I145), 6)</f>
        <v>0</v>
      </c>
      <c r="E228" s="13">
        <f>ROUND(RV_DATA!K143, 6)</f>
        <v>1906.02</v>
      </c>
      <c r="F228" s="13">
        <f>ROUND(SUMIF(RV_DATA!V140:'RV_DATA'!V145, -941176048, RV_DATA!M140:'RV_DATA'!M145), 6)</f>
        <v>0</v>
      </c>
      <c r="Q228">
        <v>3</v>
      </c>
    </row>
    <row r="229" spans="1:17" ht="28.5" x14ac:dyDescent="0.2">
      <c r="A229" s="10" t="s">
        <v>418</v>
      </c>
      <c r="B229" s="11" t="s">
        <v>420</v>
      </c>
      <c r="C229" s="11" t="s">
        <v>171</v>
      </c>
      <c r="D229" s="12">
        <f>ROUND(SUMIF(RV_DATA!V140:'RV_DATA'!V145, 1316573159, RV_DATA!I140:'RV_DATA'!I145), 6)</f>
        <v>0</v>
      </c>
      <c r="E229" s="13">
        <f>ROUND(RV_DATA!K144, 6)</f>
        <v>32351.38</v>
      </c>
      <c r="F229" s="13">
        <f>ROUND(SUMIF(RV_DATA!V140:'RV_DATA'!V145, 1316573159, RV_DATA!M140:'RV_DATA'!M145), 6)</f>
        <v>0</v>
      </c>
      <c r="Q229">
        <v>3</v>
      </c>
    </row>
    <row r="230" spans="1:17" ht="14.25" x14ac:dyDescent="0.2">
      <c r="A230" s="10" t="s">
        <v>415</v>
      </c>
      <c r="B230" s="11" t="s">
        <v>417</v>
      </c>
      <c r="C230" s="11" t="s">
        <v>125</v>
      </c>
      <c r="D230" s="12">
        <f>ROUND(SUMIF(RV_DATA!V140:'RV_DATA'!V145, -956624241, RV_DATA!I140:'RV_DATA'!I145), 6)</f>
        <v>0</v>
      </c>
      <c r="E230" s="13">
        <f>ROUND(RV_DATA!K140, 6)</f>
        <v>32.25</v>
      </c>
      <c r="F230" s="13">
        <f>ROUND(SUMIF(RV_DATA!V140:'RV_DATA'!V145, -956624241, RV_DATA!M140:'RV_DATA'!M145), 6)</f>
        <v>0</v>
      </c>
      <c r="Q230">
        <v>3</v>
      </c>
    </row>
    <row r="231" spans="1:17" ht="28.5" x14ac:dyDescent="0.2">
      <c r="A231" s="10" t="s">
        <v>205</v>
      </c>
      <c r="B231" s="11" t="s">
        <v>206</v>
      </c>
      <c r="C231" s="11" t="s">
        <v>171</v>
      </c>
      <c r="D231" s="12">
        <f>ROUND(SUMIF(RV_DATA!V140:'RV_DATA'!V145, -1600941662, RV_DATA!I140:'RV_DATA'!I145), 6)</f>
        <v>0</v>
      </c>
      <c r="E231" s="13">
        <f>ROUND(RV_DATA!K145, 6)</f>
        <v>2653.46</v>
      </c>
      <c r="F231" s="13">
        <f>ROUND(SUMIF(RV_DATA!V140:'RV_DATA'!V145, -1600941662, RV_DATA!M140:'RV_DATA'!M145), 6)</f>
        <v>0</v>
      </c>
      <c r="Q231">
        <v>3</v>
      </c>
    </row>
    <row r="232" spans="1:17" ht="15" x14ac:dyDescent="0.25">
      <c r="A232" s="64" t="s">
        <v>596</v>
      </c>
      <c r="B232" s="64"/>
      <c r="C232" s="64"/>
      <c r="D232" s="64"/>
      <c r="E232" s="65">
        <f>SUMIF(Q227:Q231, 3, F227:F231)</f>
        <v>0</v>
      </c>
      <c r="F232" s="65"/>
    </row>
    <row r="234" spans="1:17" ht="16.5" x14ac:dyDescent="0.2">
      <c r="A234" s="66" t="str">
        <f>CONCATENATE("Итого по локальной смете:",IF(Source!G1968&lt;&gt;"Новая локальная смета", Source!G1968, ""))</f>
        <v>Итого по локальной смете:Хамовники</v>
      </c>
      <c r="B234" s="67"/>
      <c r="C234" s="67"/>
      <c r="D234" s="67"/>
      <c r="E234" s="67"/>
      <c r="F234" s="68"/>
    </row>
    <row r="235" spans="1:17" ht="15" x14ac:dyDescent="0.25">
      <c r="A235" s="64" t="s">
        <v>596</v>
      </c>
      <c r="B235" s="64"/>
      <c r="C235" s="64"/>
      <c r="D235" s="64"/>
      <c r="E235" s="65">
        <f>SUMIF(Q215:Q234, 3, F215:F234)</f>
        <v>0</v>
      </c>
      <c r="F235" s="65"/>
    </row>
    <row r="236" spans="1:17" ht="14.25" hidden="1" customHeight="1" x14ac:dyDescent="0.25">
      <c r="A236" s="64" t="s">
        <v>597</v>
      </c>
      <c r="B236" s="64"/>
      <c r="C236" s="64"/>
      <c r="D236" s="64"/>
      <c r="E236" s="65">
        <f>SUMIF(Q215:Q235, 4, F215:F235)</f>
        <v>0</v>
      </c>
      <c r="F236" s="65"/>
    </row>
    <row r="238" spans="1:17" ht="16.5" x14ac:dyDescent="0.2">
      <c r="A238" s="69" t="str">
        <f>CONCATENATE("Локальная смета: ",IF(Source!G2005&lt;&gt;"Новая локальная смета", Source!G2005, ""))</f>
        <v>Локальная смета: Тверской</v>
      </c>
      <c r="B238" s="70"/>
      <c r="C238" s="70"/>
      <c r="D238" s="70"/>
      <c r="E238" s="70"/>
      <c r="F238" s="70"/>
    </row>
    <row r="239" spans="1:17" ht="16.5" x14ac:dyDescent="0.2">
      <c r="A239" s="69" t="str">
        <f>CONCATENATE("Раздел: ",IF(Source!G2009&lt;&gt;"Новый раздел", Source!G2009, ""))</f>
        <v>Раздел: Краснопролетарская кл. (пересеч. с ул. Селезневская)</v>
      </c>
      <c r="B239" s="70"/>
      <c r="C239" s="70"/>
      <c r="D239" s="70"/>
      <c r="E239" s="70"/>
      <c r="F239" s="70"/>
    </row>
    <row r="240" spans="1:17" ht="16.5" x14ac:dyDescent="0.2">
      <c r="A240" s="69" t="str">
        <f>CONCATENATE("Подраздел: ",IF(Source!G2013&lt;&gt;"Новый подраздел", Source!G2013, ""))</f>
        <v>Подраздел: Подготовительные работы</v>
      </c>
      <c r="B240" s="70"/>
      <c r="C240" s="70"/>
      <c r="D240" s="70"/>
      <c r="E240" s="70"/>
      <c r="F240" s="70"/>
    </row>
    <row r="241" spans="1:17" ht="14.25" x14ac:dyDescent="0.2">
      <c r="A241" s="71" t="s">
        <v>599</v>
      </c>
      <c r="B241" s="72"/>
      <c r="C241" s="72"/>
      <c r="D241" s="72"/>
      <c r="E241" s="72"/>
      <c r="F241" s="72"/>
    </row>
    <row r="242" spans="1:17" ht="99.75" x14ac:dyDescent="0.2">
      <c r="A242" s="10" t="s">
        <v>187</v>
      </c>
      <c r="B242" s="11" t="s">
        <v>188</v>
      </c>
      <c r="C242" s="11" t="s">
        <v>171</v>
      </c>
      <c r="D242" s="12">
        <f>ROUND(SUMIF(RV_DATA!V149:'RV_DATA'!V149, 1498256752, RV_DATA!I149:'RV_DATA'!I149), 6)</f>
        <v>0</v>
      </c>
      <c r="E242" s="13">
        <f>ROUND(RV_DATA!K149, 6)</f>
        <v>186.23</v>
      </c>
      <c r="F242" s="13">
        <f>ROUND(SUMIF(RV_DATA!V149:'RV_DATA'!V149, 1498256752, RV_DATA!M149:'RV_DATA'!M149), 6)</f>
        <v>0</v>
      </c>
      <c r="Q242">
        <v>3</v>
      </c>
    </row>
    <row r="243" spans="1:17" ht="15" x14ac:dyDescent="0.25">
      <c r="A243" s="64" t="s">
        <v>596</v>
      </c>
      <c r="B243" s="64"/>
      <c r="C243" s="64"/>
      <c r="D243" s="64"/>
      <c r="E243" s="65">
        <f>SUMIF(Q242:Q242, 3, F242:F242)</f>
        <v>0</v>
      </c>
      <c r="F243" s="65"/>
    </row>
    <row r="244" spans="1:17" ht="16.5" x14ac:dyDescent="0.2">
      <c r="A244" s="69" t="str">
        <f>CONCATENATE("Подраздел: ",IF(Source!G2055&lt;&gt;"Новый подраздел", Source!G2055, ""))</f>
        <v>Подраздел: Установка бортового камня</v>
      </c>
      <c r="B244" s="70"/>
      <c r="C244" s="70"/>
      <c r="D244" s="70"/>
      <c r="E244" s="70"/>
      <c r="F244" s="70"/>
    </row>
    <row r="245" spans="1:17" ht="14.25" x14ac:dyDescent="0.2">
      <c r="A245" s="71" t="s">
        <v>599</v>
      </c>
      <c r="B245" s="72"/>
      <c r="C245" s="72"/>
      <c r="D245" s="72"/>
      <c r="E245" s="72"/>
      <c r="F245" s="72"/>
    </row>
    <row r="246" spans="1:17" ht="14.25" x14ac:dyDescent="0.2">
      <c r="A246" s="10" t="s">
        <v>436</v>
      </c>
      <c r="B246" s="11" t="s">
        <v>438</v>
      </c>
      <c r="C246" s="11" t="s">
        <v>125</v>
      </c>
      <c r="D246" s="12">
        <f>ROUND(SUMIF(RV_DATA!V151:'RV_DATA'!V155, 1013342345, RV_DATA!I151:'RV_DATA'!I155), 6)</f>
        <v>0</v>
      </c>
      <c r="E246" s="13">
        <f>ROUND(RV_DATA!K152, 6)</f>
        <v>600.76</v>
      </c>
      <c r="F246" s="13">
        <f>ROUND(SUMIF(RV_DATA!V151:'RV_DATA'!V155, 1013342345, RV_DATA!M151:'RV_DATA'!M155), 6)</f>
        <v>0</v>
      </c>
      <c r="Q246">
        <v>3</v>
      </c>
    </row>
    <row r="247" spans="1:17" ht="14.25" x14ac:dyDescent="0.2">
      <c r="A247" s="10" t="s">
        <v>415</v>
      </c>
      <c r="B247" s="11" t="s">
        <v>417</v>
      </c>
      <c r="C247" s="11" t="s">
        <v>125</v>
      </c>
      <c r="D247" s="12">
        <f>ROUND(SUMIF(RV_DATA!V151:'RV_DATA'!V155, -956624241, RV_DATA!I151:'RV_DATA'!I155), 6)</f>
        <v>0</v>
      </c>
      <c r="E247" s="13">
        <f>ROUND(RV_DATA!K151, 6)</f>
        <v>32.25</v>
      </c>
      <c r="F247" s="13">
        <f>ROUND(SUMIF(RV_DATA!V151:'RV_DATA'!V155, -956624241, RV_DATA!M151:'RV_DATA'!M155), 6)</f>
        <v>0</v>
      </c>
      <c r="Q247">
        <v>3</v>
      </c>
    </row>
    <row r="248" spans="1:17" ht="57" x14ac:dyDescent="0.2">
      <c r="A248" s="10" t="s">
        <v>439</v>
      </c>
      <c r="B248" s="11" t="s">
        <v>441</v>
      </c>
      <c r="C248" s="11" t="s">
        <v>125</v>
      </c>
      <c r="D248" s="12">
        <f>ROUND(SUMIF(RV_DATA!V151:'RV_DATA'!V155, 1336159307, RV_DATA!I151:'RV_DATA'!I155), 6)</f>
        <v>0</v>
      </c>
      <c r="E248" s="13">
        <f>ROUND(RV_DATA!K155, 6)</f>
        <v>3834.09</v>
      </c>
      <c r="F248" s="13">
        <f>ROUND(SUMIF(RV_DATA!V151:'RV_DATA'!V155, 1336159307, RV_DATA!M151:'RV_DATA'!M155), 6)</f>
        <v>0</v>
      </c>
      <c r="Q248">
        <v>3</v>
      </c>
    </row>
    <row r="249" spans="1:17" ht="14.25" x14ac:dyDescent="0.2">
      <c r="A249" s="10" t="s">
        <v>391</v>
      </c>
      <c r="B249" s="11" t="s">
        <v>393</v>
      </c>
      <c r="C249" s="11" t="s">
        <v>125</v>
      </c>
      <c r="D249" s="12">
        <f>ROUND(SUMIF(RV_DATA!V151:'RV_DATA'!V155, -264176447, RV_DATA!I151:'RV_DATA'!I155), 6)</f>
        <v>0</v>
      </c>
      <c r="E249" s="13">
        <f>ROUND(RV_DATA!K154, 6)</f>
        <v>3100.91</v>
      </c>
      <c r="F249" s="13">
        <f>ROUND(SUMIF(RV_DATA!V151:'RV_DATA'!V155, -264176447, RV_DATA!M151:'RV_DATA'!M155), 6)</f>
        <v>0</v>
      </c>
      <c r="Q249">
        <v>3</v>
      </c>
    </row>
    <row r="250" spans="1:17" ht="28.5" x14ac:dyDescent="0.2">
      <c r="A250" s="10" t="s">
        <v>442</v>
      </c>
      <c r="B250" s="11" t="s">
        <v>444</v>
      </c>
      <c r="C250" s="11" t="s">
        <v>125</v>
      </c>
      <c r="D250" s="12">
        <f>ROUND(SUMIF(RV_DATA!V151:'RV_DATA'!V155, -1556188943, RV_DATA!I151:'RV_DATA'!I155), 6)</f>
        <v>0</v>
      </c>
      <c r="E250" s="13">
        <f>ROUND(RV_DATA!K153, 6)</f>
        <v>6132.93</v>
      </c>
      <c r="F250" s="13">
        <f>ROUND(SUMIF(RV_DATA!V151:'RV_DATA'!V155, -1556188943, RV_DATA!M151:'RV_DATA'!M155), 6)</f>
        <v>0</v>
      </c>
      <c r="Q250">
        <v>3</v>
      </c>
    </row>
    <row r="251" spans="1:17" ht="15" x14ac:dyDescent="0.25">
      <c r="A251" s="64" t="s">
        <v>596</v>
      </c>
      <c r="B251" s="64"/>
      <c r="C251" s="64"/>
      <c r="D251" s="64"/>
      <c r="E251" s="65">
        <f>SUMIF(Q246:Q250, 3, F246:F250)</f>
        <v>0</v>
      </c>
      <c r="F251" s="65"/>
    </row>
    <row r="252" spans="1:17" ht="16.5" x14ac:dyDescent="0.2">
      <c r="A252" s="69" t="str">
        <f>CONCATENATE("Подраздел: ",IF(Source!G2091&lt;&gt;"Новый подраздел", Source!G2091, ""))</f>
        <v>Подраздел: Устройство тротуара</v>
      </c>
      <c r="B252" s="70"/>
      <c r="C252" s="70"/>
      <c r="D252" s="70"/>
      <c r="E252" s="70"/>
      <c r="F252" s="70"/>
    </row>
    <row r="253" spans="1:17" ht="14.25" x14ac:dyDescent="0.2">
      <c r="A253" s="71" t="s">
        <v>599</v>
      </c>
      <c r="B253" s="72"/>
      <c r="C253" s="72"/>
      <c r="D253" s="72"/>
      <c r="E253" s="72"/>
      <c r="F253" s="72"/>
    </row>
    <row r="254" spans="1:17" ht="14.25" x14ac:dyDescent="0.2">
      <c r="A254" s="10" t="s">
        <v>436</v>
      </c>
      <c r="B254" s="11" t="s">
        <v>438</v>
      </c>
      <c r="C254" s="11" t="s">
        <v>125</v>
      </c>
      <c r="D254" s="12">
        <f>ROUND(SUMIF(RV_DATA!V157:'RV_DATA'!V162, 1013342345, RV_DATA!I157:'RV_DATA'!I162), 6)</f>
        <v>0</v>
      </c>
      <c r="E254" s="13">
        <f>ROUND(RV_DATA!K158, 6)</f>
        <v>600.76</v>
      </c>
      <c r="F254" s="13">
        <f>ROUND(SUMIF(RV_DATA!V157:'RV_DATA'!V162, 1013342345, RV_DATA!M157:'RV_DATA'!M162), 6)</f>
        <v>0</v>
      </c>
      <c r="Q254">
        <v>3</v>
      </c>
    </row>
    <row r="255" spans="1:17" ht="42.75" x14ac:dyDescent="0.2">
      <c r="A255" s="10" t="s">
        <v>412</v>
      </c>
      <c r="B255" s="11" t="s">
        <v>414</v>
      </c>
      <c r="C255" s="11" t="s">
        <v>125</v>
      </c>
      <c r="D255" s="12">
        <f>ROUND(SUMIF(RV_DATA!V157:'RV_DATA'!V162, -941176048, RV_DATA!I157:'RV_DATA'!I162), 6)</f>
        <v>0</v>
      </c>
      <c r="E255" s="13">
        <f>ROUND(RV_DATA!K160, 6)</f>
        <v>1906.02</v>
      </c>
      <c r="F255" s="13">
        <f>ROUND(SUMIF(RV_DATA!V157:'RV_DATA'!V162, -941176048, RV_DATA!M157:'RV_DATA'!M162), 6)</f>
        <v>0</v>
      </c>
      <c r="Q255">
        <v>3</v>
      </c>
    </row>
    <row r="256" spans="1:17" ht="28.5" x14ac:dyDescent="0.2">
      <c r="A256" s="10" t="s">
        <v>418</v>
      </c>
      <c r="B256" s="11" t="s">
        <v>420</v>
      </c>
      <c r="C256" s="11" t="s">
        <v>171</v>
      </c>
      <c r="D256" s="12">
        <f>ROUND(SUMIF(RV_DATA!V157:'RV_DATA'!V162, 1316573159, RV_DATA!I157:'RV_DATA'!I162), 6)</f>
        <v>0</v>
      </c>
      <c r="E256" s="13">
        <f>ROUND(RV_DATA!K161, 6)</f>
        <v>32351.38</v>
      </c>
      <c r="F256" s="13">
        <f>ROUND(SUMIF(RV_DATA!V157:'RV_DATA'!V162, 1316573159, RV_DATA!M157:'RV_DATA'!M162), 6)</f>
        <v>0</v>
      </c>
      <c r="Q256">
        <v>3</v>
      </c>
    </row>
    <row r="257" spans="1:17" ht="14.25" x14ac:dyDescent="0.2">
      <c r="A257" s="10" t="s">
        <v>415</v>
      </c>
      <c r="B257" s="11" t="s">
        <v>417</v>
      </c>
      <c r="C257" s="11" t="s">
        <v>125</v>
      </c>
      <c r="D257" s="12">
        <f>ROUND(SUMIF(RV_DATA!V157:'RV_DATA'!V162, -956624241, RV_DATA!I157:'RV_DATA'!I162), 6)</f>
        <v>0</v>
      </c>
      <c r="E257" s="13">
        <f>ROUND(RV_DATA!K157, 6)</f>
        <v>32.25</v>
      </c>
      <c r="F257" s="13">
        <f>ROUND(SUMIF(RV_DATA!V157:'RV_DATA'!V162, -956624241, RV_DATA!M157:'RV_DATA'!M162), 6)</f>
        <v>0</v>
      </c>
      <c r="Q257">
        <v>3</v>
      </c>
    </row>
    <row r="258" spans="1:17" ht="28.5" x14ac:dyDescent="0.2">
      <c r="A258" s="10" t="s">
        <v>205</v>
      </c>
      <c r="B258" s="11" t="s">
        <v>206</v>
      </c>
      <c r="C258" s="11" t="s">
        <v>171</v>
      </c>
      <c r="D258" s="12">
        <f>ROUND(SUMIF(RV_DATA!V157:'RV_DATA'!V162, -1600941662, RV_DATA!I157:'RV_DATA'!I162), 6)</f>
        <v>0</v>
      </c>
      <c r="E258" s="13">
        <f>ROUND(RV_DATA!K162, 6)</f>
        <v>2653.46</v>
      </c>
      <c r="F258" s="13">
        <f>ROUND(SUMIF(RV_DATA!V157:'RV_DATA'!V162, -1600941662, RV_DATA!M157:'RV_DATA'!M162), 6)</f>
        <v>0</v>
      </c>
      <c r="Q258">
        <v>3</v>
      </c>
    </row>
    <row r="259" spans="1:17" ht="15" x14ac:dyDescent="0.25">
      <c r="A259" s="64" t="s">
        <v>596</v>
      </c>
      <c r="B259" s="64"/>
      <c r="C259" s="64"/>
      <c r="D259" s="64"/>
      <c r="E259" s="65">
        <f>SUMIF(Q254:Q258, 3, F254:F258)</f>
        <v>0</v>
      </c>
      <c r="F259" s="65"/>
    </row>
    <row r="260" spans="1:17" ht="16.5" x14ac:dyDescent="0.2">
      <c r="A260" s="69" t="str">
        <f>CONCATENATE("Раздел: ",IF(Source!G2159&lt;&gt;"Новый раздел", Source!G2159, ""))</f>
        <v>Раздел: Петровский б-р д.29 стр 1 (по ул. Неглинная)</v>
      </c>
      <c r="B260" s="70"/>
      <c r="C260" s="70"/>
      <c r="D260" s="70"/>
      <c r="E260" s="70"/>
      <c r="F260" s="70"/>
    </row>
    <row r="261" spans="1:17" ht="16.5" x14ac:dyDescent="0.2">
      <c r="A261" s="69" t="str">
        <f>CONCATENATE("Подраздел: ",IF(Source!G2163&lt;&gt;"Новый подраздел", Source!G2163, ""))</f>
        <v>Подраздел: Прочие работы</v>
      </c>
      <c r="B261" s="70"/>
      <c r="C261" s="70"/>
      <c r="D261" s="70"/>
      <c r="E261" s="70"/>
      <c r="F261" s="70"/>
    </row>
    <row r="262" spans="1:17" ht="14.25" x14ac:dyDescent="0.2">
      <c r="A262" s="71" t="s">
        <v>599</v>
      </c>
      <c r="B262" s="72"/>
      <c r="C262" s="72"/>
      <c r="D262" s="72"/>
      <c r="E262" s="72"/>
      <c r="F262" s="72"/>
    </row>
    <row r="263" spans="1:17" ht="14.25" x14ac:dyDescent="0.2">
      <c r="A263" s="10" t="s">
        <v>473</v>
      </c>
      <c r="B263" s="11" t="s">
        <v>475</v>
      </c>
      <c r="C263" s="11" t="s">
        <v>171</v>
      </c>
      <c r="D263" s="12">
        <f>ROUND(SUMIF(RV_DATA!V165:'RV_DATA'!V168, -1996185399, RV_DATA!I165:'RV_DATA'!I168), 6)</f>
        <v>0</v>
      </c>
      <c r="E263" s="13">
        <f>ROUND(RV_DATA!K168, 6)</f>
        <v>143537.54999999999</v>
      </c>
      <c r="F263" s="13">
        <f>ROUND(SUMIF(RV_DATA!V165:'RV_DATA'!V168, -1996185399, RV_DATA!M165:'RV_DATA'!M168), 6)</f>
        <v>0</v>
      </c>
      <c r="Q263">
        <v>3</v>
      </c>
    </row>
    <row r="264" spans="1:17" ht="28.5" x14ac:dyDescent="0.2">
      <c r="A264" s="10" t="s">
        <v>476</v>
      </c>
      <c r="B264" s="11" t="s">
        <v>478</v>
      </c>
      <c r="C264" s="11" t="s">
        <v>171</v>
      </c>
      <c r="D264" s="12">
        <f>ROUND(SUMIF(RV_DATA!V165:'RV_DATA'!V168, 458982157, RV_DATA!I165:'RV_DATA'!I168), 6)</f>
        <v>0</v>
      </c>
      <c r="E264" s="13">
        <f>ROUND(RV_DATA!K167, 6)</f>
        <v>110581.32</v>
      </c>
      <c r="F264" s="13">
        <f>ROUND(SUMIF(RV_DATA!V165:'RV_DATA'!V168, 458982157, RV_DATA!M165:'RV_DATA'!M168), 6)</f>
        <v>0</v>
      </c>
      <c r="Q264">
        <v>3</v>
      </c>
    </row>
    <row r="265" spans="1:17" ht="57" x14ac:dyDescent="0.2">
      <c r="A265" s="10" t="s">
        <v>479</v>
      </c>
      <c r="B265" s="11" t="s">
        <v>481</v>
      </c>
      <c r="C265" s="11" t="s">
        <v>125</v>
      </c>
      <c r="D265" s="12">
        <f>ROUND(SUMIF(RV_DATA!V165:'RV_DATA'!V168, -1241614591, RV_DATA!I165:'RV_DATA'!I168), 6)</f>
        <v>0</v>
      </c>
      <c r="E265" s="13">
        <f>ROUND(RV_DATA!K166, 6)</f>
        <v>3985.36</v>
      </c>
      <c r="F265" s="13">
        <f>ROUND(SUMIF(RV_DATA!V165:'RV_DATA'!V168, -1241614591, RV_DATA!M165:'RV_DATA'!M168), 6)</f>
        <v>0</v>
      </c>
      <c r="Q265">
        <v>3</v>
      </c>
    </row>
    <row r="266" spans="1:17" ht="42.75" x14ac:dyDescent="0.2">
      <c r="A266" s="10" t="s">
        <v>482</v>
      </c>
      <c r="B266" s="11" t="s">
        <v>484</v>
      </c>
      <c r="C266" s="11" t="s">
        <v>457</v>
      </c>
      <c r="D266" s="12">
        <f>ROUND(SUMIF(RV_DATA!V165:'RV_DATA'!V168, -1233196066, RV_DATA!I165:'RV_DATA'!I168), 6)</f>
        <v>0</v>
      </c>
      <c r="E266" s="13">
        <f>ROUND(RV_DATA!K165, 6)</f>
        <v>1089.42</v>
      </c>
      <c r="F266" s="13">
        <f>ROUND(SUMIF(RV_DATA!V165:'RV_DATA'!V168, -1233196066, RV_DATA!M165:'RV_DATA'!M168), 6)</f>
        <v>0</v>
      </c>
      <c r="Q266">
        <v>3</v>
      </c>
    </row>
    <row r="267" spans="1:17" ht="15" x14ac:dyDescent="0.25">
      <c r="A267" s="64" t="s">
        <v>596</v>
      </c>
      <c r="B267" s="64"/>
      <c r="C267" s="64"/>
      <c r="D267" s="64"/>
      <c r="E267" s="65">
        <f>SUMIF(Q263:Q266, 3, F263:F266)</f>
        <v>0</v>
      </c>
      <c r="F267" s="65"/>
    </row>
    <row r="268" spans="1:17" ht="16.5" x14ac:dyDescent="0.2">
      <c r="A268" s="69" t="str">
        <f>CONCATENATE("Раздел: ",IF(Source!G2227&lt;&gt;"Новый раздел", Source!G2227, ""))</f>
        <v>Раздел: Новослободская ул. д.57/65</v>
      </c>
      <c r="B268" s="70"/>
      <c r="C268" s="70"/>
      <c r="D268" s="70"/>
      <c r="E268" s="70"/>
      <c r="F268" s="70"/>
    </row>
    <row r="269" spans="1:17" ht="16.5" x14ac:dyDescent="0.2">
      <c r="A269" s="69" t="str">
        <f>CONCATENATE("Подраздел: ",IF(Source!G2231&lt;&gt;"Новый подраздел", Source!G2231, ""))</f>
        <v>Подраздел: Подготовительные работы</v>
      </c>
      <c r="B269" s="70"/>
      <c r="C269" s="70"/>
      <c r="D269" s="70"/>
      <c r="E269" s="70"/>
      <c r="F269" s="70"/>
    </row>
    <row r="270" spans="1:17" ht="14.25" x14ac:dyDescent="0.2">
      <c r="A270" s="71" t="s">
        <v>599</v>
      </c>
      <c r="B270" s="72"/>
      <c r="C270" s="72"/>
      <c r="D270" s="72"/>
      <c r="E270" s="72"/>
      <c r="F270" s="72"/>
    </row>
    <row r="271" spans="1:17" ht="99.75" x14ac:dyDescent="0.2">
      <c r="A271" s="10" t="s">
        <v>187</v>
      </c>
      <c r="B271" s="11" t="s">
        <v>188</v>
      </c>
      <c r="C271" s="11" t="s">
        <v>171</v>
      </c>
      <c r="D271" s="12">
        <f>ROUND(SUMIF(RV_DATA!V171:'RV_DATA'!V171, 1037372450, RV_DATA!I171:'RV_DATA'!I171), 6)</f>
        <v>0</v>
      </c>
      <c r="E271" s="13">
        <f>ROUND(RV_DATA!K171, 6)</f>
        <v>186.23</v>
      </c>
      <c r="F271" s="13">
        <f>ROUND(SUMIF(RV_DATA!V171:'RV_DATA'!V171, 1037372450, RV_DATA!M171:'RV_DATA'!M171), 6)</f>
        <v>0</v>
      </c>
      <c r="Q271">
        <v>3</v>
      </c>
    </row>
    <row r="272" spans="1:17" ht="15" x14ac:dyDescent="0.25">
      <c r="A272" s="64" t="s">
        <v>596</v>
      </c>
      <c r="B272" s="64"/>
      <c r="C272" s="64"/>
      <c r="D272" s="64"/>
      <c r="E272" s="65">
        <f>SUMIF(Q271:Q271, 3, F271:F271)</f>
        <v>0</v>
      </c>
      <c r="F272" s="65"/>
    </row>
    <row r="273" spans="1:17" ht="16.5" x14ac:dyDescent="0.2">
      <c r="A273" s="69" t="str">
        <f>CONCATENATE("Подраздел: ",IF(Source!G2269&lt;&gt;"Новый подраздел", Source!G2269, ""))</f>
        <v>Подраздел: Устройство тротуара</v>
      </c>
      <c r="B273" s="70"/>
      <c r="C273" s="70"/>
      <c r="D273" s="70"/>
      <c r="E273" s="70"/>
      <c r="F273" s="70"/>
    </row>
    <row r="274" spans="1:17" ht="14.25" x14ac:dyDescent="0.2">
      <c r="A274" s="71" t="s">
        <v>599</v>
      </c>
      <c r="B274" s="72"/>
      <c r="C274" s="72"/>
      <c r="D274" s="72"/>
      <c r="E274" s="72"/>
      <c r="F274" s="72"/>
    </row>
    <row r="275" spans="1:17" ht="28.5" x14ac:dyDescent="0.2">
      <c r="A275" s="10" t="s">
        <v>503</v>
      </c>
      <c r="B275" s="11" t="s">
        <v>505</v>
      </c>
      <c r="C275" s="11" t="s">
        <v>125</v>
      </c>
      <c r="D275" s="12">
        <f>ROUND(SUMIF(RV_DATA!V173:'RV_DATA'!V182, -810212533, RV_DATA!I173:'RV_DATA'!I182), 6)</f>
        <v>0</v>
      </c>
      <c r="E275" s="13">
        <f>ROUND(RV_DATA!K180, 6)</f>
        <v>600.76</v>
      </c>
      <c r="F275" s="13">
        <f>ROUND(SUMIF(RV_DATA!V173:'RV_DATA'!V182, -810212533, RV_DATA!M173:'RV_DATA'!M182), 6)</f>
        <v>0</v>
      </c>
      <c r="Q275">
        <v>3</v>
      </c>
    </row>
    <row r="276" spans="1:17" ht="57" x14ac:dyDescent="0.2">
      <c r="A276" s="10" t="s">
        <v>485</v>
      </c>
      <c r="B276" s="11" t="s">
        <v>487</v>
      </c>
      <c r="C276" s="11" t="s">
        <v>171</v>
      </c>
      <c r="D276" s="12">
        <f>ROUND(SUMIF(RV_DATA!V173:'RV_DATA'!V182, -711340, RV_DATA!I173:'RV_DATA'!I182), 6)</f>
        <v>0</v>
      </c>
      <c r="E276" s="13">
        <f>ROUND(RV_DATA!K176, 6)</f>
        <v>32529.18</v>
      </c>
      <c r="F276" s="13">
        <f>ROUND(SUMIF(RV_DATA!V173:'RV_DATA'!V182, -711340, RV_DATA!M173:'RV_DATA'!M182), 6)</f>
        <v>0</v>
      </c>
      <c r="Q276">
        <v>3</v>
      </c>
    </row>
    <row r="277" spans="1:17" ht="28.5" x14ac:dyDescent="0.2">
      <c r="A277" s="10" t="s">
        <v>488</v>
      </c>
      <c r="B277" s="11" t="s">
        <v>490</v>
      </c>
      <c r="C277" s="11" t="s">
        <v>171</v>
      </c>
      <c r="D277" s="12">
        <f>ROUND(SUMIF(RV_DATA!V173:'RV_DATA'!V182, 1571604204, RV_DATA!I173:'RV_DATA'!I182), 6)</f>
        <v>0</v>
      </c>
      <c r="E277" s="13">
        <f>ROUND(RV_DATA!K175, 6)</f>
        <v>21587.64</v>
      </c>
      <c r="F277" s="13">
        <f>ROUND(SUMIF(RV_DATA!V173:'RV_DATA'!V182, 1571604204, RV_DATA!M173:'RV_DATA'!M182), 6)</f>
        <v>0</v>
      </c>
      <c r="Q277">
        <v>3</v>
      </c>
    </row>
    <row r="278" spans="1:17" ht="42.75" x14ac:dyDescent="0.2">
      <c r="A278" s="10" t="s">
        <v>491</v>
      </c>
      <c r="B278" s="11" t="s">
        <v>493</v>
      </c>
      <c r="C278" s="11" t="s">
        <v>283</v>
      </c>
      <c r="D278" s="12">
        <f>ROUND(SUMIF(RV_DATA!V173:'RV_DATA'!V182, -1909293283, RV_DATA!I173:'RV_DATA'!I182), 6)</f>
        <v>0</v>
      </c>
      <c r="E278" s="13">
        <f>ROUND(RV_DATA!K174, 6)</f>
        <v>24.73</v>
      </c>
      <c r="F278" s="13">
        <f>ROUND(SUMIF(RV_DATA!V173:'RV_DATA'!V182, -1909293283, RV_DATA!M173:'RV_DATA'!M182), 6)</f>
        <v>0</v>
      </c>
      <c r="Q278">
        <v>3</v>
      </c>
    </row>
    <row r="279" spans="1:17" ht="14.25" x14ac:dyDescent="0.2">
      <c r="A279" s="10" t="s">
        <v>494</v>
      </c>
      <c r="B279" s="11" t="s">
        <v>496</v>
      </c>
      <c r="C279" s="11" t="s">
        <v>171</v>
      </c>
      <c r="D279" s="12">
        <f>ROUND(SUMIF(RV_DATA!V173:'RV_DATA'!V182, 1785108492, RV_DATA!I173:'RV_DATA'!I182), 6)</f>
        <v>0</v>
      </c>
      <c r="E279" s="13">
        <f>ROUND(RV_DATA!K173, 6)</f>
        <v>69248.2</v>
      </c>
      <c r="F279" s="13">
        <f>ROUND(SUMIF(RV_DATA!V173:'RV_DATA'!V182, 1785108492, RV_DATA!M173:'RV_DATA'!M182), 6)</f>
        <v>0</v>
      </c>
      <c r="Q279">
        <v>3</v>
      </c>
    </row>
    <row r="280" spans="1:17" ht="57" x14ac:dyDescent="0.2">
      <c r="A280" s="10" t="s">
        <v>334</v>
      </c>
      <c r="B280" s="11" t="s">
        <v>338</v>
      </c>
      <c r="C280" s="11" t="s">
        <v>171</v>
      </c>
      <c r="D280" s="12">
        <f>ROUND(SUMIF(RV_DATA!V173:'RV_DATA'!V182, 743830695, RV_DATA!I173:'RV_DATA'!I182), 6)</f>
        <v>0</v>
      </c>
      <c r="E280" s="13">
        <f>ROUND(RV_DATA!K181, 6)</f>
        <v>2980.59</v>
      </c>
      <c r="F280" s="13">
        <f>ROUND(SUMIF(RV_DATA!V173:'RV_DATA'!V182, 743830695, RV_DATA!M173:'RV_DATA'!M182), 6)</f>
        <v>0</v>
      </c>
      <c r="Q280">
        <v>3</v>
      </c>
    </row>
    <row r="281" spans="1:17" ht="42.75" x14ac:dyDescent="0.2">
      <c r="A281" s="10" t="s">
        <v>340</v>
      </c>
      <c r="B281" s="11" t="s">
        <v>341</v>
      </c>
      <c r="C281" s="11" t="s">
        <v>283</v>
      </c>
      <c r="D281" s="12">
        <f>ROUND(SUMIF(RV_DATA!V173:'RV_DATA'!V182, 998285972, RV_DATA!I173:'RV_DATA'!I182), 6)</f>
        <v>0</v>
      </c>
      <c r="E281" s="13">
        <f>ROUND(RV_DATA!K182, 6)</f>
        <v>889.27</v>
      </c>
      <c r="F281" s="13">
        <f>ROUND(SUMIF(RV_DATA!V173:'RV_DATA'!V182, 998285972, RV_DATA!M173:'RV_DATA'!M182), 6)</f>
        <v>0</v>
      </c>
      <c r="Q281">
        <v>3</v>
      </c>
    </row>
    <row r="282" spans="1:17" ht="28.5" x14ac:dyDescent="0.2">
      <c r="A282" s="10" t="s">
        <v>506</v>
      </c>
      <c r="B282" s="11" t="s">
        <v>508</v>
      </c>
      <c r="C282" s="11" t="s">
        <v>104</v>
      </c>
      <c r="D282" s="12">
        <f>ROUND(SUMIF(RV_DATA!V173:'RV_DATA'!V182, -1131580132, RV_DATA!I173:'RV_DATA'!I182), 6)</f>
        <v>0</v>
      </c>
      <c r="E282" s="13">
        <f>ROUND(RV_DATA!K179, 6)</f>
        <v>4684.57</v>
      </c>
      <c r="F282" s="13">
        <f>ROUND(SUMIF(RV_DATA!V173:'RV_DATA'!V182, -1131580132, RV_DATA!M173:'RV_DATA'!M182), 6)</f>
        <v>0</v>
      </c>
      <c r="Q282">
        <v>3</v>
      </c>
    </row>
    <row r="283" spans="1:17" ht="15" x14ac:dyDescent="0.25">
      <c r="A283" s="64" t="s">
        <v>596</v>
      </c>
      <c r="B283" s="64"/>
      <c r="C283" s="64"/>
      <c r="D283" s="64"/>
      <c r="E283" s="65">
        <f>SUMIF(Q275:Q282, 3, F275:F282)</f>
        <v>0</v>
      </c>
      <c r="F283" s="65"/>
    </row>
    <row r="285" spans="1:17" ht="16.5" x14ac:dyDescent="0.2">
      <c r="A285" s="66" t="str">
        <f>CONCATENATE("Итого по локальной смете:",IF(Source!G2336&lt;&gt;"Новая локальная смета", Source!G2336, ""))</f>
        <v>Итого по локальной смете:Тверской</v>
      </c>
      <c r="B285" s="67"/>
      <c r="C285" s="67"/>
      <c r="D285" s="67"/>
      <c r="E285" s="67"/>
      <c r="F285" s="68"/>
    </row>
    <row r="286" spans="1:17" ht="15" x14ac:dyDescent="0.25">
      <c r="A286" s="64" t="s">
        <v>596</v>
      </c>
      <c r="B286" s="64"/>
      <c r="C286" s="64"/>
      <c r="D286" s="64"/>
      <c r="E286" s="65">
        <f>SUMIF(Q238:Q285, 3, F238:F285)</f>
        <v>0</v>
      </c>
      <c r="F286" s="65"/>
    </row>
    <row r="287" spans="1:17" ht="14.25" hidden="1" customHeight="1" x14ac:dyDescent="0.25">
      <c r="A287" s="64" t="s">
        <v>597</v>
      </c>
      <c r="B287" s="64"/>
      <c r="C287" s="64"/>
      <c r="D287" s="64"/>
      <c r="E287" s="65">
        <f>SUMIF(Q238:Q286, 4, F238:F286)</f>
        <v>0</v>
      </c>
      <c r="F287" s="65"/>
    </row>
    <row r="289" spans="1:17" ht="16.5" x14ac:dyDescent="0.2">
      <c r="A289" s="69" t="str">
        <f>CONCATENATE("Локальная смета: ",IF(Source!G2373&lt;&gt;"Новая локальная смета", Source!G2373, ""))</f>
        <v>Локальная смета: Пресненский</v>
      </c>
      <c r="B289" s="70"/>
      <c r="C289" s="70"/>
      <c r="D289" s="70"/>
      <c r="E289" s="70"/>
      <c r="F289" s="70"/>
    </row>
    <row r="290" spans="1:17" ht="33" x14ac:dyDescent="0.2">
      <c r="A290" s="69" t="str">
        <f>CONCATENATE("Раздел: ",IF(Source!G2377&lt;&gt;"Новый раздел", Source!G2377, ""))</f>
        <v>Раздел: Красная пресня ул. (от пл.Краснопресненской заставы в направлении ул. М. Грузинская)</v>
      </c>
      <c r="B290" s="70"/>
      <c r="C290" s="70"/>
      <c r="D290" s="70"/>
      <c r="E290" s="70"/>
      <c r="F290" s="70"/>
      <c r="O290" s="9" t="s">
        <v>606</v>
      </c>
    </row>
    <row r="291" spans="1:17" ht="16.5" x14ac:dyDescent="0.2">
      <c r="A291" s="69" t="str">
        <f>CONCATENATE("Подраздел: ",IF(Source!G2381&lt;&gt;"Новый подраздел", Source!G2381, ""))</f>
        <v>Подраздел: Прочие работы</v>
      </c>
      <c r="B291" s="70"/>
      <c r="C291" s="70"/>
      <c r="D291" s="70"/>
      <c r="E291" s="70"/>
      <c r="F291" s="70"/>
    </row>
    <row r="292" spans="1:17" ht="14.25" x14ac:dyDescent="0.2">
      <c r="A292" s="71" t="s">
        <v>599</v>
      </c>
      <c r="B292" s="72"/>
      <c r="C292" s="72"/>
      <c r="D292" s="72"/>
      <c r="E292" s="72"/>
      <c r="F292" s="72"/>
    </row>
    <row r="293" spans="1:17" ht="14.25" x14ac:dyDescent="0.2">
      <c r="A293" s="10" t="s">
        <v>473</v>
      </c>
      <c r="B293" s="11" t="s">
        <v>475</v>
      </c>
      <c r="C293" s="11" t="s">
        <v>171</v>
      </c>
      <c r="D293" s="12">
        <f>ROUND(SUMIF(RV_DATA!V186:'RV_DATA'!V189, -1996185399, RV_DATA!I186:'RV_DATA'!I189), 6)</f>
        <v>0</v>
      </c>
      <c r="E293" s="13">
        <f>ROUND(RV_DATA!K189, 6)</f>
        <v>143537.54999999999</v>
      </c>
      <c r="F293" s="13">
        <f>ROUND(SUMIF(RV_DATA!V186:'RV_DATA'!V189, -1996185399, RV_DATA!M186:'RV_DATA'!M189), 6)</f>
        <v>0</v>
      </c>
      <c r="Q293">
        <v>3</v>
      </c>
    </row>
    <row r="294" spans="1:17" ht="28.5" x14ac:dyDescent="0.2">
      <c r="A294" s="10" t="s">
        <v>476</v>
      </c>
      <c r="B294" s="11" t="s">
        <v>478</v>
      </c>
      <c r="C294" s="11" t="s">
        <v>171</v>
      </c>
      <c r="D294" s="12">
        <f>ROUND(SUMIF(RV_DATA!V186:'RV_DATA'!V189, 458982157, RV_DATA!I186:'RV_DATA'!I189), 6)</f>
        <v>0</v>
      </c>
      <c r="E294" s="13">
        <f>ROUND(RV_DATA!K188, 6)</f>
        <v>110581.32</v>
      </c>
      <c r="F294" s="13">
        <f>ROUND(SUMIF(RV_DATA!V186:'RV_DATA'!V189, 458982157, RV_DATA!M186:'RV_DATA'!M189), 6)</f>
        <v>0</v>
      </c>
      <c r="Q294">
        <v>3</v>
      </c>
    </row>
    <row r="295" spans="1:17" ht="57" x14ac:dyDescent="0.2">
      <c r="A295" s="10" t="s">
        <v>479</v>
      </c>
      <c r="B295" s="11" t="s">
        <v>481</v>
      </c>
      <c r="C295" s="11" t="s">
        <v>125</v>
      </c>
      <c r="D295" s="12">
        <f>ROUND(SUMIF(RV_DATA!V186:'RV_DATA'!V189, -1241614591, RV_DATA!I186:'RV_DATA'!I189), 6)</f>
        <v>0</v>
      </c>
      <c r="E295" s="13">
        <f>ROUND(RV_DATA!K187, 6)</f>
        <v>3985.36</v>
      </c>
      <c r="F295" s="13">
        <f>ROUND(SUMIF(RV_DATA!V186:'RV_DATA'!V189, -1241614591, RV_DATA!M186:'RV_DATA'!M189), 6)</f>
        <v>0</v>
      </c>
      <c r="Q295">
        <v>3</v>
      </c>
    </row>
    <row r="296" spans="1:17" ht="42.75" x14ac:dyDescent="0.2">
      <c r="A296" s="10" t="s">
        <v>482</v>
      </c>
      <c r="B296" s="11" t="s">
        <v>484</v>
      </c>
      <c r="C296" s="11" t="s">
        <v>457</v>
      </c>
      <c r="D296" s="12">
        <f>ROUND(SUMIF(RV_DATA!V186:'RV_DATA'!V189, -1233196066, RV_DATA!I186:'RV_DATA'!I189), 6)</f>
        <v>0</v>
      </c>
      <c r="E296" s="13">
        <f>ROUND(RV_DATA!K186, 6)</f>
        <v>1089.42</v>
      </c>
      <c r="F296" s="13">
        <f>ROUND(SUMIF(RV_DATA!V186:'RV_DATA'!V189, -1233196066, RV_DATA!M186:'RV_DATA'!M189), 6)</f>
        <v>0</v>
      </c>
      <c r="Q296">
        <v>3</v>
      </c>
    </row>
    <row r="297" spans="1:17" ht="15" x14ac:dyDescent="0.25">
      <c r="A297" s="64" t="s">
        <v>596</v>
      </c>
      <c r="B297" s="64"/>
      <c r="C297" s="64"/>
      <c r="D297" s="64"/>
      <c r="E297" s="65">
        <f>SUMIF(Q293:Q296, 3, F293:F296)</f>
        <v>0</v>
      </c>
      <c r="F297" s="65"/>
    </row>
    <row r="299" spans="1:17" ht="16.5" x14ac:dyDescent="0.2">
      <c r="A299" s="66" t="str">
        <f>CONCATENATE("Итого по локальной смете:",IF(Source!G2443&lt;&gt;"Новая локальная смета", Source!G2443, ""))</f>
        <v>Итого по локальной смете:Пресненский</v>
      </c>
      <c r="B299" s="67"/>
      <c r="C299" s="67"/>
      <c r="D299" s="67"/>
      <c r="E299" s="67"/>
      <c r="F299" s="68"/>
    </row>
    <row r="300" spans="1:17" ht="15" x14ac:dyDescent="0.25">
      <c r="A300" s="64" t="s">
        <v>596</v>
      </c>
      <c r="B300" s="64"/>
      <c r="C300" s="64"/>
      <c r="D300" s="64"/>
      <c r="E300" s="65">
        <f>SUMIF(Q289:Q299, 3, F289:F299)</f>
        <v>0</v>
      </c>
      <c r="F300" s="65"/>
    </row>
    <row r="301" spans="1:17" ht="14.25" hidden="1" customHeight="1" x14ac:dyDescent="0.25">
      <c r="A301" s="64" t="s">
        <v>597</v>
      </c>
      <c r="B301" s="64"/>
      <c r="C301" s="64"/>
      <c r="D301" s="64"/>
      <c r="E301" s="65">
        <f>SUMIF(Q289:Q300, 4, F289:F300)</f>
        <v>0</v>
      </c>
      <c r="F301" s="65"/>
    </row>
    <row r="304" spans="1:17" ht="16.5" x14ac:dyDescent="0.2">
      <c r="A304" s="66" t="str">
        <f>CONCATENATE("Итого по объекту: ",IF(Source!G2478&lt;&gt;"Новый объект", Source!G2478, ""))</f>
        <v>Итого по объекту: Локальные мероприятия 2021 г. (ЦАО)</v>
      </c>
      <c r="B304" s="67"/>
      <c r="C304" s="67"/>
      <c r="D304" s="67"/>
      <c r="E304" s="67"/>
      <c r="F304" s="68"/>
    </row>
    <row r="305" spans="1:6" ht="15" x14ac:dyDescent="0.25">
      <c r="A305" s="64" t="s">
        <v>596</v>
      </c>
      <c r="B305" s="64"/>
      <c r="C305" s="64"/>
      <c r="D305" s="64"/>
      <c r="E305" s="65">
        <f>SUMIF(Q1:Q304, 3, F1:F304)</f>
        <v>158180.48000000001</v>
      </c>
      <c r="F305" s="65"/>
    </row>
    <row r="306" spans="1:6" ht="14.25" hidden="1" customHeight="1" x14ac:dyDescent="0.25">
      <c r="A306" s="64" t="s">
        <v>597</v>
      </c>
      <c r="B306" s="64"/>
      <c r="C306" s="64"/>
      <c r="D306" s="64"/>
      <c r="E306" s="65">
        <f>SUMIF(Q1:Q305, 4, F1:F305)</f>
        <v>0</v>
      </c>
      <c r="F306" s="65"/>
    </row>
  </sheetData>
  <sortState ref="A293:R296">
    <sortCondition ref="A293"/>
  </sortState>
  <mergeCells count="234">
    <mergeCell ref="A8:F8"/>
    <mergeCell ref="A10:F10"/>
    <mergeCell ref="A11:D11"/>
    <mergeCell ref="E11:F11"/>
    <mergeCell ref="A12:D12"/>
    <mergeCell ref="E12:F12"/>
    <mergeCell ref="A2:F2"/>
    <mergeCell ref="A3:F3"/>
    <mergeCell ref="A4:A6"/>
    <mergeCell ref="B4:B6"/>
    <mergeCell ref="C4:C6"/>
    <mergeCell ref="D4:D6"/>
    <mergeCell ref="E4:F5"/>
    <mergeCell ref="A24:F24"/>
    <mergeCell ref="A25:F25"/>
    <mergeCell ref="A26:F26"/>
    <mergeCell ref="A30:D30"/>
    <mergeCell ref="E30:F30"/>
    <mergeCell ref="A32:F32"/>
    <mergeCell ref="A14:F14"/>
    <mergeCell ref="A15:F15"/>
    <mergeCell ref="A16:F16"/>
    <mergeCell ref="A17:F17"/>
    <mergeCell ref="A23:D23"/>
    <mergeCell ref="E23:F23"/>
    <mergeCell ref="A38:F38"/>
    <mergeCell ref="A39:F39"/>
    <mergeCell ref="A43:D43"/>
    <mergeCell ref="E43:F43"/>
    <mergeCell ref="A45:F45"/>
    <mergeCell ref="A46:D46"/>
    <mergeCell ref="E46:F46"/>
    <mergeCell ref="A33:D33"/>
    <mergeCell ref="E33:F33"/>
    <mergeCell ref="A34:D34"/>
    <mergeCell ref="E34:F34"/>
    <mergeCell ref="A36:F36"/>
    <mergeCell ref="A37:F37"/>
    <mergeCell ref="A54:D54"/>
    <mergeCell ref="E54:F54"/>
    <mergeCell ref="A55:F55"/>
    <mergeCell ref="A56:F56"/>
    <mergeCell ref="A57:F57"/>
    <mergeCell ref="A59:D59"/>
    <mergeCell ref="E59:F59"/>
    <mergeCell ref="A47:D47"/>
    <mergeCell ref="E47:F47"/>
    <mergeCell ref="A49:F49"/>
    <mergeCell ref="A50:F50"/>
    <mergeCell ref="A51:F51"/>
    <mergeCell ref="A52:F52"/>
    <mergeCell ref="A70:D70"/>
    <mergeCell ref="E70:F70"/>
    <mergeCell ref="A72:F72"/>
    <mergeCell ref="A73:F73"/>
    <mergeCell ref="A74:F74"/>
    <mergeCell ref="A75:F75"/>
    <mergeCell ref="A60:F60"/>
    <mergeCell ref="A61:F61"/>
    <mergeCell ref="A66:D66"/>
    <mergeCell ref="E66:F66"/>
    <mergeCell ref="A68:F68"/>
    <mergeCell ref="A69:D69"/>
    <mergeCell ref="E69:F69"/>
    <mergeCell ref="A83:F83"/>
    <mergeCell ref="A84:D84"/>
    <mergeCell ref="E84:F84"/>
    <mergeCell ref="A85:D85"/>
    <mergeCell ref="E85:F85"/>
    <mergeCell ref="A87:F87"/>
    <mergeCell ref="A77:D77"/>
    <mergeCell ref="E77:F77"/>
    <mergeCell ref="A78:F78"/>
    <mergeCell ref="A79:F79"/>
    <mergeCell ref="A81:D81"/>
    <mergeCell ref="E81:F81"/>
    <mergeCell ref="A94:F94"/>
    <mergeCell ref="A96:D96"/>
    <mergeCell ref="E96:F96"/>
    <mergeCell ref="A97:F97"/>
    <mergeCell ref="A98:F98"/>
    <mergeCell ref="A100:D100"/>
    <mergeCell ref="E100:F100"/>
    <mergeCell ref="A88:F88"/>
    <mergeCell ref="A89:F89"/>
    <mergeCell ref="A90:F90"/>
    <mergeCell ref="A92:D92"/>
    <mergeCell ref="E92:F92"/>
    <mergeCell ref="A93:F93"/>
    <mergeCell ref="A111:D111"/>
    <mergeCell ref="E111:F111"/>
    <mergeCell ref="A113:F113"/>
    <mergeCell ref="A114:F114"/>
    <mergeCell ref="A115:F115"/>
    <mergeCell ref="A116:F116"/>
    <mergeCell ref="A101:F101"/>
    <mergeCell ref="A102:F102"/>
    <mergeCell ref="A107:D107"/>
    <mergeCell ref="E107:F107"/>
    <mergeCell ref="A109:F109"/>
    <mergeCell ref="A110:D110"/>
    <mergeCell ref="E110:F110"/>
    <mergeCell ref="A130:F130"/>
    <mergeCell ref="A131:F131"/>
    <mergeCell ref="A132:F132"/>
    <mergeCell ref="A133:F133"/>
    <mergeCell ref="A135:D135"/>
    <mergeCell ref="E135:F135"/>
    <mergeCell ref="A120:D120"/>
    <mergeCell ref="E120:F120"/>
    <mergeCell ref="A121:F121"/>
    <mergeCell ref="A122:F122"/>
    <mergeCell ref="A123:F123"/>
    <mergeCell ref="A129:D129"/>
    <mergeCell ref="E129:F129"/>
    <mergeCell ref="A146:D146"/>
    <mergeCell ref="E146:F146"/>
    <mergeCell ref="A148:F148"/>
    <mergeCell ref="A149:F149"/>
    <mergeCell ref="A150:F150"/>
    <mergeCell ref="A151:F151"/>
    <mergeCell ref="A136:F136"/>
    <mergeCell ref="A137:F137"/>
    <mergeCell ref="A142:D142"/>
    <mergeCell ref="E142:F142"/>
    <mergeCell ref="A144:F144"/>
    <mergeCell ref="A145:D145"/>
    <mergeCell ref="E145:F145"/>
    <mergeCell ref="A162:F162"/>
    <mergeCell ref="A163:F163"/>
    <mergeCell ref="A169:D169"/>
    <mergeCell ref="E169:F169"/>
    <mergeCell ref="A170:F170"/>
    <mergeCell ref="A171:F171"/>
    <mergeCell ref="A153:D153"/>
    <mergeCell ref="E153:F153"/>
    <mergeCell ref="A154:F154"/>
    <mergeCell ref="A155:F155"/>
    <mergeCell ref="A161:D161"/>
    <mergeCell ref="E161:F161"/>
    <mergeCell ref="A182:F182"/>
    <mergeCell ref="A183:F183"/>
    <mergeCell ref="A184:F184"/>
    <mergeCell ref="A185:F185"/>
    <mergeCell ref="A187:D187"/>
    <mergeCell ref="E187:F187"/>
    <mergeCell ref="A176:D176"/>
    <mergeCell ref="E176:F176"/>
    <mergeCell ref="A178:F178"/>
    <mergeCell ref="A179:D179"/>
    <mergeCell ref="E179:F179"/>
    <mergeCell ref="A180:D180"/>
    <mergeCell ref="E180:F180"/>
    <mergeCell ref="A203:D203"/>
    <mergeCell ref="E203:F203"/>
    <mergeCell ref="A204:F204"/>
    <mergeCell ref="A205:F205"/>
    <mergeCell ref="A209:D209"/>
    <mergeCell ref="E209:F209"/>
    <mergeCell ref="A188:F188"/>
    <mergeCell ref="A189:F189"/>
    <mergeCell ref="A195:D195"/>
    <mergeCell ref="E195:F195"/>
    <mergeCell ref="A196:F196"/>
    <mergeCell ref="A197:F197"/>
    <mergeCell ref="A216:F216"/>
    <mergeCell ref="A217:F217"/>
    <mergeCell ref="A218:F218"/>
    <mergeCell ref="A224:D224"/>
    <mergeCell ref="E224:F224"/>
    <mergeCell ref="A225:F225"/>
    <mergeCell ref="A211:F211"/>
    <mergeCell ref="A212:D212"/>
    <mergeCell ref="E212:F212"/>
    <mergeCell ref="A213:D213"/>
    <mergeCell ref="E213:F213"/>
    <mergeCell ref="A215:F215"/>
    <mergeCell ref="A236:D236"/>
    <mergeCell ref="E236:F236"/>
    <mergeCell ref="A238:F238"/>
    <mergeCell ref="A239:F239"/>
    <mergeCell ref="A240:F240"/>
    <mergeCell ref="A241:F241"/>
    <mergeCell ref="A226:F226"/>
    <mergeCell ref="A232:D232"/>
    <mergeCell ref="E232:F232"/>
    <mergeCell ref="A234:F234"/>
    <mergeCell ref="A235:D235"/>
    <mergeCell ref="E235:F235"/>
    <mergeCell ref="A252:F252"/>
    <mergeCell ref="A253:F253"/>
    <mergeCell ref="A259:D259"/>
    <mergeCell ref="E259:F259"/>
    <mergeCell ref="A260:F260"/>
    <mergeCell ref="A261:F261"/>
    <mergeCell ref="A243:D243"/>
    <mergeCell ref="E243:F243"/>
    <mergeCell ref="A244:F244"/>
    <mergeCell ref="A245:F245"/>
    <mergeCell ref="A251:D251"/>
    <mergeCell ref="E251:F251"/>
    <mergeCell ref="A272:D272"/>
    <mergeCell ref="E272:F272"/>
    <mergeCell ref="A273:F273"/>
    <mergeCell ref="A274:F274"/>
    <mergeCell ref="A283:D283"/>
    <mergeCell ref="E283:F283"/>
    <mergeCell ref="A262:F262"/>
    <mergeCell ref="A267:D267"/>
    <mergeCell ref="E267:F267"/>
    <mergeCell ref="A268:F268"/>
    <mergeCell ref="A269:F269"/>
    <mergeCell ref="A270:F270"/>
    <mergeCell ref="A290:F290"/>
    <mergeCell ref="A291:F291"/>
    <mergeCell ref="A292:F292"/>
    <mergeCell ref="A297:D297"/>
    <mergeCell ref="E297:F297"/>
    <mergeCell ref="A299:F299"/>
    <mergeCell ref="A285:F285"/>
    <mergeCell ref="A286:D286"/>
    <mergeCell ref="E286:F286"/>
    <mergeCell ref="A287:D287"/>
    <mergeCell ref="E287:F287"/>
    <mergeCell ref="A289:F289"/>
    <mergeCell ref="A306:D306"/>
    <mergeCell ref="E306:F306"/>
    <mergeCell ref="A300:D300"/>
    <mergeCell ref="E300:F300"/>
    <mergeCell ref="A301:D301"/>
    <mergeCell ref="E301:F301"/>
    <mergeCell ref="A304:F304"/>
    <mergeCell ref="A305:D305"/>
    <mergeCell ref="E305:F305"/>
  </mergeCells>
  <pageMargins left="0.6" right="0.4" top="0.65" bottom="0.4" header="0.4" footer="0.4"/>
  <pageSetup paperSize="9" scale="90" fitToHeight="0" orientation="portrait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2520"/>
  <sheetViews>
    <sheetView workbookViewId="0">
      <selection activeCell="G20" sqref="G20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0</v>
      </c>
      <c r="L1">
        <v>11491</v>
      </c>
      <c r="M1">
        <v>10</v>
      </c>
      <c r="N1">
        <v>10</v>
      </c>
      <c r="O1">
        <v>1</v>
      </c>
      <c r="P1">
        <v>0</v>
      </c>
      <c r="Q1">
        <v>11</v>
      </c>
    </row>
    <row r="12" spans="1:133" x14ac:dyDescent="0.2">
      <c r="A12" s="1">
        <v>1</v>
      </c>
      <c r="B12" s="1">
        <v>2516</v>
      </c>
      <c r="C12" s="1">
        <v>0</v>
      </c>
      <c r="D12" s="1">
        <f>ROW(A2478)</f>
        <v>2478</v>
      </c>
      <c r="E12" s="1">
        <v>0</v>
      </c>
      <c r="F12" s="1" t="s">
        <v>4</v>
      </c>
      <c r="G12" s="1" t="s">
        <v>607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78</v>
      </c>
      <c r="S12" s="1"/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6</v>
      </c>
      <c r="BI12" s="1" t="s">
        <v>7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 t="s">
        <v>8</v>
      </c>
      <c r="BZ12" s="1" t="s">
        <v>9</v>
      </c>
      <c r="CA12" s="1" t="s">
        <v>10</v>
      </c>
      <c r="CB12" s="1" t="s">
        <v>10</v>
      </c>
      <c r="CC12" s="1" t="s">
        <v>10</v>
      </c>
      <c r="CD12" s="1" t="s">
        <v>10</v>
      </c>
      <c r="CE12" s="1" t="s">
        <v>3</v>
      </c>
      <c r="CF12" s="1">
        <v>0</v>
      </c>
      <c r="CG12" s="1">
        <v>0</v>
      </c>
      <c r="CH12" s="1">
        <v>8</v>
      </c>
      <c r="CI12" s="1" t="s">
        <v>3</v>
      </c>
      <c r="CJ12" s="1" t="s">
        <v>3</v>
      </c>
      <c r="CK12" s="1">
        <v>1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06" x14ac:dyDescent="0.2">
      <c r="A18" s="2">
        <v>52</v>
      </c>
      <c r="B18" s="2">
        <f t="shared" ref="B18:G18" si="0">B2478</f>
        <v>2516</v>
      </c>
      <c r="C18" s="2">
        <f t="shared" si="0"/>
        <v>1</v>
      </c>
      <c r="D18" s="2">
        <f t="shared" si="0"/>
        <v>12</v>
      </c>
      <c r="E18" s="2">
        <f t="shared" si="0"/>
        <v>0</v>
      </c>
      <c r="F18" s="2" t="str">
        <f t="shared" si="0"/>
        <v>1</v>
      </c>
      <c r="G18" s="2" t="str">
        <f t="shared" si="0"/>
        <v>Локальные мероприятия 2021 г. (ЦАО)</v>
      </c>
      <c r="H18" s="2"/>
      <c r="I18" s="2"/>
      <c r="J18" s="2"/>
      <c r="K18" s="2"/>
      <c r="L18" s="2"/>
      <c r="M18" s="2"/>
      <c r="N18" s="2"/>
      <c r="O18" s="2">
        <f t="shared" ref="O18:AT18" si="1">O2478</f>
        <v>175424.79</v>
      </c>
      <c r="P18" s="2">
        <f t="shared" si="1"/>
        <v>158180.48000000001</v>
      </c>
      <c r="Q18" s="2">
        <f t="shared" si="1"/>
        <v>244.53</v>
      </c>
      <c r="R18" s="2">
        <f t="shared" si="1"/>
        <v>40.14</v>
      </c>
      <c r="S18" s="2">
        <f t="shared" si="1"/>
        <v>16999.78</v>
      </c>
      <c r="T18" s="2">
        <f t="shared" si="1"/>
        <v>0</v>
      </c>
      <c r="U18" s="2">
        <f t="shared" si="1"/>
        <v>70.141000000000005</v>
      </c>
      <c r="V18" s="2">
        <f t="shared" si="1"/>
        <v>0</v>
      </c>
      <c r="W18" s="2">
        <f t="shared" si="1"/>
        <v>0</v>
      </c>
      <c r="X18" s="2">
        <f t="shared" si="1"/>
        <v>11899.85</v>
      </c>
      <c r="Y18" s="2">
        <f t="shared" si="1"/>
        <v>1699.98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0</v>
      </c>
      <c r="AQ18" s="2">
        <f t="shared" si="1"/>
        <v>0</v>
      </c>
      <c r="AR18" s="2">
        <f t="shared" si="1"/>
        <v>189055.93</v>
      </c>
      <c r="AS18" s="2">
        <f t="shared" si="1"/>
        <v>0</v>
      </c>
      <c r="AT18" s="2">
        <f t="shared" si="1"/>
        <v>0</v>
      </c>
      <c r="AU18" s="2">
        <f t="shared" ref="AU18:BZ18" si="2">AU2478</f>
        <v>189055.93</v>
      </c>
      <c r="AV18" s="2">
        <f t="shared" si="2"/>
        <v>158180.48000000001</v>
      </c>
      <c r="AW18" s="2">
        <f t="shared" si="2"/>
        <v>158180.48000000001</v>
      </c>
      <c r="AX18" s="2">
        <f t="shared" si="2"/>
        <v>0</v>
      </c>
      <c r="AY18" s="2">
        <f t="shared" si="2"/>
        <v>158180.48000000001</v>
      </c>
      <c r="AZ18" s="2">
        <f t="shared" si="2"/>
        <v>0</v>
      </c>
      <c r="BA18" s="2">
        <f t="shared" si="2"/>
        <v>0</v>
      </c>
      <c r="BB18" s="2">
        <f t="shared" si="2"/>
        <v>0</v>
      </c>
      <c r="BC18" s="2">
        <f t="shared" si="2"/>
        <v>0</v>
      </c>
      <c r="BD18" s="2">
        <f t="shared" si="2"/>
        <v>0</v>
      </c>
      <c r="BE18" s="2">
        <f t="shared" si="2"/>
        <v>0</v>
      </c>
      <c r="BF18" s="2">
        <f t="shared" si="2"/>
        <v>0</v>
      </c>
      <c r="BG18" s="2">
        <f t="shared" si="2"/>
        <v>0</v>
      </c>
      <c r="BH18" s="2">
        <f t="shared" si="2"/>
        <v>0</v>
      </c>
      <c r="BI18" s="2">
        <f t="shared" si="2"/>
        <v>0</v>
      </c>
      <c r="BJ18" s="2">
        <f t="shared" si="2"/>
        <v>0</v>
      </c>
      <c r="BK18" s="2">
        <f t="shared" si="2"/>
        <v>0</v>
      </c>
      <c r="BL18" s="2">
        <f t="shared" si="2"/>
        <v>0</v>
      </c>
      <c r="BM18" s="2">
        <f t="shared" si="2"/>
        <v>0</v>
      </c>
      <c r="BN18" s="2">
        <f t="shared" si="2"/>
        <v>0</v>
      </c>
      <c r="BO18" s="2">
        <f t="shared" si="2"/>
        <v>0</v>
      </c>
      <c r="BP18" s="2">
        <f t="shared" si="2"/>
        <v>0</v>
      </c>
      <c r="BQ18" s="2">
        <f t="shared" si="2"/>
        <v>0</v>
      </c>
      <c r="BR18" s="2">
        <f t="shared" si="2"/>
        <v>0</v>
      </c>
      <c r="BS18" s="2">
        <f t="shared" si="2"/>
        <v>0</v>
      </c>
      <c r="BT18" s="2">
        <f t="shared" si="2"/>
        <v>0</v>
      </c>
      <c r="BU18" s="2">
        <f t="shared" si="2"/>
        <v>0</v>
      </c>
      <c r="BV18" s="2">
        <f t="shared" si="2"/>
        <v>0</v>
      </c>
      <c r="BW18" s="2">
        <f t="shared" si="2"/>
        <v>0</v>
      </c>
      <c r="BX18" s="2">
        <f t="shared" si="2"/>
        <v>0</v>
      </c>
      <c r="BY18" s="2">
        <f t="shared" si="2"/>
        <v>0</v>
      </c>
      <c r="BZ18" s="2">
        <f t="shared" si="2"/>
        <v>0</v>
      </c>
      <c r="CA18" s="2">
        <f t="shared" ref="CA18:DF18" si="3">CA2478</f>
        <v>0</v>
      </c>
      <c r="CB18" s="2">
        <f t="shared" si="3"/>
        <v>0</v>
      </c>
      <c r="CC18" s="2">
        <f t="shared" si="3"/>
        <v>0</v>
      </c>
      <c r="CD18" s="2">
        <f t="shared" si="3"/>
        <v>0</v>
      </c>
      <c r="CE18" s="2">
        <f t="shared" si="3"/>
        <v>0</v>
      </c>
      <c r="CF18" s="2">
        <f t="shared" si="3"/>
        <v>0</v>
      </c>
      <c r="CG18" s="2">
        <f t="shared" si="3"/>
        <v>0</v>
      </c>
      <c r="CH18" s="2">
        <f t="shared" si="3"/>
        <v>0</v>
      </c>
      <c r="CI18" s="2">
        <f t="shared" si="3"/>
        <v>0</v>
      </c>
      <c r="CJ18" s="2">
        <f t="shared" si="3"/>
        <v>0</v>
      </c>
      <c r="CK18" s="2">
        <f t="shared" si="3"/>
        <v>0</v>
      </c>
      <c r="CL18" s="2">
        <f t="shared" si="3"/>
        <v>0</v>
      </c>
      <c r="CM18" s="2">
        <f t="shared" si="3"/>
        <v>0</v>
      </c>
      <c r="CN18" s="2">
        <f t="shared" si="3"/>
        <v>0</v>
      </c>
      <c r="CO18" s="2">
        <f t="shared" si="3"/>
        <v>0</v>
      </c>
      <c r="CP18" s="2">
        <f t="shared" si="3"/>
        <v>0</v>
      </c>
      <c r="CQ18" s="2">
        <f t="shared" si="3"/>
        <v>0</v>
      </c>
      <c r="CR18" s="2">
        <f t="shared" si="3"/>
        <v>0</v>
      </c>
      <c r="CS18" s="2">
        <f t="shared" si="3"/>
        <v>0</v>
      </c>
      <c r="CT18" s="2">
        <f t="shared" si="3"/>
        <v>0</v>
      </c>
      <c r="CU18" s="2">
        <f t="shared" si="3"/>
        <v>0</v>
      </c>
      <c r="CV18" s="2">
        <f t="shared" si="3"/>
        <v>0</v>
      </c>
      <c r="CW18" s="2">
        <f t="shared" si="3"/>
        <v>0</v>
      </c>
      <c r="CX18" s="2">
        <f t="shared" si="3"/>
        <v>0</v>
      </c>
      <c r="CY18" s="2">
        <f t="shared" si="3"/>
        <v>0</v>
      </c>
      <c r="CZ18" s="2">
        <f t="shared" si="3"/>
        <v>0</v>
      </c>
      <c r="DA18" s="2">
        <f t="shared" si="3"/>
        <v>0</v>
      </c>
      <c r="DB18" s="2">
        <f t="shared" si="3"/>
        <v>0</v>
      </c>
      <c r="DC18" s="2">
        <f t="shared" si="3"/>
        <v>0</v>
      </c>
      <c r="DD18" s="2">
        <f t="shared" si="3"/>
        <v>0</v>
      </c>
      <c r="DE18" s="2">
        <f t="shared" si="3"/>
        <v>0</v>
      </c>
      <c r="DF18" s="2">
        <f t="shared" si="3"/>
        <v>0</v>
      </c>
      <c r="DG18" s="3">
        <f t="shared" ref="DG18:EL18" si="4">DG2478</f>
        <v>0</v>
      </c>
      <c r="DH18" s="3">
        <f t="shared" si="4"/>
        <v>0</v>
      </c>
      <c r="DI18" s="3">
        <f t="shared" si="4"/>
        <v>0</v>
      </c>
      <c r="DJ18" s="3">
        <f t="shared" si="4"/>
        <v>0</v>
      </c>
      <c r="DK18" s="3">
        <f t="shared" si="4"/>
        <v>0</v>
      </c>
      <c r="DL18" s="3">
        <f t="shared" si="4"/>
        <v>0</v>
      </c>
      <c r="DM18" s="3">
        <f t="shared" si="4"/>
        <v>0</v>
      </c>
      <c r="DN18" s="3">
        <f t="shared" si="4"/>
        <v>0</v>
      </c>
      <c r="DO18" s="3">
        <f t="shared" si="4"/>
        <v>0</v>
      </c>
      <c r="DP18" s="3">
        <f t="shared" si="4"/>
        <v>0</v>
      </c>
      <c r="DQ18" s="3">
        <f t="shared" si="4"/>
        <v>0</v>
      </c>
      <c r="DR18" s="3">
        <f t="shared" si="4"/>
        <v>0</v>
      </c>
      <c r="DS18" s="3">
        <f t="shared" si="4"/>
        <v>0</v>
      </c>
      <c r="DT18" s="3">
        <f t="shared" si="4"/>
        <v>0</v>
      </c>
      <c r="DU18" s="3">
        <f t="shared" si="4"/>
        <v>0</v>
      </c>
      <c r="DV18" s="3">
        <f t="shared" si="4"/>
        <v>0</v>
      </c>
      <c r="DW18" s="3">
        <f t="shared" si="4"/>
        <v>0</v>
      </c>
      <c r="DX18" s="3">
        <f t="shared" si="4"/>
        <v>0</v>
      </c>
      <c r="DY18" s="3">
        <f t="shared" si="4"/>
        <v>0</v>
      </c>
      <c r="DZ18" s="3">
        <f t="shared" si="4"/>
        <v>0</v>
      </c>
      <c r="EA18" s="3">
        <f t="shared" si="4"/>
        <v>0</v>
      </c>
      <c r="EB18" s="3">
        <f t="shared" si="4"/>
        <v>0</v>
      </c>
      <c r="EC18" s="3">
        <f t="shared" si="4"/>
        <v>0</v>
      </c>
      <c r="ED18" s="3">
        <f t="shared" si="4"/>
        <v>0</v>
      </c>
      <c r="EE18" s="3">
        <f t="shared" si="4"/>
        <v>0</v>
      </c>
      <c r="EF18" s="3">
        <f t="shared" si="4"/>
        <v>0</v>
      </c>
      <c r="EG18" s="3">
        <f t="shared" si="4"/>
        <v>0</v>
      </c>
      <c r="EH18" s="3">
        <f t="shared" si="4"/>
        <v>0</v>
      </c>
      <c r="EI18" s="3">
        <f t="shared" si="4"/>
        <v>0</v>
      </c>
      <c r="EJ18" s="3">
        <f t="shared" si="4"/>
        <v>0</v>
      </c>
      <c r="EK18" s="3">
        <f t="shared" si="4"/>
        <v>0</v>
      </c>
      <c r="EL18" s="3">
        <f t="shared" si="4"/>
        <v>0</v>
      </c>
      <c r="EM18" s="3">
        <f t="shared" ref="EM18:FR18" si="5">EM2478</f>
        <v>0</v>
      </c>
      <c r="EN18" s="3">
        <f t="shared" si="5"/>
        <v>0</v>
      </c>
      <c r="EO18" s="3">
        <f t="shared" si="5"/>
        <v>0</v>
      </c>
      <c r="EP18" s="3">
        <f t="shared" si="5"/>
        <v>0</v>
      </c>
      <c r="EQ18" s="3">
        <f t="shared" si="5"/>
        <v>0</v>
      </c>
      <c r="ER18" s="3">
        <f t="shared" si="5"/>
        <v>0</v>
      </c>
      <c r="ES18" s="3">
        <f t="shared" si="5"/>
        <v>0</v>
      </c>
      <c r="ET18" s="3">
        <f t="shared" si="5"/>
        <v>0</v>
      </c>
      <c r="EU18" s="3">
        <f t="shared" si="5"/>
        <v>0</v>
      </c>
      <c r="EV18" s="3">
        <f t="shared" si="5"/>
        <v>0</v>
      </c>
      <c r="EW18" s="3">
        <f t="shared" si="5"/>
        <v>0</v>
      </c>
      <c r="EX18" s="3">
        <f t="shared" si="5"/>
        <v>0</v>
      </c>
      <c r="EY18" s="3">
        <f t="shared" si="5"/>
        <v>0</v>
      </c>
      <c r="EZ18" s="3">
        <f t="shared" si="5"/>
        <v>0</v>
      </c>
      <c r="FA18" s="3">
        <f t="shared" si="5"/>
        <v>0</v>
      </c>
      <c r="FB18" s="3">
        <f t="shared" si="5"/>
        <v>0</v>
      </c>
      <c r="FC18" s="3">
        <f t="shared" si="5"/>
        <v>0</v>
      </c>
      <c r="FD18" s="3">
        <f t="shared" si="5"/>
        <v>0</v>
      </c>
      <c r="FE18" s="3">
        <f t="shared" si="5"/>
        <v>0</v>
      </c>
      <c r="FF18" s="3">
        <f t="shared" si="5"/>
        <v>0</v>
      </c>
      <c r="FG18" s="3">
        <f t="shared" si="5"/>
        <v>0</v>
      </c>
      <c r="FH18" s="3">
        <f t="shared" si="5"/>
        <v>0</v>
      </c>
      <c r="FI18" s="3">
        <f t="shared" si="5"/>
        <v>0</v>
      </c>
      <c r="FJ18" s="3">
        <f t="shared" si="5"/>
        <v>0</v>
      </c>
      <c r="FK18" s="3">
        <f t="shared" si="5"/>
        <v>0</v>
      </c>
      <c r="FL18" s="3">
        <f t="shared" si="5"/>
        <v>0</v>
      </c>
      <c r="FM18" s="3">
        <f t="shared" si="5"/>
        <v>0</v>
      </c>
      <c r="FN18" s="3">
        <f t="shared" si="5"/>
        <v>0</v>
      </c>
      <c r="FO18" s="3">
        <f t="shared" si="5"/>
        <v>0</v>
      </c>
      <c r="FP18" s="3">
        <f t="shared" si="5"/>
        <v>0</v>
      </c>
      <c r="FQ18" s="3">
        <f t="shared" si="5"/>
        <v>0</v>
      </c>
      <c r="FR18" s="3">
        <f t="shared" si="5"/>
        <v>0</v>
      </c>
      <c r="FS18" s="3">
        <f t="shared" ref="FS18:GX18" si="6">FS2478</f>
        <v>0</v>
      </c>
      <c r="FT18" s="3">
        <f t="shared" si="6"/>
        <v>0</v>
      </c>
      <c r="FU18" s="3">
        <f t="shared" si="6"/>
        <v>0</v>
      </c>
      <c r="FV18" s="3">
        <f t="shared" si="6"/>
        <v>0</v>
      </c>
      <c r="FW18" s="3">
        <f t="shared" si="6"/>
        <v>0</v>
      </c>
      <c r="FX18" s="3">
        <f t="shared" si="6"/>
        <v>0</v>
      </c>
      <c r="FY18" s="3">
        <f t="shared" si="6"/>
        <v>0</v>
      </c>
      <c r="FZ18" s="3">
        <f t="shared" si="6"/>
        <v>0</v>
      </c>
      <c r="GA18" s="3">
        <f t="shared" si="6"/>
        <v>0</v>
      </c>
      <c r="GB18" s="3">
        <f t="shared" si="6"/>
        <v>0</v>
      </c>
      <c r="GC18" s="3">
        <f t="shared" si="6"/>
        <v>0</v>
      </c>
      <c r="GD18" s="3">
        <f t="shared" si="6"/>
        <v>0</v>
      </c>
      <c r="GE18" s="3">
        <f t="shared" si="6"/>
        <v>0</v>
      </c>
      <c r="GF18" s="3">
        <f t="shared" si="6"/>
        <v>0</v>
      </c>
      <c r="GG18" s="3">
        <f t="shared" si="6"/>
        <v>0</v>
      </c>
      <c r="GH18" s="3">
        <f t="shared" si="6"/>
        <v>0</v>
      </c>
      <c r="GI18" s="3">
        <f t="shared" si="6"/>
        <v>0</v>
      </c>
      <c r="GJ18" s="3">
        <f t="shared" si="6"/>
        <v>0</v>
      </c>
      <c r="GK18" s="3">
        <f t="shared" si="6"/>
        <v>0</v>
      </c>
      <c r="GL18" s="3">
        <f t="shared" si="6"/>
        <v>0</v>
      </c>
      <c r="GM18" s="3">
        <f t="shared" si="6"/>
        <v>0</v>
      </c>
      <c r="GN18" s="3">
        <f t="shared" si="6"/>
        <v>0</v>
      </c>
      <c r="GO18" s="3">
        <f t="shared" si="6"/>
        <v>0</v>
      </c>
      <c r="GP18" s="3">
        <f t="shared" si="6"/>
        <v>0</v>
      </c>
      <c r="GQ18" s="3">
        <f t="shared" si="6"/>
        <v>0</v>
      </c>
      <c r="GR18" s="3">
        <f t="shared" si="6"/>
        <v>0</v>
      </c>
      <c r="GS18" s="3">
        <f t="shared" si="6"/>
        <v>0</v>
      </c>
      <c r="GT18" s="3">
        <f t="shared" si="6"/>
        <v>0</v>
      </c>
      <c r="GU18" s="3">
        <f t="shared" si="6"/>
        <v>0</v>
      </c>
      <c r="GV18" s="3">
        <f t="shared" si="6"/>
        <v>0</v>
      </c>
      <c r="GW18" s="3">
        <f t="shared" si="6"/>
        <v>0</v>
      </c>
      <c r="GX18" s="3">
        <f t="shared" si="6"/>
        <v>0</v>
      </c>
    </row>
    <row r="20" spans="1:206" x14ac:dyDescent="0.2">
      <c r="A20" s="1">
        <v>3</v>
      </c>
      <c r="B20" s="1">
        <v>1</v>
      </c>
      <c r="C20" s="1"/>
      <c r="D20" s="1">
        <f>ROW(A24)</f>
        <v>24</v>
      </c>
      <c r="E20" s="1"/>
      <c r="F20" s="1" t="s">
        <v>3</v>
      </c>
      <c r="G20" s="1" t="s">
        <v>11</v>
      </c>
      <c r="H20" s="1" t="s">
        <v>3</v>
      </c>
      <c r="I20" s="1">
        <v>0</v>
      </c>
      <c r="J20" s="1" t="s">
        <v>3</v>
      </c>
      <c r="K20" s="1">
        <v>-1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06" x14ac:dyDescent="0.2">
      <c r="A22" s="2">
        <v>52</v>
      </c>
      <c r="B22" s="2">
        <f t="shared" ref="B22:G22" si="7">B24</f>
        <v>1</v>
      </c>
      <c r="C22" s="2">
        <f t="shared" si="7"/>
        <v>3</v>
      </c>
      <c r="D22" s="2">
        <f t="shared" si="7"/>
        <v>20</v>
      </c>
      <c r="E22" s="2">
        <f t="shared" si="7"/>
        <v>0</v>
      </c>
      <c r="F22" s="2" t="str">
        <f t="shared" si="7"/>
        <v/>
      </c>
      <c r="G22" s="2" t="str">
        <f t="shared" si="7"/>
        <v>Локально-реконструктивные мероприятия</v>
      </c>
      <c r="H22" s="2"/>
      <c r="I22" s="2"/>
      <c r="J22" s="2"/>
      <c r="K22" s="2"/>
      <c r="L22" s="2"/>
      <c r="M22" s="2"/>
      <c r="N22" s="2"/>
      <c r="O22" s="2">
        <f t="shared" ref="O22:AT22" si="8">O24</f>
        <v>0</v>
      </c>
      <c r="P22" s="2">
        <f t="shared" si="8"/>
        <v>0</v>
      </c>
      <c r="Q22" s="2">
        <f t="shared" si="8"/>
        <v>0</v>
      </c>
      <c r="R22" s="2">
        <f t="shared" si="8"/>
        <v>0</v>
      </c>
      <c r="S22" s="2">
        <f t="shared" si="8"/>
        <v>0</v>
      </c>
      <c r="T22" s="2">
        <f t="shared" si="8"/>
        <v>0</v>
      </c>
      <c r="U22" s="2">
        <f t="shared" si="8"/>
        <v>0</v>
      </c>
      <c r="V22" s="2">
        <f t="shared" si="8"/>
        <v>0</v>
      </c>
      <c r="W22" s="2">
        <f t="shared" si="8"/>
        <v>0</v>
      </c>
      <c r="X22" s="2">
        <f t="shared" si="8"/>
        <v>0</v>
      </c>
      <c r="Y22" s="2">
        <f t="shared" si="8"/>
        <v>0</v>
      </c>
      <c r="Z22" s="2">
        <f t="shared" si="8"/>
        <v>0</v>
      </c>
      <c r="AA22" s="2">
        <f t="shared" si="8"/>
        <v>0</v>
      </c>
      <c r="AB22" s="2">
        <f t="shared" si="8"/>
        <v>0</v>
      </c>
      <c r="AC22" s="2">
        <f t="shared" si="8"/>
        <v>0</v>
      </c>
      <c r="AD22" s="2">
        <f t="shared" si="8"/>
        <v>0</v>
      </c>
      <c r="AE22" s="2">
        <f t="shared" si="8"/>
        <v>0</v>
      </c>
      <c r="AF22" s="2">
        <f t="shared" si="8"/>
        <v>0</v>
      </c>
      <c r="AG22" s="2">
        <f t="shared" si="8"/>
        <v>0</v>
      </c>
      <c r="AH22" s="2">
        <f t="shared" si="8"/>
        <v>0</v>
      </c>
      <c r="AI22" s="2">
        <f t="shared" si="8"/>
        <v>0</v>
      </c>
      <c r="AJ22" s="2">
        <f t="shared" si="8"/>
        <v>0</v>
      </c>
      <c r="AK22" s="2">
        <f t="shared" si="8"/>
        <v>0</v>
      </c>
      <c r="AL22" s="2">
        <f t="shared" si="8"/>
        <v>0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0</v>
      </c>
      <c r="AS22" s="2">
        <f t="shared" si="8"/>
        <v>0</v>
      </c>
      <c r="AT22" s="2">
        <f t="shared" si="8"/>
        <v>0</v>
      </c>
      <c r="AU22" s="2">
        <f t="shared" ref="AU22:BZ22" si="9">AU24</f>
        <v>0</v>
      </c>
      <c r="AV22" s="2">
        <f t="shared" si="9"/>
        <v>0</v>
      </c>
      <c r="AW22" s="2">
        <f t="shared" si="9"/>
        <v>0</v>
      </c>
      <c r="AX22" s="2">
        <f t="shared" si="9"/>
        <v>0</v>
      </c>
      <c r="AY22" s="2">
        <f t="shared" si="9"/>
        <v>0</v>
      </c>
      <c r="AZ22" s="2">
        <f t="shared" si="9"/>
        <v>0</v>
      </c>
      <c r="BA22" s="2">
        <f t="shared" si="9"/>
        <v>0</v>
      </c>
      <c r="BB22" s="2">
        <f t="shared" si="9"/>
        <v>0</v>
      </c>
      <c r="BC22" s="2">
        <f t="shared" si="9"/>
        <v>0</v>
      </c>
      <c r="BD22" s="2">
        <f t="shared" si="9"/>
        <v>0</v>
      </c>
      <c r="BE22" s="2">
        <f t="shared" si="9"/>
        <v>0</v>
      </c>
      <c r="BF22" s="2">
        <f t="shared" si="9"/>
        <v>0</v>
      </c>
      <c r="BG22" s="2">
        <f t="shared" si="9"/>
        <v>0</v>
      </c>
      <c r="BH22" s="2">
        <f t="shared" si="9"/>
        <v>0</v>
      </c>
      <c r="BI22" s="2">
        <f t="shared" si="9"/>
        <v>0</v>
      </c>
      <c r="BJ22" s="2">
        <f t="shared" si="9"/>
        <v>0</v>
      </c>
      <c r="BK22" s="2">
        <f t="shared" si="9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  <c r="BP22" s="2">
        <f t="shared" si="9"/>
        <v>0</v>
      </c>
      <c r="BQ22" s="2">
        <f t="shared" si="9"/>
        <v>0</v>
      </c>
      <c r="BR22" s="2">
        <f t="shared" si="9"/>
        <v>0</v>
      </c>
      <c r="BS22" s="2">
        <f t="shared" si="9"/>
        <v>0</v>
      </c>
      <c r="BT22" s="2">
        <f t="shared" si="9"/>
        <v>0</v>
      </c>
      <c r="BU22" s="2">
        <f t="shared" si="9"/>
        <v>0</v>
      </c>
      <c r="BV22" s="2">
        <f t="shared" si="9"/>
        <v>0</v>
      </c>
      <c r="BW22" s="2">
        <f t="shared" si="9"/>
        <v>0</v>
      </c>
      <c r="BX22" s="2">
        <f t="shared" si="9"/>
        <v>0</v>
      </c>
      <c r="BY22" s="2">
        <f t="shared" si="9"/>
        <v>0</v>
      </c>
      <c r="BZ22" s="2">
        <f t="shared" si="9"/>
        <v>0</v>
      </c>
      <c r="CA22" s="2">
        <f t="shared" ref="CA22:DF22" si="10">CA24</f>
        <v>0</v>
      </c>
      <c r="CB22" s="2">
        <f t="shared" si="10"/>
        <v>0</v>
      </c>
      <c r="CC22" s="2">
        <f t="shared" si="10"/>
        <v>0</v>
      </c>
      <c r="CD22" s="2">
        <f t="shared" si="10"/>
        <v>0</v>
      </c>
      <c r="CE22" s="2">
        <f t="shared" si="10"/>
        <v>0</v>
      </c>
      <c r="CF22" s="2">
        <f t="shared" si="10"/>
        <v>0</v>
      </c>
      <c r="CG22" s="2">
        <f t="shared" si="10"/>
        <v>0</v>
      </c>
      <c r="CH22" s="2">
        <f t="shared" si="10"/>
        <v>0</v>
      </c>
      <c r="CI22" s="2">
        <f t="shared" si="10"/>
        <v>0</v>
      </c>
      <c r="CJ22" s="2">
        <f t="shared" si="10"/>
        <v>0</v>
      </c>
      <c r="CK22" s="2">
        <f t="shared" si="10"/>
        <v>0</v>
      </c>
      <c r="CL22" s="2">
        <f t="shared" si="10"/>
        <v>0</v>
      </c>
      <c r="CM22" s="2">
        <f t="shared" si="10"/>
        <v>0</v>
      </c>
      <c r="CN22" s="2">
        <f t="shared" si="10"/>
        <v>0</v>
      </c>
      <c r="CO22" s="2">
        <f t="shared" si="10"/>
        <v>0</v>
      </c>
      <c r="CP22" s="2">
        <f t="shared" si="10"/>
        <v>0</v>
      </c>
      <c r="CQ22" s="2">
        <f t="shared" si="10"/>
        <v>0</v>
      </c>
      <c r="CR22" s="2">
        <f t="shared" si="10"/>
        <v>0</v>
      </c>
      <c r="CS22" s="2">
        <f t="shared" si="10"/>
        <v>0</v>
      </c>
      <c r="CT22" s="2">
        <f t="shared" si="10"/>
        <v>0</v>
      </c>
      <c r="CU22" s="2">
        <f t="shared" si="10"/>
        <v>0</v>
      </c>
      <c r="CV22" s="2">
        <f t="shared" si="10"/>
        <v>0</v>
      </c>
      <c r="CW22" s="2">
        <f t="shared" si="10"/>
        <v>0</v>
      </c>
      <c r="CX22" s="2">
        <f t="shared" si="10"/>
        <v>0</v>
      </c>
      <c r="CY22" s="2">
        <f t="shared" si="10"/>
        <v>0</v>
      </c>
      <c r="CZ22" s="2">
        <f t="shared" si="10"/>
        <v>0</v>
      </c>
      <c r="DA22" s="2">
        <f t="shared" si="10"/>
        <v>0</v>
      </c>
      <c r="DB22" s="2">
        <f t="shared" si="10"/>
        <v>0</v>
      </c>
      <c r="DC22" s="2">
        <f t="shared" si="10"/>
        <v>0</v>
      </c>
      <c r="DD22" s="2">
        <f t="shared" si="10"/>
        <v>0</v>
      </c>
      <c r="DE22" s="2">
        <f t="shared" si="10"/>
        <v>0</v>
      </c>
      <c r="DF22" s="2">
        <f t="shared" si="10"/>
        <v>0</v>
      </c>
      <c r="DG22" s="3">
        <f t="shared" ref="DG22:EL22" si="11">DG24</f>
        <v>0</v>
      </c>
      <c r="DH22" s="3">
        <f t="shared" si="11"/>
        <v>0</v>
      </c>
      <c r="DI22" s="3">
        <f t="shared" si="11"/>
        <v>0</v>
      </c>
      <c r="DJ22" s="3">
        <f t="shared" si="11"/>
        <v>0</v>
      </c>
      <c r="DK22" s="3">
        <f t="shared" si="11"/>
        <v>0</v>
      </c>
      <c r="DL22" s="3">
        <f t="shared" si="11"/>
        <v>0</v>
      </c>
      <c r="DM22" s="3">
        <f t="shared" si="11"/>
        <v>0</v>
      </c>
      <c r="DN22" s="3">
        <f t="shared" si="11"/>
        <v>0</v>
      </c>
      <c r="DO22" s="3">
        <f t="shared" si="11"/>
        <v>0</v>
      </c>
      <c r="DP22" s="3">
        <f t="shared" si="11"/>
        <v>0</v>
      </c>
      <c r="DQ22" s="3">
        <f t="shared" si="11"/>
        <v>0</v>
      </c>
      <c r="DR22" s="3">
        <f t="shared" si="11"/>
        <v>0</v>
      </c>
      <c r="DS22" s="3">
        <f t="shared" si="11"/>
        <v>0</v>
      </c>
      <c r="DT22" s="3">
        <f t="shared" si="11"/>
        <v>0</v>
      </c>
      <c r="DU22" s="3">
        <f t="shared" si="11"/>
        <v>0</v>
      </c>
      <c r="DV22" s="3">
        <f t="shared" si="11"/>
        <v>0</v>
      </c>
      <c r="DW22" s="3">
        <f t="shared" si="11"/>
        <v>0</v>
      </c>
      <c r="DX22" s="3">
        <f t="shared" si="11"/>
        <v>0</v>
      </c>
      <c r="DY22" s="3">
        <f t="shared" si="11"/>
        <v>0</v>
      </c>
      <c r="DZ22" s="3">
        <f t="shared" si="11"/>
        <v>0</v>
      </c>
      <c r="EA22" s="3">
        <f t="shared" si="11"/>
        <v>0</v>
      </c>
      <c r="EB22" s="3">
        <f t="shared" si="11"/>
        <v>0</v>
      </c>
      <c r="EC22" s="3">
        <f t="shared" si="11"/>
        <v>0</v>
      </c>
      <c r="ED22" s="3">
        <f t="shared" si="11"/>
        <v>0</v>
      </c>
      <c r="EE22" s="3">
        <f t="shared" si="11"/>
        <v>0</v>
      </c>
      <c r="EF22" s="3">
        <f t="shared" si="11"/>
        <v>0</v>
      </c>
      <c r="EG22" s="3">
        <f t="shared" si="11"/>
        <v>0</v>
      </c>
      <c r="EH22" s="3">
        <f t="shared" si="11"/>
        <v>0</v>
      </c>
      <c r="EI22" s="3">
        <f t="shared" si="11"/>
        <v>0</v>
      </c>
      <c r="EJ22" s="3">
        <f t="shared" si="11"/>
        <v>0</v>
      </c>
      <c r="EK22" s="3">
        <f t="shared" si="11"/>
        <v>0</v>
      </c>
      <c r="EL22" s="3">
        <f t="shared" si="11"/>
        <v>0</v>
      </c>
      <c r="EM22" s="3">
        <f t="shared" ref="EM22:FR22" si="12">EM24</f>
        <v>0</v>
      </c>
      <c r="EN22" s="3">
        <f t="shared" si="12"/>
        <v>0</v>
      </c>
      <c r="EO22" s="3">
        <f t="shared" si="12"/>
        <v>0</v>
      </c>
      <c r="EP22" s="3">
        <f t="shared" si="12"/>
        <v>0</v>
      </c>
      <c r="EQ22" s="3">
        <f t="shared" si="12"/>
        <v>0</v>
      </c>
      <c r="ER22" s="3">
        <f t="shared" si="12"/>
        <v>0</v>
      </c>
      <c r="ES22" s="3">
        <f t="shared" si="12"/>
        <v>0</v>
      </c>
      <c r="ET22" s="3">
        <f t="shared" si="12"/>
        <v>0</v>
      </c>
      <c r="EU22" s="3">
        <f t="shared" si="12"/>
        <v>0</v>
      </c>
      <c r="EV22" s="3">
        <f t="shared" si="12"/>
        <v>0</v>
      </c>
      <c r="EW22" s="3">
        <f t="shared" si="12"/>
        <v>0</v>
      </c>
      <c r="EX22" s="3">
        <f t="shared" si="12"/>
        <v>0</v>
      </c>
      <c r="EY22" s="3">
        <f t="shared" si="12"/>
        <v>0</v>
      </c>
      <c r="EZ22" s="3">
        <f t="shared" si="12"/>
        <v>0</v>
      </c>
      <c r="FA22" s="3">
        <f t="shared" si="12"/>
        <v>0</v>
      </c>
      <c r="FB22" s="3">
        <f t="shared" si="12"/>
        <v>0</v>
      </c>
      <c r="FC22" s="3">
        <f t="shared" si="12"/>
        <v>0</v>
      </c>
      <c r="FD22" s="3">
        <f t="shared" si="12"/>
        <v>0</v>
      </c>
      <c r="FE22" s="3">
        <f t="shared" si="12"/>
        <v>0</v>
      </c>
      <c r="FF22" s="3">
        <f t="shared" si="12"/>
        <v>0</v>
      </c>
      <c r="FG22" s="3">
        <f t="shared" si="12"/>
        <v>0</v>
      </c>
      <c r="FH22" s="3">
        <f t="shared" si="12"/>
        <v>0</v>
      </c>
      <c r="FI22" s="3">
        <f t="shared" si="12"/>
        <v>0</v>
      </c>
      <c r="FJ22" s="3">
        <f t="shared" si="12"/>
        <v>0</v>
      </c>
      <c r="FK22" s="3">
        <f t="shared" si="12"/>
        <v>0</v>
      </c>
      <c r="FL22" s="3">
        <f t="shared" si="12"/>
        <v>0</v>
      </c>
      <c r="FM22" s="3">
        <f t="shared" si="12"/>
        <v>0</v>
      </c>
      <c r="FN22" s="3">
        <f t="shared" si="12"/>
        <v>0</v>
      </c>
      <c r="FO22" s="3">
        <f t="shared" si="12"/>
        <v>0</v>
      </c>
      <c r="FP22" s="3">
        <f t="shared" si="12"/>
        <v>0</v>
      </c>
      <c r="FQ22" s="3">
        <f t="shared" si="12"/>
        <v>0</v>
      </c>
      <c r="FR22" s="3">
        <f t="shared" si="12"/>
        <v>0</v>
      </c>
      <c r="FS22" s="3">
        <f t="shared" ref="FS22:GX22" si="13">FS24</f>
        <v>0</v>
      </c>
      <c r="FT22" s="3">
        <f t="shared" si="13"/>
        <v>0</v>
      </c>
      <c r="FU22" s="3">
        <f t="shared" si="13"/>
        <v>0</v>
      </c>
      <c r="FV22" s="3">
        <f t="shared" si="13"/>
        <v>0</v>
      </c>
      <c r="FW22" s="3">
        <f t="shared" si="13"/>
        <v>0</v>
      </c>
      <c r="FX22" s="3">
        <f t="shared" si="13"/>
        <v>0</v>
      </c>
      <c r="FY22" s="3">
        <f t="shared" si="13"/>
        <v>0</v>
      </c>
      <c r="FZ22" s="3">
        <f t="shared" si="13"/>
        <v>0</v>
      </c>
      <c r="GA22" s="3">
        <f t="shared" si="13"/>
        <v>0</v>
      </c>
      <c r="GB22" s="3">
        <f t="shared" si="13"/>
        <v>0</v>
      </c>
      <c r="GC22" s="3">
        <f t="shared" si="13"/>
        <v>0</v>
      </c>
      <c r="GD22" s="3">
        <f t="shared" si="13"/>
        <v>0</v>
      </c>
      <c r="GE22" s="3">
        <f t="shared" si="13"/>
        <v>0</v>
      </c>
      <c r="GF22" s="3">
        <f t="shared" si="13"/>
        <v>0</v>
      </c>
      <c r="GG22" s="3">
        <f t="shared" si="13"/>
        <v>0</v>
      </c>
      <c r="GH22" s="3">
        <f t="shared" si="13"/>
        <v>0</v>
      </c>
      <c r="GI22" s="3">
        <f t="shared" si="13"/>
        <v>0</v>
      </c>
      <c r="GJ22" s="3">
        <f t="shared" si="13"/>
        <v>0</v>
      </c>
      <c r="GK22" s="3">
        <f t="shared" si="13"/>
        <v>0</v>
      </c>
      <c r="GL22" s="3">
        <f t="shared" si="13"/>
        <v>0</v>
      </c>
      <c r="GM22" s="3">
        <f t="shared" si="13"/>
        <v>0</v>
      </c>
      <c r="GN22" s="3">
        <f t="shared" si="13"/>
        <v>0</v>
      </c>
      <c r="GO22" s="3">
        <f t="shared" si="13"/>
        <v>0</v>
      </c>
      <c r="GP22" s="3">
        <f t="shared" si="13"/>
        <v>0</v>
      </c>
      <c r="GQ22" s="3">
        <f t="shared" si="13"/>
        <v>0</v>
      </c>
      <c r="GR22" s="3">
        <f t="shared" si="13"/>
        <v>0</v>
      </c>
      <c r="GS22" s="3">
        <f t="shared" si="13"/>
        <v>0</v>
      </c>
      <c r="GT22" s="3">
        <f t="shared" si="13"/>
        <v>0</v>
      </c>
      <c r="GU22" s="3">
        <f t="shared" si="13"/>
        <v>0</v>
      </c>
      <c r="GV22" s="3">
        <f t="shared" si="13"/>
        <v>0</v>
      </c>
      <c r="GW22" s="3">
        <f t="shared" si="13"/>
        <v>0</v>
      </c>
      <c r="GX22" s="3">
        <f t="shared" si="13"/>
        <v>0</v>
      </c>
    </row>
    <row r="24" spans="1:206" x14ac:dyDescent="0.2">
      <c r="A24" s="2">
        <v>51</v>
      </c>
      <c r="B24" s="2">
        <f>B20</f>
        <v>1</v>
      </c>
      <c r="C24" s="2">
        <f>A20</f>
        <v>3</v>
      </c>
      <c r="D24" s="2">
        <f>ROW(A20)</f>
        <v>20</v>
      </c>
      <c r="E24" s="2"/>
      <c r="F24" s="2" t="str">
        <f>IF(F20&lt;&gt;"",F20,"")</f>
        <v/>
      </c>
      <c r="G24" s="2" t="str">
        <f>IF(G20&lt;&gt;"",G20,"")</f>
        <v>Локально-реконструктивные мероприятия</v>
      </c>
      <c r="H24" s="2">
        <v>0</v>
      </c>
      <c r="I24" s="2"/>
      <c r="J24" s="2"/>
      <c r="K24" s="2"/>
      <c r="L24" s="2"/>
      <c r="M24" s="2"/>
      <c r="N24" s="2"/>
      <c r="O24" s="2">
        <f t="shared" ref="O24:T24" si="14">ROUND(AB24,2)</f>
        <v>0</v>
      </c>
      <c r="P24" s="2">
        <f t="shared" si="14"/>
        <v>0</v>
      </c>
      <c r="Q24" s="2">
        <f t="shared" si="14"/>
        <v>0</v>
      </c>
      <c r="R24" s="2">
        <f t="shared" si="14"/>
        <v>0</v>
      </c>
      <c r="S24" s="2">
        <f t="shared" si="14"/>
        <v>0</v>
      </c>
      <c r="T24" s="2">
        <f t="shared" si="14"/>
        <v>0</v>
      </c>
      <c r="U24" s="2">
        <f>AH24</f>
        <v>0</v>
      </c>
      <c r="V24" s="2">
        <f>AI24</f>
        <v>0</v>
      </c>
      <c r="W24" s="2">
        <f>ROUND(AJ24,2)</f>
        <v>0</v>
      </c>
      <c r="X24" s="2">
        <f>ROUND(AK24,2)</f>
        <v>0</v>
      </c>
      <c r="Y24" s="2">
        <f>ROUND(AL24,2)</f>
        <v>0</v>
      </c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>
        <f t="shared" ref="AO24:BC24" si="15">ROUND(BX24,2)</f>
        <v>0</v>
      </c>
      <c r="AP24" s="2">
        <f t="shared" si="15"/>
        <v>0</v>
      </c>
      <c r="AQ24" s="2">
        <f t="shared" si="15"/>
        <v>0</v>
      </c>
      <c r="AR24" s="2">
        <f t="shared" si="15"/>
        <v>0</v>
      </c>
      <c r="AS24" s="2">
        <f t="shared" si="15"/>
        <v>0</v>
      </c>
      <c r="AT24" s="2">
        <f t="shared" si="15"/>
        <v>0</v>
      </c>
      <c r="AU24" s="2">
        <f t="shared" si="15"/>
        <v>0</v>
      </c>
      <c r="AV24" s="2">
        <f t="shared" si="15"/>
        <v>0</v>
      </c>
      <c r="AW24" s="2">
        <f t="shared" si="15"/>
        <v>0</v>
      </c>
      <c r="AX24" s="2">
        <f t="shared" si="15"/>
        <v>0</v>
      </c>
      <c r="AY24" s="2">
        <f t="shared" si="15"/>
        <v>0</v>
      </c>
      <c r="AZ24" s="2">
        <f t="shared" si="15"/>
        <v>0</v>
      </c>
      <c r="BA24" s="2">
        <f t="shared" si="15"/>
        <v>0</v>
      </c>
      <c r="BB24" s="2">
        <f t="shared" si="15"/>
        <v>0</v>
      </c>
      <c r="BC24" s="2">
        <f t="shared" si="15"/>
        <v>0</v>
      </c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>
        <v>0</v>
      </c>
    </row>
    <row r="26" spans="1:206" x14ac:dyDescent="0.2">
      <c r="A26" s="4">
        <v>50</v>
      </c>
      <c r="B26" s="4">
        <v>0</v>
      </c>
      <c r="C26" s="4">
        <v>0</v>
      </c>
      <c r="D26" s="4">
        <v>1</v>
      </c>
      <c r="E26" s="4">
        <v>201</v>
      </c>
      <c r="F26" s="4">
        <f>ROUND(Source!O24,O26)</f>
        <v>0</v>
      </c>
      <c r="G26" s="4" t="s">
        <v>12</v>
      </c>
      <c r="H26" s="4" t="s">
        <v>13</v>
      </c>
      <c r="I26" s="4"/>
      <c r="J26" s="4"/>
      <c r="K26" s="4">
        <v>201</v>
      </c>
      <c r="L26" s="4">
        <v>1</v>
      </c>
      <c r="M26" s="4">
        <v>3</v>
      </c>
      <c r="N26" s="4" t="s">
        <v>3</v>
      </c>
      <c r="O26" s="4">
        <v>2</v>
      </c>
      <c r="P26" s="4"/>
      <c r="Q26" s="4"/>
      <c r="R26" s="4"/>
      <c r="S26" s="4"/>
      <c r="T26" s="4"/>
      <c r="U26" s="4"/>
      <c r="V26" s="4"/>
      <c r="W26" s="4"/>
    </row>
    <row r="27" spans="1:206" x14ac:dyDescent="0.2">
      <c r="A27" s="4">
        <v>50</v>
      </c>
      <c r="B27" s="4">
        <v>0</v>
      </c>
      <c r="C27" s="4">
        <v>0</v>
      </c>
      <c r="D27" s="4">
        <v>1</v>
      </c>
      <c r="E27" s="4">
        <v>202</v>
      </c>
      <c r="F27" s="4">
        <f>ROUND(Source!P24,O27)</f>
        <v>0</v>
      </c>
      <c r="G27" s="4" t="s">
        <v>14</v>
      </c>
      <c r="H27" s="4" t="s">
        <v>15</v>
      </c>
      <c r="I27" s="4"/>
      <c r="J27" s="4"/>
      <c r="K27" s="4">
        <v>202</v>
      </c>
      <c r="L27" s="4">
        <v>2</v>
      </c>
      <c r="M27" s="4">
        <v>3</v>
      </c>
      <c r="N27" s="4" t="s">
        <v>3</v>
      </c>
      <c r="O27" s="4">
        <v>2</v>
      </c>
      <c r="P27" s="4"/>
      <c r="Q27" s="4"/>
      <c r="R27" s="4"/>
      <c r="S27" s="4"/>
      <c r="T27" s="4"/>
      <c r="U27" s="4"/>
      <c r="V27" s="4"/>
      <c r="W27" s="4"/>
    </row>
    <row r="28" spans="1:206" x14ac:dyDescent="0.2">
      <c r="A28" s="4">
        <v>50</v>
      </c>
      <c r="B28" s="4">
        <v>0</v>
      </c>
      <c r="C28" s="4">
        <v>0</v>
      </c>
      <c r="D28" s="4">
        <v>1</v>
      </c>
      <c r="E28" s="4">
        <v>222</v>
      </c>
      <c r="F28" s="4">
        <f>ROUND(Source!AO24,O28)</f>
        <v>0</v>
      </c>
      <c r="G28" s="4" t="s">
        <v>16</v>
      </c>
      <c r="H28" s="4" t="s">
        <v>17</v>
      </c>
      <c r="I28" s="4"/>
      <c r="J28" s="4"/>
      <c r="K28" s="4">
        <v>222</v>
      </c>
      <c r="L28" s="4">
        <v>3</v>
      </c>
      <c r="M28" s="4">
        <v>3</v>
      </c>
      <c r="N28" s="4" t="s">
        <v>3</v>
      </c>
      <c r="O28" s="4">
        <v>2</v>
      </c>
      <c r="P28" s="4"/>
      <c r="Q28" s="4"/>
      <c r="R28" s="4"/>
      <c r="S28" s="4"/>
      <c r="T28" s="4"/>
      <c r="U28" s="4"/>
      <c r="V28" s="4"/>
      <c r="W28" s="4"/>
    </row>
    <row r="29" spans="1:206" x14ac:dyDescent="0.2">
      <c r="A29" s="4">
        <v>50</v>
      </c>
      <c r="B29" s="4">
        <v>0</v>
      </c>
      <c r="C29" s="4">
        <v>0</v>
      </c>
      <c r="D29" s="4">
        <v>1</v>
      </c>
      <c r="E29" s="4">
        <v>225</v>
      </c>
      <c r="F29" s="4">
        <f>ROUND(Source!AV24,O29)</f>
        <v>0</v>
      </c>
      <c r="G29" s="4" t="s">
        <v>18</v>
      </c>
      <c r="H29" s="4" t="s">
        <v>19</v>
      </c>
      <c r="I29" s="4"/>
      <c r="J29" s="4"/>
      <c r="K29" s="4">
        <v>225</v>
      </c>
      <c r="L29" s="4">
        <v>4</v>
      </c>
      <c r="M29" s="4">
        <v>3</v>
      </c>
      <c r="N29" s="4" t="s">
        <v>3</v>
      </c>
      <c r="O29" s="4">
        <v>2</v>
      </c>
      <c r="P29" s="4"/>
      <c r="Q29" s="4"/>
      <c r="R29" s="4"/>
      <c r="S29" s="4"/>
      <c r="T29" s="4"/>
      <c r="U29" s="4"/>
      <c r="V29" s="4"/>
      <c r="W29" s="4"/>
    </row>
    <row r="30" spans="1:206" x14ac:dyDescent="0.2">
      <c r="A30" s="4">
        <v>50</v>
      </c>
      <c r="B30" s="4">
        <v>0</v>
      </c>
      <c r="C30" s="4">
        <v>0</v>
      </c>
      <c r="D30" s="4">
        <v>1</v>
      </c>
      <c r="E30" s="4">
        <v>226</v>
      </c>
      <c r="F30" s="4">
        <f>ROUND(Source!AW24,O30)</f>
        <v>0</v>
      </c>
      <c r="G30" s="4" t="s">
        <v>20</v>
      </c>
      <c r="H30" s="4" t="s">
        <v>21</v>
      </c>
      <c r="I30" s="4"/>
      <c r="J30" s="4"/>
      <c r="K30" s="4">
        <v>226</v>
      </c>
      <c r="L30" s="4">
        <v>5</v>
      </c>
      <c r="M30" s="4">
        <v>3</v>
      </c>
      <c r="N30" s="4" t="s">
        <v>3</v>
      </c>
      <c r="O30" s="4">
        <v>2</v>
      </c>
      <c r="P30" s="4"/>
      <c r="Q30" s="4"/>
      <c r="R30" s="4"/>
      <c r="S30" s="4"/>
      <c r="T30" s="4"/>
      <c r="U30" s="4"/>
      <c r="V30" s="4"/>
      <c r="W30" s="4"/>
    </row>
    <row r="31" spans="1:206" x14ac:dyDescent="0.2">
      <c r="A31" s="4">
        <v>50</v>
      </c>
      <c r="B31" s="4">
        <v>0</v>
      </c>
      <c r="C31" s="4">
        <v>0</v>
      </c>
      <c r="D31" s="4">
        <v>1</v>
      </c>
      <c r="E31" s="4">
        <v>227</v>
      </c>
      <c r="F31" s="4">
        <f>ROUND(Source!AX24,O31)</f>
        <v>0</v>
      </c>
      <c r="G31" s="4" t="s">
        <v>22</v>
      </c>
      <c r="H31" s="4" t="s">
        <v>23</v>
      </c>
      <c r="I31" s="4"/>
      <c r="J31" s="4"/>
      <c r="K31" s="4">
        <v>227</v>
      </c>
      <c r="L31" s="4">
        <v>6</v>
      </c>
      <c r="M31" s="4">
        <v>3</v>
      </c>
      <c r="N31" s="4" t="s">
        <v>3</v>
      </c>
      <c r="O31" s="4">
        <v>2</v>
      </c>
      <c r="P31" s="4"/>
      <c r="Q31" s="4"/>
      <c r="R31" s="4"/>
      <c r="S31" s="4"/>
      <c r="T31" s="4"/>
      <c r="U31" s="4"/>
      <c r="V31" s="4"/>
      <c r="W31" s="4"/>
    </row>
    <row r="32" spans="1:206" x14ac:dyDescent="0.2">
      <c r="A32" s="4">
        <v>50</v>
      </c>
      <c r="B32" s="4">
        <v>0</v>
      </c>
      <c r="C32" s="4">
        <v>0</v>
      </c>
      <c r="D32" s="4">
        <v>1</v>
      </c>
      <c r="E32" s="4">
        <v>228</v>
      </c>
      <c r="F32" s="4">
        <f>ROUND(Source!AY24,O32)</f>
        <v>0</v>
      </c>
      <c r="G32" s="4" t="s">
        <v>24</v>
      </c>
      <c r="H32" s="4" t="s">
        <v>25</v>
      </c>
      <c r="I32" s="4"/>
      <c r="J32" s="4"/>
      <c r="K32" s="4">
        <v>228</v>
      </c>
      <c r="L32" s="4">
        <v>7</v>
      </c>
      <c r="M32" s="4">
        <v>3</v>
      </c>
      <c r="N32" s="4" t="s">
        <v>3</v>
      </c>
      <c r="O32" s="4">
        <v>2</v>
      </c>
      <c r="P32" s="4"/>
      <c r="Q32" s="4"/>
      <c r="R32" s="4"/>
      <c r="S32" s="4"/>
      <c r="T32" s="4"/>
      <c r="U32" s="4"/>
      <c r="V32" s="4"/>
      <c r="W32" s="4"/>
    </row>
    <row r="33" spans="1:23" x14ac:dyDescent="0.2">
      <c r="A33" s="4">
        <v>50</v>
      </c>
      <c r="B33" s="4">
        <v>0</v>
      </c>
      <c r="C33" s="4">
        <v>0</v>
      </c>
      <c r="D33" s="4">
        <v>1</v>
      </c>
      <c r="E33" s="4">
        <v>216</v>
      </c>
      <c r="F33" s="4">
        <f>ROUND(Source!AP24,O33)</f>
        <v>0</v>
      </c>
      <c r="G33" s="4" t="s">
        <v>26</v>
      </c>
      <c r="H33" s="4" t="s">
        <v>27</v>
      </c>
      <c r="I33" s="4"/>
      <c r="J33" s="4"/>
      <c r="K33" s="4">
        <v>216</v>
      </c>
      <c r="L33" s="4">
        <v>8</v>
      </c>
      <c r="M33" s="4">
        <v>3</v>
      </c>
      <c r="N33" s="4" t="s">
        <v>3</v>
      </c>
      <c r="O33" s="4">
        <v>2</v>
      </c>
      <c r="P33" s="4"/>
      <c r="Q33" s="4"/>
      <c r="R33" s="4"/>
      <c r="S33" s="4"/>
      <c r="T33" s="4"/>
      <c r="U33" s="4"/>
      <c r="V33" s="4"/>
      <c r="W33" s="4"/>
    </row>
    <row r="34" spans="1:23" x14ac:dyDescent="0.2">
      <c r="A34" s="4">
        <v>50</v>
      </c>
      <c r="B34" s="4">
        <v>0</v>
      </c>
      <c r="C34" s="4">
        <v>0</v>
      </c>
      <c r="D34" s="4">
        <v>1</v>
      </c>
      <c r="E34" s="4">
        <v>223</v>
      </c>
      <c r="F34" s="4">
        <f>ROUND(Source!AQ24,O34)</f>
        <v>0</v>
      </c>
      <c r="G34" s="4" t="s">
        <v>28</v>
      </c>
      <c r="H34" s="4" t="s">
        <v>29</v>
      </c>
      <c r="I34" s="4"/>
      <c r="J34" s="4"/>
      <c r="K34" s="4">
        <v>223</v>
      </c>
      <c r="L34" s="4">
        <v>9</v>
      </c>
      <c r="M34" s="4">
        <v>3</v>
      </c>
      <c r="N34" s="4" t="s">
        <v>3</v>
      </c>
      <c r="O34" s="4">
        <v>2</v>
      </c>
      <c r="P34" s="4"/>
      <c r="Q34" s="4"/>
      <c r="R34" s="4"/>
      <c r="S34" s="4"/>
      <c r="T34" s="4"/>
      <c r="U34" s="4"/>
      <c r="V34" s="4"/>
      <c r="W34" s="4"/>
    </row>
    <row r="35" spans="1:23" x14ac:dyDescent="0.2">
      <c r="A35" s="4">
        <v>50</v>
      </c>
      <c r="B35" s="4">
        <v>0</v>
      </c>
      <c r="C35" s="4">
        <v>0</v>
      </c>
      <c r="D35" s="4">
        <v>1</v>
      </c>
      <c r="E35" s="4">
        <v>229</v>
      </c>
      <c r="F35" s="4">
        <f>ROUND(Source!AZ24,O35)</f>
        <v>0</v>
      </c>
      <c r="G35" s="4" t="s">
        <v>30</v>
      </c>
      <c r="H35" s="4" t="s">
        <v>31</v>
      </c>
      <c r="I35" s="4"/>
      <c r="J35" s="4"/>
      <c r="K35" s="4">
        <v>229</v>
      </c>
      <c r="L35" s="4">
        <v>10</v>
      </c>
      <c r="M35" s="4">
        <v>3</v>
      </c>
      <c r="N35" s="4" t="s">
        <v>3</v>
      </c>
      <c r="O35" s="4">
        <v>2</v>
      </c>
      <c r="P35" s="4"/>
      <c r="Q35" s="4"/>
      <c r="R35" s="4"/>
      <c r="S35" s="4"/>
      <c r="T35" s="4"/>
      <c r="U35" s="4"/>
      <c r="V35" s="4"/>
      <c r="W35" s="4"/>
    </row>
    <row r="36" spans="1:23" x14ac:dyDescent="0.2">
      <c r="A36" s="4">
        <v>50</v>
      </c>
      <c r="B36" s="4">
        <v>0</v>
      </c>
      <c r="C36" s="4">
        <v>0</v>
      </c>
      <c r="D36" s="4">
        <v>1</v>
      </c>
      <c r="E36" s="4">
        <v>203</v>
      </c>
      <c r="F36" s="4">
        <f>ROUND(Source!Q24,O36)</f>
        <v>0</v>
      </c>
      <c r="G36" s="4" t="s">
        <v>32</v>
      </c>
      <c r="H36" s="4" t="s">
        <v>33</v>
      </c>
      <c r="I36" s="4"/>
      <c r="J36" s="4"/>
      <c r="K36" s="4">
        <v>203</v>
      </c>
      <c r="L36" s="4">
        <v>11</v>
      </c>
      <c r="M36" s="4">
        <v>3</v>
      </c>
      <c r="N36" s="4" t="s">
        <v>3</v>
      </c>
      <c r="O36" s="4">
        <v>2</v>
      </c>
      <c r="P36" s="4"/>
      <c r="Q36" s="4"/>
      <c r="R36" s="4"/>
      <c r="S36" s="4"/>
      <c r="T36" s="4"/>
      <c r="U36" s="4"/>
      <c r="V36" s="4"/>
      <c r="W36" s="4"/>
    </row>
    <row r="37" spans="1:23" x14ac:dyDescent="0.2">
      <c r="A37" s="4">
        <v>50</v>
      </c>
      <c r="B37" s="4">
        <v>0</v>
      </c>
      <c r="C37" s="4">
        <v>0</v>
      </c>
      <c r="D37" s="4">
        <v>1</v>
      </c>
      <c r="E37" s="4">
        <v>231</v>
      </c>
      <c r="F37" s="4">
        <f>ROUND(Source!BB24,O37)</f>
        <v>0</v>
      </c>
      <c r="G37" s="4" t="s">
        <v>34</v>
      </c>
      <c r="H37" s="4" t="s">
        <v>35</v>
      </c>
      <c r="I37" s="4"/>
      <c r="J37" s="4"/>
      <c r="K37" s="4">
        <v>231</v>
      </c>
      <c r="L37" s="4">
        <v>12</v>
      </c>
      <c r="M37" s="4">
        <v>3</v>
      </c>
      <c r="N37" s="4" t="s">
        <v>3</v>
      </c>
      <c r="O37" s="4">
        <v>2</v>
      </c>
      <c r="P37" s="4"/>
      <c r="Q37" s="4"/>
      <c r="R37" s="4"/>
      <c r="S37" s="4"/>
      <c r="T37" s="4"/>
      <c r="U37" s="4"/>
      <c r="V37" s="4"/>
      <c r="W37" s="4"/>
    </row>
    <row r="38" spans="1:23" x14ac:dyDescent="0.2">
      <c r="A38" s="4">
        <v>50</v>
      </c>
      <c r="B38" s="4">
        <v>0</v>
      </c>
      <c r="C38" s="4">
        <v>0</v>
      </c>
      <c r="D38" s="4">
        <v>1</v>
      </c>
      <c r="E38" s="4">
        <v>204</v>
      </c>
      <c r="F38" s="4">
        <f>ROUND(Source!R24,O38)</f>
        <v>0</v>
      </c>
      <c r="G38" s="4" t="s">
        <v>36</v>
      </c>
      <c r="H38" s="4" t="s">
        <v>37</v>
      </c>
      <c r="I38" s="4"/>
      <c r="J38" s="4"/>
      <c r="K38" s="4">
        <v>204</v>
      </c>
      <c r="L38" s="4">
        <v>13</v>
      </c>
      <c r="M38" s="4">
        <v>3</v>
      </c>
      <c r="N38" s="4" t="s">
        <v>3</v>
      </c>
      <c r="O38" s="4">
        <v>2</v>
      </c>
      <c r="P38" s="4"/>
      <c r="Q38" s="4"/>
      <c r="R38" s="4"/>
      <c r="S38" s="4"/>
      <c r="T38" s="4"/>
      <c r="U38" s="4"/>
      <c r="V38" s="4"/>
      <c r="W38" s="4"/>
    </row>
    <row r="39" spans="1:23" x14ac:dyDescent="0.2">
      <c r="A39" s="4">
        <v>50</v>
      </c>
      <c r="B39" s="4">
        <v>0</v>
      </c>
      <c r="C39" s="4">
        <v>0</v>
      </c>
      <c r="D39" s="4">
        <v>1</v>
      </c>
      <c r="E39" s="4">
        <v>205</v>
      </c>
      <c r="F39" s="4">
        <f>ROUND(Source!S24,O39)</f>
        <v>0</v>
      </c>
      <c r="G39" s="4" t="s">
        <v>38</v>
      </c>
      <c r="H39" s="4" t="s">
        <v>39</v>
      </c>
      <c r="I39" s="4"/>
      <c r="J39" s="4"/>
      <c r="K39" s="4">
        <v>205</v>
      </c>
      <c r="L39" s="4">
        <v>14</v>
      </c>
      <c r="M39" s="4">
        <v>3</v>
      </c>
      <c r="N39" s="4" t="s">
        <v>3</v>
      </c>
      <c r="O39" s="4">
        <v>2</v>
      </c>
      <c r="P39" s="4"/>
      <c r="Q39" s="4"/>
      <c r="R39" s="4"/>
      <c r="S39" s="4"/>
      <c r="T39" s="4"/>
      <c r="U39" s="4"/>
      <c r="V39" s="4"/>
      <c r="W39" s="4"/>
    </row>
    <row r="40" spans="1:23" x14ac:dyDescent="0.2">
      <c r="A40" s="4">
        <v>50</v>
      </c>
      <c r="B40" s="4">
        <v>0</v>
      </c>
      <c r="C40" s="4">
        <v>0</v>
      </c>
      <c r="D40" s="4">
        <v>1</v>
      </c>
      <c r="E40" s="4">
        <v>232</v>
      </c>
      <c r="F40" s="4">
        <f>ROUND(Source!BC24,O40)</f>
        <v>0</v>
      </c>
      <c r="G40" s="4" t="s">
        <v>40</v>
      </c>
      <c r="H40" s="4" t="s">
        <v>41</v>
      </c>
      <c r="I40" s="4"/>
      <c r="J40" s="4"/>
      <c r="K40" s="4">
        <v>232</v>
      </c>
      <c r="L40" s="4">
        <v>15</v>
      </c>
      <c r="M40" s="4">
        <v>3</v>
      </c>
      <c r="N40" s="4" t="s">
        <v>3</v>
      </c>
      <c r="O40" s="4">
        <v>2</v>
      </c>
      <c r="P40" s="4"/>
      <c r="Q40" s="4"/>
      <c r="R40" s="4"/>
      <c r="S40" s="4"/>
      <c r="T40" s="4"/>
      <c r="U40" s="4"/>
      <c r="V40" s="4"/>
      <c r="W40" s="4"/>
    </row>
    <row r="41" spans="1:23" x14ac:dyDescent="0.2">
      <c r="A41" s="4">
        <v>50</v>
      </c>
      <c r="B41" s="4">
        <v>0</v>
      </c>
      <c r="C41" s="4">
        <v>0</v>
      </c>
      <c r="D41" s="4">
        <v>1</v>
      </c>
      <c r="E41" s="4">
        <v>214</v>
      </c>
      <c r="F41" s="4">
        <f>ROUND(Source!AS24,O41)</f>
        <v>0</v>
      </c>
      <c r="G41" s="4" t="s">
        <v>42</v>
      </c>
      <c r="H41" s="4" t="s">
        <v>43</v>
      </c>
      <c r="I41" s="4"/>
      <c r="J41" s="4"/>
      <c r="K41" s="4">
        <v>214</v>
      </c>
      <c r="L41" s="4">
        <v>16</v>
      </c>
      <c r="M41" s="4">
        <v>3</v>
      </c>
      <c r="N41" s="4" t="s">
        <v>3</v>
      </c>
      <c r="O41" s="4">
        <v>2</v>
      </c>
      <c r="P41" s="4"/>
      <c r="Q41" s="4"/>
      <c r="R41" s="4"/>
      <c r="S41" s="4"/>
      <c r="T41" s="4"/>
      <c r="U41" s="4"/>
      <c r="V41" s="4"/>
      <c r="W41" s="4"/>
    </row>
    <row r="42" spans="1:23" x14ac:dyDescent="0.2">
      <c r="A42" s="4">
        <v>50</v>
      </c>
      <c r="B42" s="4">
        <v>0</v>
      </c>
      <c r="C42" s="4">
        <v>0</v>
      </c>
      <c r="D42" s="4">
        <v>1</v>
      </c>
      <c r="E42" s="4">
        <v>215</v>
      </c>
      <c r="F42" s="4">
        <f>ROUND(Source!AT24,O42)</f>
        <v>0</v>
      </c>
      <c r="G42" s="4" t="s">
        <v>44</v>
      </c>
      <c r="H42" s="4" t="s">
        <v>45</v>
      </c>
      <c r="I42" s="4"/>
      <c r="J42" s="4"/>
      <c r="K42" s="4">
        <v>215</v>
      </c>
      <c r="L42" s="4">
        <v>17</v>
      </c>
      <c r="M42" s="4">
        <v>3</v>
      </c>
      <c r="N42" s="4" t="s">
        <v>3</v>
      </c>
      <c r="O42" s="4">
        <v>2</v>
      </c>
      <c r="P42" s="4"/>
      <c r="Q42" s="4"/>
      <c r="R42" s="4"/>
      <c r="S42" s="4"/>
      <c r="T42" s="4"/>
      <c r="U42" s="4"/>
      <c r="V42" s="4"/>
      <c r="W42" s="4"/>
    </row>
    <row r="43" spans="1:23" x14ac:dyDescent="0.2">
      <c r="A43" s="4">
        <v>50</v>
      </c>
      <c r="B43" s="4">
        <v>0</v>
      </c>
      <c r="C43" s="4">
        <v>0</v>
      </c>
      <c r="D43" s="4">
        <v>1</v>
      </c>
      <c r="E43" s="4">
        <v>217</v>
      </c>
      <c r="F43" s="4">
        <f>ROUND(Source!AU24,O43)</f>
        <v>0</v>
      </c>
      <c r="G43" s="4" t="s">
        <v>46</v>
      </c>
      <c r="H43" s="4" t="s">
        <v>47</v>
      </c>
      <c r="I43" s="4"/>
      <c r="J43" s="4"/>
      <c r="K43" s="4">
        <v>217</v>
      </c>
      <c r="L43" s="4">
        <v>18</v>
      </c>
      <c r="M43" s="4">
        <v>3</v>
      </c>
      <c r="N43" s="4" t="s">
        <v>3</v>
      </c>
      <c r="O43" s="4">
        <v>2</v>
      </c>
      <c r="P43" s="4"/>
      <c r="Q43" s="4"/>
      <c r="R43" s="4"/>
      <c r="S43" s="4"/>
      <c r="T43" s="4"/>
      <c r="U43" s="4"/>
      <c r="V43" s="4"/>
      <c r="W43" s="4"/>
    </row>
    <row r="44" spans="1:23" x14ac:dyDescent="0.2">
      <c r="A44" s="4">
        <v>50</v>
      </c>
      <c r="B44" s="4">
        <v>0</v>
      </c>
      <c r="C44" s="4">
        <v>0</v>
      </c>
      <c r="D44" s="4">
        <v>1</v>
      </c>
      <c r="E44" s="4">
        <v>230</v>
      </c>
      <c r="F44" s="4">
        <f>ROUND(Source!BA24,O44)</f>
        <v>0</v>
      </c>
      <c r="G44" s="4" t="s">
        <v>48</v>
      </c>
      <c r="H44" s="4" t="s">
        <v>49</v>
      </c>
      <c r="I44" s="4"/>
      <c r="J44" s="4"/>
      <c r="K44" s="4">
        <v>230</v>
      </c>
      <c r="L44" s="4">
        <v>19</v>
      </c>
      <c r="M44" s="4">
        <v>3</v>
      </c>
      <c r="N44" s="4" t="s">
        <v>3</v>
      </c>
      <c r="O44" s="4">
        <v>2</v>
      </c>
      <c r="P44" s="4"/>
      <c r="Q44" s="4"/>
      <c r="R44" s="4"/>
      <c r="S44" s="4"/>
      <c r="T44" s="4"/>
      <c r="U44" s="4"/>
      <c r="V44" s="4"/>
      <c r="W44" s="4"/>
    </row>
    <row r="45" spans="1:23" x14ac:dyDescent="0.2">
      <c r="A45" s="4">
        <v>50</v>
      </c>
      <c r="B45" s="4">
        <v>0</v>
      </c>
      <c r="C45" s="4">
        <v>0</v>
      </c>
      <c r="D45" s="4">
        <v>1</v>
      </c>
      <c r="E45" s="4">
        <v>206</v>
      </c>
      <c r="F45" s="4">
        <f>ROUND(Source!T24,O45)</f>
        <v>0</v>
      </c>
      <c r="G45" s="4" t="s">
        <v>50</v>
      </c>
      <c r="H45" s="4" t="s">
        <v>51</v>
      </c>
      <c r="I45" s="4"/>
      <c r="J45" s="4"/>
      <c r="K45" s="4">
        <v>206</v>
      </c>
      <c r="L45" s="4">
        <v>20</v>
      </c>
      <c r="M45" s="4">
        <v>3</v>
      </c>
      <c r="N45" s="4" t="s">
        <v>3</v>
      </c>
      <c r="O45" s="4">
        <v>2</v>
      </c>
      <c r="P45" s="4"/>
      <c r="Q45" s="4"/>
      <c r="R45" s="4"/>
      <c r="S45" s="4"/>
      <c r="T45" s="4"/>
      <c r="U45" s="4"/>
      <c r="V45" s="4"/>
      <c r="W45" s="4"/>
    </row>
    <row r="46" spans="1:23" x14ac:dyDescent="0.2">
      <c r="A46" s="4">
        <v>50</v>
      </c>
      <c r="B46" s="4">
        <v>0</v>
      </c>
      <c r="C46" s="4">
        <v>0</v>
      </c>
      <c r="D46" s="4">
        <v>1</v>
      </c>
      <c r="E46" s="4">
        <v>207</v>
      </c>
      <c r="F46" s="4">
        <f>Source!U24</f>
        <v>0</v>
      </c>
      <c r="G46" s="4" t="s">
        <v>52</v>
      </c>
      <c r="H46" s="4" t="s">
        <v>53</v>
      </c>
      <c r="I46" s="4"/>
      <c r="J46" s="4"/>
      <c r="K46" s="4">
        <v>207</v>
      </c>
      <c r="L46" s="4">
        <v>21</v>
      </c>
      <c r="M46" s="4">
        <v>3</v>
      </c>
      <c r="N46" s="4" t="s">
        <v>3</v>
      </c>
      <c r="O46" s="4">
        <v>-1</v>
      </c>
      <c r="P46" s="4"/>
      <c r="Q46" s="4"/>
      <c r="R46" s="4"/>
      <c r="S46" s="4"/>
      <c r="T46" s="4"/>
      <c r="U46" s="4"/>
      <c r="V46" s="4"/>
      <c r="W46" s="4"/>
    </row>
    <row r="47" spans="1:23" x14ac:dyDescent="0.2">
      <c r="A47" s="4">
        <v>50</v>
      </c>
      <c r="B47" s="4">
        <v>0</v>
      </c>
      <c r="C47" s="4">
        <v>0</v>
      </c>
      <c r="D47" s="4">
        <v>1</v>
      </c>
      <c r="E47" s="4">
        <v>208</v>
      </c>
      <c r="F47" s="4">
        <f>Source!V24</f>
        <v>0</v>
      </c>
      <c r="G47" s="4" t="s">
        <v>54</v>
      </c>
      <c r="H47" s="4" t="s">
        <v>55</v>
      </c>
      <c r="I47" s="4"/>
      <c r="J47" s="4"/>
      <c r="K47" s="4">
        <v>208</v>
      </c>
      <c r="L47" s="4">
        <v>22</v>
      </c>
      <c r="M47" s="4">
        <v>3</v>
      </c>
      <c r="N47" s="4" t="s">
        <v>3</v>
      </c>
      <c r="O47" s="4">
        <v>-1</v>
      </c>
      <c r="P47" s="4"/>
      <c r="Q47" s="4"/>
      <c r="R47" s="4"/>
      <c r="S47" s="4"/>
      <c r="T47" s="4"/>
      <c r="U47" s="4"/>
      <c r="V47" s="4"/>
      <c r="W47" s="4"/>
    </row>
    <row r="48" spans="1:23" x14ac:dyDescent="0.2">
      <c r="A48" s="4">
        <v>50</v>
      </c>
      <c r="B48" s="4">
        <v>0</v>
      </c>
      <c r="C48" s="4">
        <v>0</v>
      </c>
      <c r="D48" s="4">
        <v>1</v>
      </c>
      <c r="E48" s="4">
        <v>209</v>
      </c>
      <c r="F48" s="4">
        <f>ROUND(Source!W24,O48)</f>
        <v>0</v>
      </c>
      <c r="G48" s="4" t="s">
        <v>56</v>
      </c>
      <c r="H48" s="4" t="s">
        <v>57</v>
      </c>
      <c r="I48" s="4"/>
      <c r="J48" s="4"/>
      <c r="K48" s="4">
        <v>209</v>
      </c>
      <c r="L48" s="4">
        <v>23</v>
      </c>
      <c r="M48" s="4">
        <v>3</v>
      </c>
      <c r="N48" s="4" t="s">
        <v>3</v>
      </c>
      <c r="O48" s="4">
        <v>2</v>
      </c>
      <c r="P48" s="4"/>
      <c r="Q48" s="4"/>
      <c r="R48" s="4"/>
      <c r="S48" s="4"/>
      <c r="T48" s="4"/>
      <c r="U48" s="4"/>
      <c r="V48" s="4"/>
      <c r="W48" s="4"/>
    </row>
    <row r="49" spans="1:206" x14ac:dyDescent="0.2">
      <c r="A49" s="4">
        <v>50</v>
      </c>
      <c r="B49" s="4">
        <v>0</v>
      </c>
      <c r="C49" s="4">
        <v>0</v>
      </c>
      <c r="D49" s="4">
        <v>1</v>
      </c>
      <c r="E49" s="4">
        <v>210</v>
      </c>
      <c r="F49" s="4">
        <f>ROUND(Source!X24,O49)</f>
        <v>0</v>
      </c>
      <c r="G49" s="4" t="s">
        <v>58</v>
      </c>
      <c r="H49" s="4" t="s">
        <v>59</v>
      </c>
      <c r="I49" s="4"/>
      <c r="J49" s="4"/>
      <c r="K49" s="4">
        <v>210</v>
      </c>
      <c r="L49" s="4">
        <v>24</v>
      </c>
      <c r="M49" s="4">
        <v>3</v>
      </c>
      <c r="N49" s="4" t="s">
        <v>3</v>
      </c>
      <c r="O49" s="4">
        <v>2</v>
      </c>
      <c r="P49" s="4"/>
      <c r="Q49" s="4"/>
      <c r="R49" s="4"/>
      <c r="S49" s="4"/>
      <c r="T49" s="4"/>
      <c r="U49" s="4"/>
      <c r="V49" s="4"/>
      <c r="W49" s="4"/>
    </row>
    <row r="50" spans="1:206" x14ac:dyDescent="0.2">
      <c r="A50" s="4">
        <v>50</v>
      </c>
      <c r="B50" s="4">
        <v>0</v>
      </c>
      <c r="C50" s="4">
        <v>0</v>
      </c>
      <c r="D50" s="4">
        <v>1</v>
      </c>
      <c r="E50" s="4">
        <v>211</v>
      </c>
      <c r="F50" s="4">
        <f>ROUND(Source!Y24,O50)</f>
        <v>0</v>
      </c>
      <c r="G50" s="4" t="s">
        <v>60</v>
      </c>
      <c r="H50" s="4" t="s">
        <v>61</v>
      </c>
      <c r="I50" s="4"/>
      <c r="J50" s="4"/>
      <c r="K50" s="4">
        <v>211</v>
      </c>
      <c r="L50" s="4">
        <v>25</v>
      </c>
      <c r="M50" s="4">
        <v>3</v>
      </c>
      <c r="N50" s="4" t="s">
        <v>3</v>
      </c>
      <c r="O50" s="4">
        <v>2</v>
      </c>
      <c r="P50" s="4"/>
      <c r="Q50" s="4"/>
      <c r="R50" s="4"/>
      <c r="S50" s="4"/>
      <c r="T50" s="4"/>
      <c r="U50" s="4"/>
      <c r="V50" s="4"/>
      <c r="W50" s="4"/>
    </row>
    <row r="51" spans="1:206" x14ac:dyDescent="0.2">
      <c r="A51" s="4">
        <v>50</v>
      </c>
      <c r="B51" s="4">
        <v>0</v>
      </c>
      <c r="C51" s="4">
        <v>0</v>
      </c>
      <c r="D51" s="4">
        <v>1</v>
      </c>
      <c r="E51" s="4">
        <v>224</v>
      </c>
      <c r="F51" s="4">
        <f>ROUND(Source!AR24,O51)</f>
        <v>0</v>
      </c>
      <c r="G51" s="4" t="s">
        <v>62</v>
      </c>
      <c r="H51" s="4" t="s">
        <v>63</v>
      </c>
      <c r="I51" s="4"/>
      <c r="J51" s="4"/>
      <c r="K51" s="4">
        <v>224</v>
      </c>
      <c r="L51" s="4">
        <v>26</v>
      </c>
      <c r="M51" s="4">
        <v>3</v>
      </c>
      <c r="N51" s="4" t="s">
        <v>3</v>
      </c>
      <c r="O51" s="4">
        <v>2</v>
      </c>
      <c r="P51" s="4"/>
      <c r="Q51" s="4"/>
      <c r="R51" s="4"/>
      <c r="S51" s="4"/>
      <c r="T51" s="4"/>
      <c r="U51" s="4"/>
      <c r="V51" s="4"/>
      <c r="W51" s="4"/>
    </row>
    <row r="52" spans="1:206" x14ac:dyDescent="0.2">
      <c r="A52" s="4">
        <v>50</v>
      </c>
      <c r="B52" s="4">
        <v>1</v>
      </c>
      <c r="C52" s="4">
        <v>0</v>
      </c>
      <c r="D52" s="4">
        <v>2</v>
      </c>
      <c r="E52" s="4">
        <v>0</v>
      </c>
      <c r="F52" s="4">
        <f>ROUND(F51-F50,O52)</f>
        <v>0</v>
      </c>
      <c r="G52" s="4" t="s">
        <v>64</v>
      </c>
      <c r="H52" s="4" t="s">
        <v>65</v>
      </c>
      <c r="I52" s="4"/>
      <c r="J52" s="4"/>
      <c r="K52" s="4">
        <v>212</v>
      </c>
      <c r="L52" s="4">
        <v>27</v>
      </c>
      <c r="M52" s="4">
        <v>0</v>
      </c>
      <c r="N52" s="4" t="s">
        <v>3</v>
      </c>
      <c r="O52" s="4">
        <v>2</v>
      </c>
      <c r="P52" s="4"/>
      <c r="Q52" s="4"/>
      <c r="R52" s="4"/>
      <c r="S52" s="4"/>
      <c r="T52" s="4"/>
      <c r="U52" s="4"/>
      <c r="V52" s="4"/>
      <c r="W52" s="4"/>
    </row>
    <row r="53" spans="1:206" x14ac:dyDescent="0.2">
      <c r="A53" s="4">
        <v>50</v>
      </c>
      <c r="B53" s="4">
        <v>1</v>
      </c>
      <c r="C53" s="4">
        <v>0</v>
      </c>
      <c r="D53" s="4">
        <v>2</v>
      </c>
      <c r="E53" s="4">
        <v>0</v>
      </c>
      <c r="F53" s="4">
        <f>ROUND(F38+F39,O53)</f>
        <v>0</v>
      </c>
      <c r="G53" s="4" t="s">
        <v>66</v>
      </c>
      <c r="H53" s="4" t="s">
        <v>67</v>
      </c>
      <c r="I53" s="4"/>
      <c r="J53" s="4"/>
      <c r="K53" s="4">
        <v>212</v>
      </c>
      <c r="L53" s="4">
        <v>28</v>
      </c>
      <c r="M53" s="4">
        <v>0</v>
      </c>
      <c r="N53" s="4" t="s">
        <v>3</v>
      </c>
      <c r="O53" s="4">
        <v>2</v>
      </c>
      <c r="P53" s="4"/>
      <c r="Q53" s="4"/>
      <c r="R53" s="4"/>
      <c r="S53" s="4"/>
      <c r="T53" s="4"/>
      <c r="U53" s="4"/>
      <c r="V53" s="4"/>
      <c r="W53" s="4"/>
    </row>
    <row r="54" spans="1:206" x14ac:dyDescent="0.2">
      <c r="A54" s="4">
        <v>50</v>
      </c>
      <c r="B54" s="4">
        <v>1</v>
      </c>
      <c r="C54" s="4">
        <v>0</v>
      </c>
      <c r="D54" s="4">
        <v>2</v>
      </c>
      <c r="E54" s="4">
        <v>0</v>
      </c>
      <c r="F54" s="4">
        <f>ROUND((F52-F39-F38)*0.2,O54)</f>
        <v>0</v>
      </c>
      <c r="G54" s="4" t="s">
        <v>68</v>
      </c>
      <c r="H54" s="4" t="s">
        <v>69</v>
      </c>
      <c r="I54" s="4"/>
      <c r="J54" s="4"/>
      <c r="K54" s="4">
        <v>212</v>
      </c>
      <c r="L54" s="4">
        <v>29</v>
      </c>
      <c r="M54" s="4">
        <v>0</v>
      </c>
      <c r="N54" s="4" t="s">
        <v>3</v>
      </c>
      <c r="O54" s="4">
        <v>2</v>
      </c>
      <c r="P54" s="4"/>
      <c r="Q54" s="4"/>
      <c r="R54" s="4"/>
      <c r="S54" s="4"/>
      <c r="T54" s="4"/>
      <c r="U54" s="4"/>
      <c r="V54" s="4"/>
      <c r="W54" s="4"/>
    </row>
    <row r="55" spans="1:206" x14ac:dyDescent="0.2">
      <c r="A55" s="4">
        <v>50</v>
      </c>
      <c r="B55" s="4">
        <v>1</v>
      </c>
      <c r="C55" s="4">
        <v>0</v>
      </c>
      <c r="D55" s="4">
        <v>2</v>
      </c>
      <c r="E55" s="4">
        <v>0</v>
      </c>
      <c r="F55" s="4">
        <f>ROUND(F52+F54,O55)</f>
        <v>0</v>
      </c>
      <c r="G55" s="4" t="s">
        <v>70</v>
      </c>
      <c r="H55" s="4" t="s">
        <v>71</v>
      </c>
      <c r="I55" s="4"/>
      <c r="J55" s="4"/>
      <c r="K55" s="4">
        <v>212</v>
      </c>
      <c r="L55" s="4">
        <v>30</v>
      </c>
      <c r="M55" s="4">
        <v>0</v>
      </c>
      <c r="N55" s="4" t="s">
        <v>3</v>
      </c>
      <c r="O55" s="4">
        <v>2</v>
      </c>
      <c r="P55" s="4"/>
      <c r="Q55" s="4"/>
      <c r="R55" s="4"/>
      <c r="S55" s="4"/>
      <c r="T55" s="4"/>
      <c r="U55" s="4"/>
      <c r="V55" s="4"/>
      <c r="W55" s="4"/>
    </row>
    <row r="56" spans="1:206" x14ac:dyDescent="0.2">
      <c r="A56" s="4">
        <v>50</v>
      </c>
      <c r="B56" s="4">
        <v>1</v>
      </c>
      <c r="C56" s="4">
        <v>0</v>
      </c>
      <c r="D56" s="4">
        <v>2</v>
      </c>
      <c r="E56" s="4">
        <v>213</v>
      </c>
      <c r="F56" s="4">
        <f>ROUND(F51*1.2,O56)</f>
        <v>0</v>
      </c>
      <c r="G56" s="4" t="s">
        <v>72</v>
      </c>
      <c r="H56" s="4" t="s">
        <v>73</v>
      </c>
      <c r="I56" s="4"/>
      <c r="J56" s="4"/>
      <c r="K56" s="4">
        <v>212</v>
      </c>
      <c r="L56" s="4">
        <v>31</v>
      </c>
      <c r="M56" s="4">
        <v>0</v>
      </c>
      <c r="N56" s="4" t="s">
        <v>3</v>
      </c>
      <c r="O56" s="4">
        <v>2</v>
      </c>
      <c r="P56" s="4"/>
      <c r="Q56" s="4"/>
      <c r="R56" s="4"/>
      <c r="S56" s="4"/>
      <c r="T56" s="4"/>
      <c r="U56" s="4"/>
      <c r="V56" s="4"/>
      <c r="W56" s="4"/>
    </row>
    <row r="57" spans="1:206" x14ac:dyDescent="0.2">
      <c r="A57" s="4">
        <v>50</v>
      </c>
      <c r="B57" s="4">
        <v>1</v>
      </c>
      <c r="C57" s="4">
        <v>0</v>
      </c>
      <c r="D57" s="4">
        <v>2</v>
      </c>
      <c r="E57" s="4">
        <v>0</v>
      </c>
      <c r="F57" s="4">
        <f>ROUND(F56-F55,O57)</f>
        <v>0</v>
      </c>
      <c r="G57" s="4" t="s">
        <v>74</v>
      </c>
      <c r="H57" s="4" t="s">
        <v>75</v>
      </c>
      <c r="I57" s="4"/>
      <c r="J57" s="4"/>
      <c r="K57" s="4">
        <v>212</v>
      </c>
      <c r="L57" s="4">
        <v>32</v>
      </c>
      <c r="M57" s="4">
        <v>0</v>
      </c>
      <c r="N57" s="4" t="s">
        <v>3</v>
      </c>
      <c r="O57" s="4">
        <v>2</v>
      </c>
      <c r="P57" s="4"/>
      <c r="Q57" s="4"/>
      <c r="R57" s="4"/>
      <c r="S57" s="4"/>
      <c r="T57" s="4"/>
      <c r="U57" s="4"/>
      <c r="V57" s="4"/>
      <c r="W57" s="4"/>
    </row>
    <row r="59" spans="1:206" x14ac:dyDescent="0.2">
      <c r="A59" s="1">
        <v>3</v>
      </c>
      <c r="B59" s="1">
        <v>1</v>
      </c>
      <c r="C59" s="1"/>
      <c r="D59" s="1">
        <f>ROW(A205)</f>
        <v>205</v>
      </c>
      <c r="E59" s="1"/>
      <c r="F59" s="1" t="s">
        <v>76</v>
      </c>
      <c r="G59" s="1" t="s">
        <v>77</v>
      </c>
      <c r="H59" s="1" t="s">
        <v>3</v>
      </c>
      <c r="I59" s="1">
        <v>0</v>
      </c>
      <c r="J59" s="1" t="s">
        <v>3</v>
      </c>
      <c r="K59" s="1">
        <v>-1</v>
      </c>
      <c r="L59" s="1" t="s">
        <v>3</v>
      </c>
      <c r="M59" s="1"/>
      <c r="N59" s="1"/>
      <c r="O59" s="1"/>
      <c r="P59" s="1"/>
      <c r="Q59" s="1"/>
      <c r="R59" s="1"/>
      <c r="S59" s="1"/>
      <c r="T59" s="1"/>
      <c r="U59" s="1" t="s">
        <v>3</v>
      </c>
      <c r="V59" s="1">
        <v>0</v>
      </c>
      <c r="W59" s="1"/>
      <c r="X59" s="1"/>
      <c r="Y59" s="1"/>
      <c r="Z59" s="1"/>
      <c r="AA59" s="1"/>
      <c r="AB59" s="1" t="s">
        <v>3</v>
      </c>
      <c r="AC59" s="1" t="s">
        <v>3</v>
      </c>
      <c r="AD59" s="1" t="s">
        <v>3</v>
      </c>
      <c r="AE59" s="1" t="s">
        <v>3</v>
      </c>
      <c r="AF59" s="1" t="s">
        <v>3</v>
      </c>
      <c r="AG59" s="1" t="s">
        <v>3</v>
      </c>
      <c r="AH59" s="1"/>
      <c r="AI59" s="1"/>
      <c r="AJ59" s="1"/>
      <c r="AK59" s="1"/>
      <c r="AL59" s="1"/>
      <c r="AM59" s="1"/>
      <c r="AN59" s="1"/>
      <c r="AO59" s="1"/>
      <c r="AP59" s="1" t="s">
        <v>3</v>
      </c>
      <c r="AQ59" s="1" t="s">
        <v>3</v>
      </c>
      <c r="AR59" s="1" t="s">
        <v>3</v>
      </c>
      <c r="AS59" s="1"/>
      <c r="AT59" s="1"/>
      <c r="AU59" s="1"/>
      <c r="AV59" s="1"/>
      <c r="AW59" s="1"/>
      <c r="AX59" s="1"/>
      <c r="AY59" s="1"/>
      <c r="AZ59" s="1" t="s">
        <v>3</v>
      </c>
      <c r="BA59" s="1"/>
      <c r="BB59" s="1" t="s">
        <v>3</v>
      </c>
      <c r="BC59" s="1" t="s">
        <v>3</v>
      </c>
      <c r="BD59" s="1" t="s">
        <v>3</v>
      </c>
      <c r="BE59" s="1" t="s">
        <v>3</v>
      </c>
      <c r="BF59" s="1" t="s">
        <v>3</v>
      </c>
      <c r="BG59" s="1" t="s">
        <v>3</v>
      </c>
      <c r="BH59" s="1" t="s">
        <v>3</v>
      </c>
      <c r="BI59" s="1" t="s">
        <v>3</v>
      </c>
      <c r="BJ59" s="1" t="s">
        <v>3</v>
      </c>
      <c r="BK59" s="1" t="s">
        <v>3</v>
      </c>
      <c r="BL59" s="1" t="s">
        <v>3</v>
      </c>
      <c r="BM59" s="1" t="s">
        <v>3</v>
      </c>
      <c r="BN59" s="1" t="s">
        <v>3</v>
      </c>
      <c r="BO59" s="1" t="s">
        <v>3</v>
      </c>
      <c r="BP59" s="1" t="s">
        <v>3</v>
      </c>
      <c r="BQ59" s="1"/>
      <c r="BR59" s="1"/>
      <c r="BS59" s="1"/>
      <c r="BT59" s="1"/>
      <c r="BU59" s="1"/>
      <c r="BV59" s="1"/>
      <c r="BW59" s="1"/>
      <c r="BX59" s="1">
        <v>0</v>
      </c>
      <c r="BY59" s="1"/>
      <c r="BZ59" s="1"/>
      <c r="CA59" s="1"/>
      <c r="CB59" s="1"/>
      <c r="CC59" s="1"/>
      <c r="CD59" s="1"/>
      <c r="CE59" s="1"/>
      <c r="CF59" s="1">
        <v>0</v>
      </c>
      <c r="CG59" s="1">
        <v>0</v>
      </c>
      <c r="CH59" s="1"/>
      <c r="CI59" s="1" t="s">
        <v>3</v>
      </c>
      <c r="CJ59" s="1" t="s">
        <v>3</v>
      </c>
    </row>
    <row r="61" spans="1:206" x14ac:dyDescent="0.2">
      <c r="A61" s="2">
        <v>52</v>
      </c>
      <c r="B61" s="2">
        <f t="shared" ref="B61:G61" si="16">B205</f>
        <v>1</v>
      </c>
      <c r="C61" s="2">
        <f t="shared" si="16"/>
        <v>3</v>
      </c>
      <c r="D61" s="2">
        <f t="shared" si="16"/>
        <v>59</v>
      </c>
      <c r="E61" s="2">
        <f t="shared" si="16"/>
        <v>0</v>
      </c>
      <c r="F61" s="2" t="str">
        <f t="shared" si="16"/>
        <v>1.</v>
      </c>
      <c r="G61" s="2" t="str">
        <f t="shared" si="16"/>
        <v>Район Арбат</v>
      </c>
      <c r="H61" s="2"/>
      <c r="I61" s="2"/>
      <c r="J61" s="2"/>
      <c r="K61" s="2"/>
      <c r="L61" s="2"/>
      <c r="M61" s="2"/>
      <c r="N61" s="2"/>
      <c r="O61" s="2">
        <f t="shared" ref="O61:AT61" si="17">O205</f>
        <v>0</v>
      </c>
      <c r="P61" s="2">
        <f t="shared" si="17"/>
        <v>0</v>
      </c>
      <c r="Q61" s="2">
        <f t="shared" si="17"/>
        <v>0</v>
      </c>
      <c r="R61" s="2">
        <f t="shared" si="17"/>
        <v>0</v>
      </c>
      <c r="S61" s="2">
        <f t="shared" si="17"/>
        <v>0</v>
      </c>
      <c r="T61" s="2">
        <f t="shared" si="17"/>
        <v>0</v>
      </c>
      <c r="U61" s="2">
        <f t="shared" si="17"/>
        <v>0</v>
      </c>
      <c r="V61" s="2">
        <f t="shared" si="17"/>
        <v>0</v>
      </c>
      <c r="W61" s="2">
        <f t="shared" si="17"/>
        <v>0</v>
      </c>
      <c r="X61" s="2">
        <f t="shared" si="17"/>
        <v>0</v>
      </c>
      <c r="Y61" s="2">
        <f t="shared" si="17"/>
        <v>0</v>
      </c>
      <c r="Z61" s="2">
        <f t="shared" si="17"/>
        <v>0</v>
      </c>
      <c r="AA61" s="2">
        <f t="shared" si="17"/>
        <v>0</v>
      </c>
      <c r="AB61" s="2">
        <f t="shared" si="17"/>
        <v>0</v>
      </c>
      <c r="AC61" s="2">
        <f t="shared" si="17"/>
        <v>0</v>
      </c>
      <c r="AD61" s="2">
        <f t="shared" si="17"/>
        <v>0</v>
      </c>
      <c r="AE61" s="2">
        <f t="shared" si="17"/>
        <v>0</v>
      </c>
      <c r="AF61" s="2">
        <f t="shared" si="17"/>
        <v>0</v>
      </c>
      <c r="AG61" s="2">
        <f t="shared" si="17"/>
        <v>0</v>
      </c>
      <c r="AH61" s="2">
        <f t="shared" si="17"/>
        <v>0</v>
      </c>
      <c r="AI61" s="2">
        <f t="shared" si="17"/>
        <v>0</v>
      </c>
      <c r="AJ61" s="2">
        <f t="shared" si="17"/>
        <v>0</v>
      </c>
      <c r="AK61" s="2">
        <f t="shared" si="17"/>
        <v>0</v>
      </c>
      <c r="AL61" s="2">
        <f t="shared" si="17"/>
        <v>0</v>
      </c>
      <c r="AM61" s="2">
        <f t="shared" si="17"/>
        <v>0</v>
      </c>
      <c r="AN61" s="2">
        <f t="shared" si="17"/>
        <v>0</v>
      </c>
      <c r="AO61" s="2">
        <f t="shared" si="17"/>
        <v>0</v>
      </c>
      <c r="AP61" s="2">
        <f t="shared" si="17"/>
        <v>0</v>
      </c>
      <c r="AQ61" s="2">
        <f t="shared" si="17"/>
        <v>0</v>
      </c>
      <c r="AR61" s="2">
        <f t="shared" si="17"/>
        <v>0</v>
      </c>
      <c r="AS61" s="2">
        <f t="shared" si="17"/>
        <v>0</v>
      </c>
      <c r="AT61" s="2">
        <f t="shared" si="17"/>
        <v>0</v>
      </c>
      <c r="AU61" s="2">
        <f t="shared" ref="AU61:BZ61" si="18">AU205</f>
        <v>0</v>
      </c>
      <c r="AV61" s="2">
        <f t="shared" si="18"/>
        <v>0</v>
      </c>
      <c r="AW61" s="2">
        <f t="shared" si="18"/>
        <v>0</v>
      </c>
      <c r="AX61" s="2">
        <f t="shared" si="18"/>
        <v>0</v>
      </c>
      <c r="AY61" s="2">
        <f t="shared" si="18"/>
        <v>0</v>
      </c>
      <c r="AZ61" s="2">
        <f t="shared" si="18"/>
        <v>0</v>
      </c>
      <c r="BA61" s="2">
        <f t="shared" si="18"/>
        <v>0</v>
      </c>
      <c r="BB61" s="2">
        <f t="shared" si="18"/>
        <v>0</v>
      </c>
      <c r="BC61" s="2">
        <f t="shared" si="18"/>
        <v>0</v>
      </c>
      <c r="BD61" s="2">
        <f t="shared" si="18"/>
        <v>0</v>
      </c>
      <c r="BE61" s="2">
        <f t="shared" si="18"/>
        <v>0</v>
      </c>
      <c r="BF61" s="2">
        <f t="shared" si="18"/>
        <v>0</v>
      </c>
      <c r="BG61" s="2">
        <f t="shared" si="18"/>
        <v>0</v>
      </c>
      <c r="BH61" s="2">
        <f t="shared" si="18"/>
        <v>0</v>
      </c>
      <c r="BI61" s="2">
        <f t="shared" si="18"/>
        <v>0</v>
      </c>
      <c r="BJ61" s="2">
        <f t="shared" si="18"/>
        <v>0</v>
      </c>
      <c r="BK61" s="2">
        <f t="shared" si="18"/>
        <v>0</v>
      </c>
      <c r="BL61" s="2">
        <f t="shared" si="18"/>
        <v>0</v>
      </c>
      <c r="BM61" s="2">
        <f t="shared" si="18"/>
        <v>0</v>
      </c>
      <c r="BN61" s="2">
        <f t="shared" si="18"/>
        <v>0</v>
      </c>
      <c r="BO61" s="2">
        <f t="shared" si="18"/>
        <v>0</v>
      </c>
      <c r="BP61" s="2">
        <f t="shared" si="18"/>
        <v>0</v>
      </c>
      <c r="BQ61" s="2">
        <f t="shared" si="18"/>
        <v>0</v>
      </c>
      <c r="BR61" s="2">
        <f t="shared" si="18"/>
        <v>0</v>
      </c>
      <c r="BS61" s="2">
        <f t="shared" si="18"/>
        <v>0</v>
      </c>
      <c r="BT61" s="2">
        <f t="shared" si="18"/>
        <v>0</v>
      </c>
      <c r="BU61" s="2">
        <f t="shared" si="18"/>
        <v>0</v>
      </c>
      <c r="BV61" s="2">
        <f t="shared" si="18"/>
        <v>0</v>
      </c>
      <c r="BW61" s="2">
        <f t="shared" si="18"/>
        <v>0</v>
      </c>
      <c r="BX61" s="2">
        <f t="shared" si="18"/>
        <v>0</v>
      </c>
      <c r="BY61" s="2">
        <f t="shared" si="18"/>
        <v>0</v>
      </c>
      <c r="BZ61" s="2">
        <f t="shared" si="18"/>
        <v>0</v>
      </c>
      <c r="CA61" s="2">
        <f t="shared" ref="CA61:DF61" si="19">CA205</f>
        <v>0</v>
      </c>
      <c r="CB61" s="2">
        <f t="shared" si="19"/>
        <v>0</v>
      </c>
      <c r="CC61" s="2">
        <f t="shared" si="19"/>
        <v>0</v>
      </c>
      <c r="CD61" s="2">
        <f t="shared" si="19"/>
        <v>0</v>
      </c>
      <c r="CE61" s="2">
        <f t="shared" si="19"/>
        <v>0</v>
      </c>
      <c r="CF61" s="2">
        <f t="shared" si="19"/>
        <v>0</v>
      </c>
      <c r="CG61" s="2">
        <f t="shared" si="19"/>
        <v>0</v>
      </c>
      <c r="CH61" s="2">
        <f t="shared" si="19"/>
        <v>0</v>
      </c>
      <c r="CI61" s="2">
        <f t="shared" si="19"/>
        <v>0</v>
      </c>
      <c r="CJ61" s="2">
        <f t="shared" si="19"/>
        <v>0</v>
      </c>
      <c r="CK61" s="2">
        <f t="shared" si="19"/>
        <v>0</v>
      </c>
      <c r="CL61" s="2">
        <f t="shared" si="19"/>
        <v>0</v>
      </c>
      <c r="CM61" s="2">
        <f t="shared" si="19"/>
        <v>0</v>
      </c>
      <c r="CN61" s="2">
        <f t="shared" si="19"/>
        <v>0</v>
      </c>
      <c r="CO61" s="2">
        <f t="shared" si="19"/>
        <v>0</v>
      </c>
      <c r="CP61" s="2">
        <f t="shared" si="19"/>
        <v>0</v>
      </c>
      <c r="CQ61" s="2">
        <f t="shared" si="19"/>
        <v>0</v>
      </c>
      <c r="CR61" s="2">
        <f t="shared" si="19"/>
        <v>0</v>
      </c>
      <c r="CS61" s="2">
        <f t="shared" si="19"/>
        <v>0</v>
      </c>
      <c r="CT61" s="2">
        <f t="shared" si="19"/>
        <v>0</v>
      </c>
      <c r="CU61" s="2">
        <f t="shared" si="19"/>
        <v>0</v>
      </c>
      <c r="CV61" s="2">
        <f t="shared" si="19"/>
        <v>0</v>
      </c>
      <c r="CW61" s="2">
        <f t="shared" si="19"/>
        <v>0</v>
      </c>
      <c r="CX61" s="2">
        <f t="shared" si="19"/>
        <v>0</v>
      </c>
      <c r="CY61" s="2">
        <f t="shared" si="19"/>
        <v>0</v>
      </c>
      <c r="CZ61" s="2">
        <f t="shared" si="19"/>
        <v>0</v>
      </c>
      <c r="DA61" s="2">
        <f t="shared" si="19"/>
        <v>0</v>
      </c>
      <c r="DB61" s="2">
        <f t="shared" si="19"/>
        <v>0</v>
      </c>
      <c r="DC61" s="2">
        <f t="shared" si="19"/>
        <v>0</v>
      </c>
      <c r="DD61" s="2">
        <f t="shared" si="19"/>
        <v>0</v>
      </c>
      <c r="DE61" s="2">
        <f t="shared" si="19"/>
        <v>0</v>
      </c>
      <c r="DF61" s="2">
        <f t="shared" si="19"/>
        <v>0</v>
      </c>
      <c r="DG61" s="3">
        <f t="shared" ref="DG61:EL61" si="20">DG205</f>
        <v>0</v>
      </c>
      <c r="DH61" s="3">
        <f t="shared" si="20"/>
        <v>0</v>
      </c>
      <c r="DI61" s="3">
        <f t="shared" si="20"/>
        <v>0</v>
      </c>
      <c r="DJ61" s="3">
        <f t="shared" si="20"/>
        <v>0</v>
      </c>
      <c r="DK61" s="3">
        <f t="shared" si="20"/>
        <v>0</v>
      </c>
      <c r="DL61" s="3">
        <f t="shared" si="20"/>
        <v>0</v>
      </c>
      <c r="DM61" s="3">
        <f t="shared" si="20"/>
        <v>0</v>
      </c>
      <c r="DN61" s="3">
        <f t="shared" si="20"/>
        <v>0</v>
      </c>
      <c r="DO61" s="3">
        <f t="shared" si="20"/>
        <v>0</v>
      </c>
      <c r="DP61" s="3">
        <f t="shared" si="20"/>
        <v>0</v>
      </c>
      <c r="DQ61" s="3">
        <f t="shared" si="20"/>
        <v>0</v>
      </c>
      <c r="DR61" s="3">
        <f t="shared" si="20"/>
        <v>0</v>
      </c>
      <c r="DS61" s="3">
        <f t="shared" si="20"/>
        <v>0</v>
      </c>
      <c r="DT61" s="3">
        <f t="shared" si="20"/>
        <v>0</v>
      </c>
      <c r="DU61" s="3">
        <f t="shared" si="20"/>
        <v>0</v>
      </c>
      <c r="DV61" s="3">
        <f t="shared" si="20"/>
        <v>0</v>
      </c>
      <c r="DW61" s="3">
        <f t="shared" si="20"/>
        <v>0</v>
      </c>
      <c r="DX61" s="3">
        <f t="shared" si="20"/>
        <v>0</v>
      </c>
      <c r="DY61" s="3">
        <f t="shared" si="20"/>
        <v>0</v>
      </c>
      <c r="DZ61" s="3">
        <f t="shared" si="20"/>
        <v>0</v>
      </c>
      <c r="EA61" s="3">
        <f t="shared" si="20"/>
        <v>0</v>
      </c>
      <c r="EB61" s="3">
        <f t="shared" si="20"/>
        <v>0</v>
      </c>
      <c r="EC61" s="3">
        <f t="shared" si="20"/>
        <v>0</v>
      </c>
      <c r="ED61" s="3">
        <f t="shared" si="20"/>
        <v>0</v>
      </c>
      <c r="EE61" s="3">
        <f t="shared" si="20"/>
        <v>0</v>
      </c>
      <c r="EF61" s="3">
        <f t="shared" si="20"/>
        <v>0</v>
      </c>
      <c r="EG61" s="3">
        <f t="shared" si="20"/>
        <v>0</v>
      </c>
      <c r="EH61" s="3">
        <f t="shared" si="20"/>
        <v>0</v>
      </c>
      <c r="EI61" s="3">
        <f t="shared" si="20"/>
        <v>0</v>
      </c>
      <c r="EJ61" s="3">
        <f t="shared" si="20"/>
        <v>0</v>
      </c>
      <c r="EK61" s="3">
        <f t="shared" si="20"/>
        <v>0</v>
      </c>
      <c r="EL61" s="3">
        <f t="shared" si="20"/>
        <v>0</v>
      </c>
      <c r="EM61" s="3">
        <f t="shared" ref="EM61:FR61" si="21">EM205</f>
        <v>0</v>
      </c>
      <c r="EN61" s="3">
        <f t="shared" si="21"/>
        <v>0</v>
      </c>
      <c r="EO61" s="3">
        <f t="shared" si="21"/>
        <v>0</v>
      </c>
      <c r="EP61" s="3">
        <f t="shared" si="21"/>
        <v>0</v>
      </c>
      <c r="EQ61" s="3">
        <f t="shared" si="21"/>
        <v>0</v>
      </c>
      <c r="ER61" s="3">
        <f t="shared" si="21"/>
        <v>0</v>
      </c>
      <c r="ES61" s="3">
        <f t="shared" si="21"/>
        <v>0</v>
      </c>
      <c r="ET61" s="3">
        <f t="shared" si="21"/>
        <v>0</v>
      </c>
      <c r="EU61" s="3">
        <f t="shared" si="21"/>
        <v>0</v>
      </c>
      <c r="EV61" s="3">
        <f t="shared" si="21"/>
        <v>0</v>
      </c>
      <c r="EW61" s="3">
        <f t="shared" si="21"/>
        <v>0</v>
      </c>
      <c r="EX61" s="3">
        <f t="shared" si="21"/>
        <v>0</v>
      </c>
      <c r="EY61" s="3">
        <f t="shared" si="21"/>
        <v>0</v>
      </c>
      <c r="EZ61" s="3">
        <f t="shared" si="21"/>
        <v>0</v>
      </c>
      <c r="FA61" s="3">
        <f t="shared" si="21"/>
        <v>0</v>
      </c>
      <c r="FB61" s="3">
        <f t="shared" si="21"/>
        <v>0</v>
      </c>
      <c r="FC61" s="3">
        <f t="shared" si="21"/>
        <v>0</v>
      </c>
      <c r="FD61" s="3">
        <f t="shared" si="21"/>
        <v>0</v>
      </c>
      <c r="FE61" s="3">
        <f t="shared" si="21"/>
        <v>0</v>
      </c>
      <c r="FF61" s="3">
        <f t="shared" si="21"/>
        <v>0</v>
      </c>
      <c r="FG61" s="3">
        <f t="shared" si="21"/>
        <v>0</v>
      </c>
      <c r="FH61" s="3">
        <f t="shared" si="21"/>
        <v>0</v>
      </c>
      <c r="FI61" s="3">
        <f t="shared" si="21"/>
        <v>0</v>
      </c>
      <c r="FJ61" s="3">
        <f t="shared" si="21"/>
        <v>0</v>
      </c>
      <c r="FK61" s="3">
        <f t="shared" si="21"/>
        <v>0</v>
      </c>
      <c r="FL61" s="3">
        <f t="shared" si="21"/>
        <v>0</v>
      </c>
      <c r="FM61" s="3">
        <f t="shared" si="21"/>
        <v>0</v>
      </c>
      <c r="FN61" s="3">
        <f t="shared" si="21"/>
        <v>0</v>
      </c>
      <c r="FO61" s="3">
        <f t="shared" si="21"/>
        <v>0</v>
      </c>
      <c r="FP61" s="3">
        <f t="shared" si="21"/>
        <v>0</v>
      </c>
      <c r="FQ61" s="3">
        <f t="shared" si="21"/>
        <v>0</v>
      </c>
      <c r="FR61" s="3">
        <f t="shared" si="21"/>
        <v>0</v>
      </c>
      <c r="FS61" s="3">
        <f t="shared" ref="FS61:GX61" si="22">FS205</f>
        <v>0</v>
      </c>
      <c r="FT61" s="3">
        <f t="shared" si="22"/>
        <v>0</v>
      </c>
      <c r="FU61" s="3">
        <f t="shared" si="22"/>
        <v>0</v>
      </c>
      <c r="FV61" s="3">
        <f t="shared" si="22"/>
        <v>0</v>
      </c>
      <c r="FW61" s="3">
        <f t="shared" si="22"/>
        <v>0</v>
      </c>
      <c r="FX61" s="3">
        <f t="shared" si="22"/>
        <v>0</v>
      </c>
      <c r="FY61" s="3">
        <f t="shared" si="22"/>
        <v>0</v>
      </c>
      <c r="FZ61" s="3">
        <f t="shared" si="22"/>
        <v>0</v>
      </c>
      <c r="GA61" s="3">
        <f t="shared" si="22"/>
        <v>0</v>
      </c>
      <c r="GB61" s="3">
        <f t="shared" si="22"/>
        <v>0</v>
      </c>
      <c r="GC61" s="3">
        <f t="shared" si="22"/>
        <v>0</v>
      </c>
      <c r="GD61" s="3">
        <f t="shared" si="22"/>
        <v>0</v>
      </c>
      <c r="GE61" s="3">
        <f t="shared" si="22"/>
        <v>0</v>
      </c>
      <c r="GF61" s="3">
        <f t="shared" si="22"/>
        <v>0</v>
      </c>
      <c r="GG61" s="3">
        <f t="shared" si="22"/>
        <v>0</v>
      </c>
      <c r="GH61" s="3">
        <f t="shared" si="22"/>
        <v>0</v>
      </c>
      <c r="GI61" s="3">
        <f t="shared" si="22"/>
        <v>0</v>
      </c>
      <c r="GJ61" s="3">
        <f t="shared" si="22"/>
        <v>0</v>
      </c>
      <c r="GK61" s="3">
        <f t="shared" si="22"/>
        <v>0</v>
      </c>
      <c r="GL61" s="3">
        <f t="shared" si="22"/>
        <v>0</v>
      </c>
      <c r="GM61" s="3">
        <f t="shared" si="22"/>
        <v>0</v>
      </c>
      <c r="GN61" s="3">
        <f t="shared" si="22"/>
        <v>0</v>
      </c>
      <c r="GO61" s="3">
        <f t="shared" si="22"/>
        <v>0</v>
      </c>
      <c r="GP61" s="3">
        <f t="shared" si="22"/>
        <v>0</v>
      </c>
      <c r="GQ61" s="3">
        <f t="shared" si="22"/>
        <v>0</v>
      </c>
      <c r="GR61" s="3">
        <f t="shared" si="22"/>
        <v>0</v>
      </c>
      <c r="GS61" s="3">
        <f t="shared" si="22"/>
        <v>0</v>
      </c>
      <c r="GT61" s="3">
        <f t="shared" si="22"/>
        <v>0</v>
      </c>
      <c r="GU61" s="3">
        <f t="shared" si="22"/>
        <v>0</v>
      </c>
      <c r="GV61" s="3">
        <f t="shared" si="22"/>
        <v>0</v>
      </c>
      <c r="GW61" s="3">
        <f t="shared" si="22"/>
        <v>0</v>
      </c>
      <c r="GX61" s="3">
        <f t="shared" si="22"/>
        <v>0</v>
      </c>
    </row>
    <row r="63" spans="1:206" x14ac:dyDescent="0.2">
      <c r="A63" s="1">
        <v>4</v>
      </c>
      <c r="B63" s="1">
        <v>1</v>
      </c>
      <c r="C63" s="1"/>
      <c r="D63" s="1">
        <f>ROW(A103)</f>
        <v>103</v>
      </c>
      <c r="E63" s="1"/>
      <c r="F63" s="1" t="s">
        <v>78</v>
      </c>
      <c r="G63" s="1" t="s">
        <v>79</v>
      </c>
      <c r="H63" s="1" t="s">
        <v>3</v>
      </c>
      <c r="I63" s="1">
        <v>0</v>
      </c>
      <c r="J63" s="1"/>
      <c r="K63" s="1">
        <v>-1</v>
      </c>
      <c r="L63" s="1"/>
      <c r="M63" s="1"/>
      <c r="N63" s="1"/>
      <c r="O63" s="1"/>
      <c r="P63" s="1"/>
      <c r="Q63" s="1"/>
      <c r="R63" s="1"/>
      <c r="S63" s="1"/>
      <c r="T63" s="1"/>
      <c r="U63" s="1" t="s">
        <v>3</v>
      </c>
      <c r="V63" s="1">
        <v>0</v>
      </c>
      <c r="W63" s="1"/>
      <c r="X63" s="1"/>
      <c r="Y63" s="1"/>
      <c r="Z63" s="1"/>
      <c r="AA63" s="1"/>
      <c r="AB63" s="1" t="s">
        <v>3</v>
      </c>
      <c r="AC63" s="1" t="s">
        <v>3</v>
      </c>
      <c r="AD63" s="1" t="s">
        <v>3</v>
      </c>
      <c r="AE63" s="1" t="s">
        <v>3</v>
      </c>
      <c r="AF63" s="1" t="s">
        <v>3</v>
      </c>
      <c r="AG63" s="1" t="s">
        <v>3</v>
      </c>
      <c r="AH63" s="1"/>
      <c r="AI63" s="1"/>
      <c r="AJ63" s="1"/>
      <c r="AK63" s="1"/>
      <c r="AL63" s="1"/>
      <c r="AM63" s="1"/>
      <c r="AN63" s="1"/>
      <c r="AO63" s="1"/>
      <c r="AP63" s="1" t="s">
        <v>3</v>
      </c>
      <c r="AQ63" s="1" t="s">
        <v>3</v>
      </c>
      <c r="AR63" s="1" t="s">
        <v>3</v>
      </c>
      <c r="AS63" s="1"/>
      <c r="AT63" s="1"/>
      <c r="AU63" s="1"/>
      <c r="AV63" s="1"/>
      <c r="AW63" s="1"/>
      <c r="AX63" s="1"/>
      <c r="AY63" s="1"/>
      <c r="AZ63" s="1" t="s">
        <v>3</v>
      </c>
      <c r="BA63" s="1"/>
      <c r="BB63" s="1" t="s">
        <v>3</v>
      </c>
      <c r="BC63" s="1" t="s">
        <v>3</v>
      </c>
      <c r="BD63" s="1" t="s">
        <v>3</v>
      </c>
      <c r="BE63" s="1" t="s">
        <v>3</v>
      </c>
      <c r="BF63" s="1" t="s">
        <v>3</v>
      </c>
      <c r="BG63" s="1" t="s">
        <v>3</v>
      </c>
      <c r="BH63" s="1" t="s">
        <v>3</v>
      </c>
      <c r="BI63" s="1" t="s">
        <v>3</v>
      </c>
      <c r="BJ63" s="1" t="s">
        <v>3</v>
      </c>
      <c r="BK63" s="1" t="s">
        <v>3</v>
      </c>
      <c r="BL63" s="1" t="s">
        <v>3</v>
      </c>
      <c r="BM63" s="1" t="s">
        <v>3</v>
      </c>
      <c r="BN63" s="1" t="s">
        <v>3</v>
      </c>
      <c r="BO63" s="1" t="s">
        <v>3</v>
      </c>
      <c r="BP63" s="1" t="s">
        <v>3</v>
      </c>
      <c r="BQ63" s="1"/>
      <c r="BR63" s="1"/>
      <c r="BS63" s="1"/>
      <c r="BT63" s="1"/>
      <c r="BU63" s="1"/>
      <c r="BV63" s="1"/>
      <c r="BW63" s="1"/>
      <c r="BX63" s="1">
        <v>0</v>
      </c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>
        <v>0</v>
      </c>
    </row>
    <row r="65" spans="1:245" x14ac:dyDescent="0.2">
      <c r="A65" s="2">
        <v>52</v>
      </c>
      <c r="B65" s="2">
        <f t="shared" ref="B65:G65" si="23">B103</f>
        <v>1</v>
      </c>
      <c r="C65" s="2">
        <f t="shared" si="23"/>
        <v>4</v>
      </c>
      <c r="D65" s="2">
        <f t="shared" si="23"/>
        <v>63</v>
      </c>
      <c r="E65" s="2">
        <f t="shared" si="23"/>
        <v>0</v>
      </c>
      <c r="F65" s="2" t="str">
        <f t="shared" si="23"/>
        <v>1.1</v>
      </c>
      <c r="G65" s="2" t="str">
        <f t="shared" si="23"/>
        <v>Староконюшенный пер. (в р-не д.20 по ул. Сивцев Вражек) (Обустройство  ИДН - 15 м.п.)</v>
      </c>
      <c r="H65" s="2"/>
      <c r="I65" s="2"/>
      <c r="J65" s="2"/>
      <c r="K65" s="2"/>
      <c r="L65" s="2"/>
      <c r="M65" s="2"/>
      <c r="N65" s="2"/>
      <c r="O65" s="2">
        <f t="shared" ref="O65:AT65" si="24">O103</f>
        <v>0</v>
      </c>
      <c r="P65" s="2">
        <f t="shared" si="24"/>
        <v>0</v>
      </c>
      <c r="Q65" s="2">
        <f t="shared" si="24"/>
        <v>0</v>
      </c>
      <c r="R65" s="2">
        <f t="shared" si="24"/>
        <v>0</v>
      </c>
      <c r="S65" s="2">
        <f t="shared" si="24"/>
        <v>0</v>
      </c>
      <c r="T65" s="2">
        <f t="shared" si="24"/>
        <v>0</v>
      </c>
      <c r="U65" s="2">
        <f t="shared" si="24"/>
        <v>0</v>
      </c>
      <c r="V65" s="2">
        <f t="shared" si="24"/>
        <v>0</v>
      </c>
      <c r="W65" s="2">
        <f t="shared" si="24"/>
        <v>0</v>
      </c>
      <c r="X65" s="2">
        <f t="shared" si="24"/>
        <v>0</v>
      </c>
      <c r="Y65" s="2">
        <f t="shared" si="24"/>
        <v>0</v>
      </c>
      <c r="Z65" s="2">
        <f t="shared" si="24"/>
        <v>0</v>
      </c>
      <c r="AA65" s="2">
        <f t="shared" si="24"/>
        <v>0</v>
      </c>
      <c r="AB65" s="2">
        <f t="shared" si="24"/>
        <v>0</v>
      </c>
      <c r="AC65" s="2">
        <f t="shared" si="24"/>
        <v>0</v>
      </c>
      <c r="AD65" s="2">
        <f t="shared" si="24"/>
        <v>0</v>
      </c>
      <c r="AE65" s="2">
        <f t="shared" si="24"/>
        <v>0</v>
      </c>
      <c r="AF65" s="2">
        <f t="shared" si="24"/>
        <v>0</v>
      </c>
      <c r="AG65" s="2">
        <f t="shared" si="24"/>
        <v>0</v>
      </c>
      <c r="AH65" s="2">
        <f t="shared" si="24"/>
        <v>0</v>
      </c>
      <c r="AI65" s="2">
        <f t="shared" si="24"/>
        <v>0</v>
      </c>
      <c r="AJ65" s="2">
        <f t="shared" si="24"/>
        <v>0</v>
      </c>
      <c r="AK65" s="2">
        <f t="shared" si="24"/>
        <v>0</v>
      </c>
      <c r="AL65" s="2">
        <f t="shared" si="24"/>
        <v>0</v>
      </c>
      <c r="AM65" s="2">
        <f t="shared" si="24"/>
        <v>0</v>
      </c>
      <c r="AN65" s="2">
        <f t="shared" si="24"/>
        <v>0</v>
      </c>
      <c r="AO65" s="2">
        <f t="shared" si="24"/>
        <v>0</v>
      </c>
      <c r="AP65" s="2">
        <f t="shared" si="24"/>
        <v>0</v>
      </c>
      <c r="AQ65" s="2">
        <f t="shared" si="24"/>
        <v>0</v>
      </c>
      <c r="AR65" s="2">
        <f t="shared" si="24"/>
        <v>0</v>
      </c>
      <c r="AS65" s="2">
        <f t="shared" si="24"/>
        <v>0</v>
      </c>
      <c r="AT65" s="2">
        <f t="shared" si="24"/>
        <v>0</v>
      </c>
      <c r="AU65" s="2">
        <f t="shared" ref="AU65:BZ65" si="25">AU103</f>
        <v>0</v>
      </c>
      <c r="AV65" s="2">
        <f t="shared" si="25"/>
        <v>0</v>
      </c>
      <c r="AW65" s="2">
        <f t="shared" si="25"/>
        <v>0</v>
      </c>
      <c r="AX65" s="2">
        <f t="shared" si="25"/>
        <v>0</v>
      </c>
      <c r="AY65" s="2">
        <f t="shared" si="25"/>
        <v>0</v>
      </c>
      <c r="AZ65" s="2">
        <f t="shared" si="25"/>
        <v>0</v>
      </c>
      <c r="BA65" s="2">
        <f t="shared" si="25"/>
        <v>0</v>
      </c>
      <c r="BB65" s="2">
        <f t="shared" si="25"/>
        <v>0</v>
      </c>
      <c r="BC65" s="2">
        <f t="shared" si="25"/>
        <v>0</v>
      </c>
      <c r="BD65" s="2">
        <f t="shared" si="25"/>
        <v>0</v>
      </c>
      <c r="BE65" s="2">
        <f t="shared" si="25"/>
        <v>0</v>
      </c>
      <c r="BF65" s="2">
        <f t="shared" si="25"/>
        <v>0</v>
      </c>
      <c r="BG65" s="2">
        <f t="shared" si="25"/>
        <v>0</v>
      </c>
      <c r="BH65" s="2">
        <f t="shared" si="25"/>
        <v>0</v>
      </c>
      <c r="BI65" s="2">
        <f t="shared" si="25"/>
        <v>0</v>
      </c>
      <c r="BJ65" s="2">
        <f t="shared" si="25"/>
        <v>0</v>
      </c>
      <c r="BK65" s="2">
        <f t="shared" si="25"/>
        <v>0</v>
      </c>
      <c r="BL65" s="2">
        <f t="shared" si="25"/>
        <v>0</v>
      </c>
      <c r="BM65" s="2">
        <f t="shared" si="25"/>
        <v>0</v>
      </c>
      <c r="BN65" s="2">
        <f t="shared" si="25"/>
        <v>0</v>
      </c>
      <c r="BO65" s="2">
        <f t="shared" si="25"/>
        <v>0</v>
      </c>
      <c r="BP65" s="2">
        <f t="shared" si="25"/>
        <v>0</v>
      </c>
      <c r="BQ65" s="2">
        <f t="shared" si="25"/>
        <v>0</v>
      </c>
      <c r="BR65" s="2">
        <f t="shared" si="25"/>
        <v>0</v>
      </c>
      <c r="BS65" s="2">
        <f t="shared" si="25"/>
        <v>0</v>
      </c>
      <c r="BT65" s="2">
        <f t="shared" si="25"/>
        <v>0</v>
      </c>
      <c r="BU65" s="2">
        <f t="shared" si="25"/>
        <v>0</v>
      </c>
      <c r="BV65" s="2">
        <f t="shared" si="25"/>
        <v>0</v>
      </c>
      <c r="BW65" s="2">
        <f t="shared" si="25"/>
        <v>0</v>
      </c>
      <c r="BX65" s="2">
        <f t="shared" si="25"/>
        <v>0</v>
      </c>
      <c r="BY65" s="2">
        <f t="shared" si="25"/>
        <v>0</v>
      </c>
      <c r="BZ65" s="2">
        <f t="shared" si="25"/>
        <v>0</v>
      </c>
      <c r="CA65" s="2">
        <f t="shared" ref="CA65:DF65" si="26">CA103</f>
        <v>0</v>
      </c>
      <c r="CB65" s="2">
        <f t="shared" si="26"/>
        <v>0</v>
      </c>
      <c r="CC65" s="2">
        <f t="shared" si="26"/>
        <v>0</v>
      </c>
      <c r="CD65" s="2">
        <f t="shared" si="26"/>
        <v>0</v>
      </c>
      <c r="CE65" s="2">
        <f t="shared" si="26"/>
        <v>0</v>
      </c>
      <c r="CF65" s="2">
        <f t="shared" si="26"/>
        <v>0</v>
      </c>
      <c r="CG65" s="2">
        <f t="shared" si="26"/>
        <v>0</v>
      </c>
      <c r="CH65" s="2">
        <f t="shared" si="26"/>
        <v>0</v>
      </c>
      <c r="CI65" s="2">
        <f t="shared" si="26"/>
        <v>0</v>
      </c>
      <c r="CJ65" s="2">
        <f t="shared" si="26"/>
        <v>0</v>
      </c>
      <c r="CK65" s="2">
        <f t="shared" si="26"/>
        <v>0</v>
      </c>
      <c r="CL65" s="2">
        <f t="shared" si="26"/>
        <v>0</v>
      </c>
      <c r="CM65" s="2">
        <f t="shared" si="26"/>
        <v>0</v>
      </c>
      <c r="CN65" s="2">
        <f t="shared" si="26"/>
        <v>0</v>
      </c>
      <c r="CO65" s="2">
        <f t="shared" si="26"/>
        <v>0</v>
      </c>
      <c r="CP65" s="2">
        <f t="shared" si="26"/>
        <v>0</v>
      </c>
      <c r="CQ65" s="2">
        <f t="shared" si="26"/>
        <v>0</v>
      </c>
      <c r="CR65" s="2">
        <f t="shared" si="26"/>
        <v>0</v>
      </c>
      <c r="CS65" s="2">
        <f t="shared" si="26"/>
        <v>0</v>
      </c>
      <c r="CT65" s="2">
        <f t="shared" si="26"/>
        <v>0</v>
      </c>
      <c r="CU65" s="2">
        <f t="shared" si="26"/>
        <v>0</v>
      </c>
      <c r="CV65" s="2">
        <f t="shared" si="26"/>
        <v>0</v>
      </c>
      <c r="CW65" s="2">
        <f t="shared" si="26"/>
        <v>0</v>
      </c>
      <c r="CX65" s="2">
        <f t="shared" si="26"/>
        <v>0</v>
      </c>
      <c r="CY65" s="2">
        <f t="shared" si="26"/>
        <v>0</v>
      </c>
      <c r="CZ65" s="2">
        <f t="shared" si="26"/>
        <v>0</v>
      </c>
      <c r="DA65" s="2">
        <f t="shared" si="26"/>
        <v>0</v>
      </c>
      <c r="DB65" s="2">
        <f t="shared" si="26"/>
        <v>0</v>
      </c>
      <c r="DC65" s="2">
        <f t="shared" si="26"/>
        <v>0</v>
      </c>
      <c r="DD65" s="2">
        <f t="shared" si="26"/>
        <v>0</v>
      </c>
      <c r="DE65" s="2">
        <f t="shared" si="26"/>
        <v>0</v>
      </c>
      <c r="DF65" s="2">
        <f t="shared" si="26"/>
        <v>0</v>
      </c>
      <c r="DG65" s="3">
        <f t="shared" ref="DG65:EL65" si="27">DG103</f>
        <v>0</v>
      </c>
      <c r="DH65" s="3">
        <f t="shared" si="27"/>
        <v>0</v>
      </c>
      <c r="DI65" s="3">
        <f t="shared" si="27"/>
        <v>0</v>
      </c>
      <c r="DJ65" s="3">
        <f t="shared" si="27"/>
        <v>0</v>
      </c>
      <c r="DK65" s="3">
        <f t="shared" si="27"/>
        <v>0</v>
      </c>
      <c r="DL65" s="3">
        <f t="shared" si="27"/>
        <v>0</v>
      </c>
      <c r="DM65" s="3">
        <f t="shared" si="27"/>
        <v>0</v>
      </c>
      <c r="DN65" s="3">
        <f t="shared" si="27"/>
        <v>0</v>
      </c>
      <c r="DO65" s="3">
        <f t="shared" si="27"/>
        <v>0</v>
      </c>
      <c r="DP65" s="3">
        <f t="shared" si="27"/>
        <v>0</v>
      </c>
      <c r="DQ65" s="3">
        <f t="shared" si="27"/>
        <v>0</v>
      </c>
      <c r="DR65" s="3">
        <f t="shared" si="27"/>
        <v>0</v>
      </c>
      <c r="DS65" s="3">
        <f t="shared" si="27"/>
        <v>0</v>
      </c>
      <c r="DT65" s="3">
        <f t="shared" si="27"/>
        <v>0</v>
      </c>
      <c r="DU65" s="3">
        <f t="shared" si="27"/>
        <v>0</v>
      </c>
      <c r="DV65" s="3">
        <f t="shared" si="27"/>
        <v>0</v>
      </c>
      <c r="DW65" s="3">
        <f t="shared" si="27"/>
        <v>0</v>
      </c>
      <c r="DX65" s="3">
        <f t="shared" si="27"/>
        <v>0</v>
      </c>
      <c r="DY65" s="3">
        <f t="shared" si="27"/>
        <v>0</v>
      </c>
      <c r="DZ65" s="3">
        <f t="shared" si="27"/>
        <v>0</v>
      </c>
      <c r="EA65" s="3">
        <f t="shared" si="27"/>
        <v>0</v>
      </c>
      <c r="EB65" s="3">
        <f t="shared" si="27"/>
        <v>0</v>
      </c>
      <c r="EC65" s="3">
        <f t="shared" si="27"/>
        <v>0</v>
      </c>
      <c r="ED65" s="3">
        <f t="shared" si="27"/>
        <v>0</v>
      </c>
      <c r="EE65" s="3">
        <f t="shared" si="27"/>
        <v>0</v>
      </c>
      <c r="EF65" s="3">
        <f t="shared" si="27"/>
        <v>0</v>
      </c>
      <c r="EG65" s="3">
        <f t="shared" si="27"/>
        <v>0</v>
      </c>
      <c r="EH65" s="3">
        <f t="shared" si="27"/>
        <v>0</v>
      </c>
      <c r="EI65" s="3">
        <f t="shared" si="27"/>
        <v>0</v>
      </c>
      <c r="EJ65" s="3">
        <f t="shared" si="27"/>
        <v>0</v>
      </c>
      <c r="EK65" s="3">
        <f t="shared" si="27"/>
        <v>0</v>
      </c>
      <c r="EL65" s="3">
        <f t="shared" si="27"/>
        <v>0</v>
      </c>
      <c r="EM65" s="3">
        <f t="shared" ref="EM65:FR65" si="28">EM103</f>
        <v>0</v>
      </c>
      <c r="EN65" s="3">
        <f t="shared" si="28"/>
        <v>0</v>
      </c>
      <c r="EO65" s="3">
        <f t="shared" si="28"/>
        <v>0</v>
      </c>
      <c r="EP65" s="3">
        <f t="shared" si="28"/>
        <v>0</v>
      </c>
      <c r="EQ65" s="3">
        <f t="shared" si="28"/>
        <v>0</v>
      </c>
      <c r="ER65" s="3">
        <f t="shared" si="28"/>
        <v>0</v>
      </c>
      <c r="ES65" s="3">
        <f t="shared" si="28"/>
        <v>0</v>
      </c>
      <c r="ET65" s="3">
        <f t="shared" si="28"/>
        <v>0</v>
      </c>
      <c r="EU65" s="3">
        <f t="shared" si="28"/>
        <v>0</v>
      </c>
      <c r="EV65" s="3">
        <f t="shared" si="28"/>
        <v>0</v>
      </c>
      <c r="EW65" s="3">
        <f t="shared" si="28"/>
        <v>0</v>
      </c>
      <c r="EX65" s="3">
        <f t="shared" si="28"/>
        <v>0</v>
      </c>
      <c r="EY65" s="3">
        <f t="shared" si="28"/>
        <v>0</v>
      </c>
      <c r="EZ65" s="3">
        <f t="shared" si="28"/>
        <v>0</v>
      </c>
      <c r="FA65" s="3">
        <f t="shared" si="28"/>
        <v>0</v>
      </c>
      <c r="FB65" s="3">
        <f t="shared" si="28"/>
        <v>0</v>
      </c>
      <c r="FC65" s="3">
        <f t="shared" si="28"/>
        <v>0</v>
      </c>
      <c r="FD65" s="3">
        <f t="shared" si="28"/>
        <v>0</v>
      </c>
      <c r="FE65" s="3">
        <f t="shared" si="28"/>
        <v>0</v>
      </c>
      <c r="FF65" s="3">
        <f t="shared" si="28"/>
        <v>0</v>
      </c>
      <c r="FG65" s="3">
        <f t="shared" si="28"/>
        <v>0</v>
      </c>
      <c r="FH65" s="3">
        <f t="shared" si="28"/>
        <v>0</v>
      </c>
      <c r="FI65" s="3">
        <f t="shared" si="28"/>
        <v>0</v>
      </c>
      <c r="FJ65" s="3">
        <f t="shared" si="28"/>
        <v>0</v>
      </c>
      <c r="FK65" s="3">
        <f t="shared" si="28"/>
        <v>0</v>
      </c>
      <c r="FL65" s="3">
        <f t="shared" si="28"/>
        <v>0</v>
      </c>
      <c r="FM65" s="3">
        <f t="shared" si="28"/>
        <v>0</v>
      </c>
      <c r="FN65" s="3">
        <f t="shared" si="28"/>
        <v>0</v>
      </c>
      <c r="FO65" s="3">
        <f t="shared" si="28"/>
        <v>0</v>
      </c>
      <c r="FP65" s="3">
        <f t="shared" si="28"/>
        <v>0</v>
      </c>
      <c r="FQ65" s="3">
        <f t="shared" si="28"/>
        <v>0</v>
      </c>
      <c r="FR65" s="3">
        <f t="shared" si="28"/>
        <v>0</v>
      </c>
      <c r="FS65" s="3">
        <f t="shared" ref="FS65:GX65" si="29">FS103</f>
        <v>0</v>
      </c>
      <c r="FT65" s="3">
        <f t="shared" si="29"/>
        <v>0</v>
      </c>
      <c r="FU65" s="3">
        <f t="shared" si="29"/>
        <v>0</v>
      </c>
      <c r="FV65" s="3">
        <f t="shared" si="29"/>
        <v>0</v>
      </c>
      <c r="FW65" s="3">
        <f t="shared" si="29"/>
        <v>0</v>
      </c>
      <c r="FX65" s="3">
        <f t="shared" si="29"/>
        <v>0</v>
      </c>
      <c r="FY65" s="3">
        <f t="shared" si="29"/>
        <v>0</v>
      </c>
      <c r="FZ65" s="3">
        <f t="shared" si="29"/>
        <v>0</v>
      </c>
      <c r="GA65" s="3">
        <f t="shared" si="29"/>
        <v>0</v>
      </c>
      <c r="GB65" s="3">
        <f t="shared" si="29"/>
        <v>0</v>
      </c>
      <c r="GC65" s="3">
        <f t="shared" si="29"/>
        <v>0</v>
      </c>
      <c r="GD65" s="3">
        <f t="shared" si="29"/>
        <v>0</v>
      </c>
      <c r="GE65" s="3">
        <f t="shared" si="29"/>
        <v>0</v>
      </c>
      <c r="GF65" s="3">
        <f t="shared" si="29"/>
        <v>0</v>
      </c>
      <c r="GG65" s="3">
        <f t="shared" si="29"/>
        <v>0</v>
      </c>
      <c r="GH65" s="3">
        <f t="shared" si="29"/>
        <v>0</v>
      </c>
      <c r="GI65" s="3">
        <f t="shared" si="29"/>
        <v>0</v>
      </c>
      <c r="GJ65" s="3">
        <f t="shared" si="29"/>
        <v>0</v>
      </c>
      <c r="GK65" s="3">
        <f t="shared" si="29"/>
        <v>0</v>
      </c>
      <c r="GL65" s="3">
        <f t="shared" si="29"/>
        <v>0</v>
      </c>
      <c r="GM65" s="3">
        <f t="shared" si="29"/>
        <v>0</v>
      </c>
      <c r="GN65" s="3">
        <f t="shared" si="29"/>
        <v>0</v>
      </c>
      <c r="GO65" s="3">
        <f t="shared" si="29"/>
        <v>0</v>
      </c>
      <c r="GP65" s="3">
        <f t="shared" si="29"/>
        <v>0</v>
      </c>
      <c r="GQ65" s="3">
        <f t="shared" si="29"/>
        <v>0</v>
      </c>
      <c r="GR65" s="3">
        <f t="shared" si="29"/>
        <v>0</v>
      </c>
      <c r="GS65" s="3">
        <f t="shared" si="29"/>
        <v>0</v>
      </c>
      <c r="GT65" s="3">
        <f t="shared" si="29"/>
        <v>0</v>
      </c>
      <c r="GU65" s="3">
        <f t="shared" si="29"/>
        <v>0</v>
      </c>
      <c r="GV65" s="3">
        <f t="shared" si="29"/>
        <v>0</v>
      </c>
      <c r="GW65" s="3">
        <f t="shared" si="29"/>
        <v>0</v>
      </c>
      <c r="GX65" s="3">
        <f t="shared" si="29"/>
        <v>0</v>
      </c>
    </row>
    <row r="67" spans="1:245" x14ac:dyDescent="0.2">
      <c r="A67" s="1">
        <v>5</v>
      </c>
      <c r="B67" s="1">
        <v>1</v>
      </c>
      <c r="C67" s="1"/>
      <c r="D67" s="1">
        <f>ROW(A74)</f>
        <v>74</v>
      </c>
      <c r="E67" s="1"/>
      <c r="F67" s="1" t="s">
        <v>80</v>
      </c>
      <c r="G67" s="1" t="s">
        <v>81</v>
      </c>
      <c r="H67" s="1" t="s">
        <v>3</v>
      </c>
      <c r="I67" s="1">
        <v>0</v>
      </c>
      <c r="J67" s="1"/>
      <c r="K67" s="1">
        <v>-1</v>
      </c>
      <c r="L67" s="1"/>
      <c r="M67" s="1"/>
      <c r="N67" s="1"/>
      <c r="O67" s="1"/>
      <c r="P67" s="1"/>
      <c r="Q67" s="1"/>
      <c r="R67" s="1"/>
      <c r="S67" s="1"/>
      <c r="T67" s="1"/>
      <c r="U67" s="1" t="s">
        <v>3</v>
      </c>
      <c r="V67" s="1">
        <v>0</v>
      </c>
      <c r="W67" s="1"/>
      <c r="X67" s="1"/>
      <c r="Y67" s="1"/>
      <c r="Z67" s="1"/>
      <c r="AA67" s="1"/>
      <c r="AB67" s="1" t="s">
        <v>3</v>
      </c>
      <c r="AC67" s="1" t="s">
        <v>3</v>
      </c>
      <c r="AD67" s="1" t="s">
        <v>3</v>
      </c>
      <c r="AE67" s="1" t="s">
        <v>3</v>
      </c>
      <c r="AF67" s="1" t="s">
        <v>3</v>
      </c>
      <c r="AG67" s="1" t="s">
        <v>3</v>
      </c>
      <c r="AH67" s="1"/>
      <c r="AI67" s="1"/>
      <c r="AJ67" s="1"/>
      <c r="AK67" s="1"/>
      <c r="AL67" s="1"/>
      <c r="AM67" s="1"/>
      <c r="AN67" s="1"/>
      <c r="AO67" s="1"/>
      <c r="AP67" s="1" t="s">
        <v>3</v>
      </c>
      <c r="AQ67" s="1" t="s">
        <v>3</v>
      </c>
      <c r="AR67" s="1" t="s">
        <v>3</v>
      </c>
      <c r="AS67" s="1"/>
      <c r="AT67" s="1"/>
      <c r="AU67" s="1"/>
      <c r="AV67" s="1"/>
      <c r="AW67" s="1"/>
      <c r="AX67" s="1"/>
      <c r="AY67" s="1"/>
      <c r="AZ67" s="1" t="s">
        <v>3</v>
      </c>
      <c r="BA67" s="1"/>
      <c r="BB67" s="1" t="s">
        <v>3</v>
      </c>
      <c r="BC67" s="1" t="s">
        <v>3</v>
      </c>
      <c r="BD67" s="1" t="s">
        <v>3</v>
      </c>
      <c r="BE67" s="1" t="s">
        <v>3</v>
      </c>
      <c r="BF67" s="1" t="s">
        <v>3</v>
      </c>
      <c r="BG67" s="1" t="s">
        <v>3</v>
      </c>
      <c r="BH67" s="1" t="s">
        <v>3</v>
      </c>
      <c r="BI67" s="1" t="s">
        <v>3</v>
      </c>
      <c r="BJ67" s="1" t="s">
        <v>3</v>
      </c>
      <c r="BK67" s="1" t="s">
        <v>3</v>
      </c>
      <c r="BL67" s="1" t="s">
        <v>3</v>
      </c>
      <c r="BM67" s="1" t="s">
        <v>3</v>
      </c>
      <c r="BN67" s="1" t="s">
        <v>3</v>
      </c>
      <c r="BO67" s="1" t="s">
        <v>3</v>
      </c>
      <c r="BP67" s="1" t="s">
        <v>3</v>
      </c>
      <c r="BQ67" s="1"/>
      <c r="BR67" s="1"/>
      <c r="BS67" s="1"/>
      <c r="BT67" s="1"/>
      <c r="BU67" s="1"/>
      <c r="BV67" s="1"/>
      <c r="BW67" s="1"/>
      <c r="BX67" s="1">
        <v>0</v>
      </c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>
        <v>0</v>
      </c>
    </row>
    <row r="69" spans="1:245" x14ac:dyDescent="0.2">
      <c r="A69" s="2">
        <v>52</v>
      </c>
      <c r="B69" s="2">
        <f t="shared" ref="B69:G69" si="30">B74</f>
        <v>1</v>
      </c>
      <c r="C69" s="2">
        <f t="shared" si="30"/>
        <v>5</v>
      </c>
      <c r="D69" s="2">
        <f t="shared" si="30"/>
        <v>67</v>
      </c>
      <c r="E69" s="2">
        <f t="shared" si="30"/>
        <v>0</v>
      </c>
      <c r="F69" s="2" t="str">
        <f t="shared" si="30"/>
        <v>1.1.1</v>
      </c>
      <c r="G69" s="2" t="str">
        <f t="shared" si="30"/>
        <v>Прочие работы</v>
      </c>
      <c r="H69" s="2"/>
      <c r="I69" s="2"/>
      <c r="J69" s="2"/>
      <c r="K69" s="2"/>
      <c r="L69" s="2"/>
      <c r="M69" s="2"/>
      <c r="N69" s="2"/>
      <c r="O69" s="2">
        <f t="shared" ref="O69:AT69" si="31">O74</f>
        <v>0</v>
      </c>
      <c r="P69" s="2">
        <f t="shared" si="31"/>
        <v>0</v>
      </c>
      <c r="Q69" s="2">
        <f t="shared" si="31"/>
        <v>0</v>
      </c>
      <c r="R69" s="2">
        <f t="shared" si="31"/>
        <v>0</v>
      </c>
      <c r="S69" s="2">
        <f t="shared" si="31"/>
        <v>0</v>
      </c>
      <c r="T69" s="2">
        <f t="shared" si="31"/>
        <v>0</v>
      </c>
      <c r="U69" s="2">
        <f t="shared" si="31"/>
        <v>0</v>
      </c>
      <c r="V69" s="2">
        <f t="shared" si="31"/>
        <v>0</v>
      </c>
      <c r="W69" s="2">
        <f t="shared" si="31"/>
        <v>0</v>
      </c>
      <c r="X69" s="2">
        <f t="shared" si="31"/>
        <v>0</v>
      </c>
      <c r="Y69" s="2">
        <f t="shared" si="31"/>
        <v>0</v>
      </c>
      <c r="Z69" s="2">
        <f t="shared" si="31"/>
        <v>0</v>
      </c>
      <c r="AA69" s="2">
        <f t="shared" si="31"/>
        <v>0</v>
      </c>
      <c r="AB69" s="2">
        <f t="shared" si="31"/>
        <v>0</v>
      </c>
      <c r="AC69" s="2">
        <f t="shared" si="31"/>
        <v>0</v>
      </c>
      <c r="AD69" s="2">
        <f t="shared" si="31"/>
        <v>0</v>
      </c>
      <c r="AE69" s="2">
        <f t="shared" si="31"/>
        <v>0</v>
      </c>
      <c r="AF69" s="2">
        <f t="shared" si="31"/>
        <v>0</v>
      </c>
      <c r="AG69" s="2">
        <f t="shared" si="31"/>
        <v>0</v>
      </c>
      <c r="AH69" s="2">
        <f t="shared" si="31"/>
        <v>0</v>
      </c>
      <c r="AI69" s="2">
        <f t="shared" si="31"/>
        <v>0</v>
      </c>
      <c r="AJ69" s="2">
        <f t="shared" si="31"/>
        <v>0</v>
      </c>
      <c r="AK69" s="2">
        <f t="shared" si="31"/>
        <v>0</v>
      </c>
      <c r="AL69" s="2">
        <f t="shared" si="31"/>
        <v>0</v>
      </c>
      <c r="AM69" s="2">
        <f t="shared" si="31"/>
        <v>0</v>
      </c>
      <c r="AN69" s="2">
        <f t="shared" si="31"/>
        <v>0</v>
      </c>
      <c r="AO69" s="2">
        <f t="shared" si="31"/>
        <v>0</v>
      </c>
      <c r="AP69" s="2">
        <f t="shared" si="31"/>
        <v>0</v>
      </c>
      <c r="AQ69" s="2">
        <f t="shared" si="31"/>
        <v>0</v>
      </c>
      <c r="AR69" s="2">
        <f t="shared" si="31"/>
        <v>0</v>
      </c>
      <c r="AS69" s="2">
        <f t="shared" si="31"/>
        <v>0</v>
      </c>
      <c r="AT69" s="2">
        <f t="shared" si="31"/>
        <v>0</v>
      </c>
      <c r="AU69" s="2">
        <f t="shared" ref="AU69:BZ69" si="32">AU74</f>
        <v>0</v>
      </c>
      <c r="AV69" s="2">
        <f t="shared" si="32"/>
        <v>0</v>
      </c>
      <c r="AW69" s="2">
        <f t="shared" si="32"/>
        <v>0</v>
      </c>
      <c r="AX69" s="2">
        <f t="shared" si="32"/>
        <v>0</v>
      </c>
      <c r="AY69" s="2">
        <f t="shared" si="32"/>
        <v>0</v>
      </c>
      <c r="AZ69" s="2">
        <f t="shared" si="32"/>
        <v>0</v>
      </c>
      <c r="BA69" s="2">
        <f t="shared" si="32"/>
        <v>0</v>
      </c>
      <c r="BB69" s="2">
        <f t="shared" si="32"/>
        <v>0</v>
      </c>
      <c r="BC69" s="2">
        <f t="shared" si="32"/>
        <v>0</v>
      </c>
      <c r="BD69" s="2">
        <f t="shared" si="32"/>
        <v>0</v>
      </c>
      <c r="BE69" s="2">
        <f t="shared" si="32"/>
        <v>0</v>
      </c>
      <c r="BF69" s="2">
        <f t="shared" si="32"/>
        <v>0</v>
      </c>
      <c r="BG69" s="2">
        <f t="shared" si="32"/>
        <v>0</v>
      </c>
      <c r="BH69" s="2">
        <f t="shared" si="32"/>
        <v>0</v>
      </c>
      <c r="BI69" s="2">
        <f t="shared" si="32"/>
        <v>0</v>
      </c>
      <c r="BJ69" s="2">
        <f t="shared" si="32"/>
        <v>0</v>
      </c>
      <c r="BK69" s="2">
        <f t="shared" si="32"/>
        <v>0</v>
      </c>
      <c r="BL69" s="2">
        <f t="shared" si="32"/>
        <v>0</v>
      </c>
      <c r="BM69" s="2">
        <f t="shared" si="32"/>
        <v>0</v>
      </c>
      <c r="BN69" s="2">
        <f t="shared" si="32"/>
        <v>0</v>
      </c>
      <c r="BO69" s="2">
        <f t="shared" si="32"/>
        <v>0</v>
      </c>
      <c r="BP69" s="2">
        <f t="shared" si="32"/>
        <v>0</v>
      </c>
      <c r="BQ69" s="2">
        <f t="shared" si="32"/>
        <v>0</v>
      </c>
      <c r="BR69" s="2">
        <f t="shared" si="32"/>
        <v>0</v>
      </c>
      <c r="BS69" s="2">
        <f t="shared" si="32"/>
        <v>0</v>
      </c>
      <c r="BT69" s="2">
        <f t="shared" si="32"/>
        <v>0</v>
      </c>
      <c r="BU69" s="2">
        <f t="shared" si="32"/>
        <v>0</v>
      </c>
      <c r="BV69" s="2">
        <f t="shared" si="32"/>
        <v>0</v>
      </c>
      <c r="BW69" s="2">
        <f t="shared" si="32"/>
        <v>0</v>
      </c>
      <c r="BX69" s="2">
        <f t="shared" si="32"/>
        <v>0</v>
      </c>
      <c r="BY69" s="2">
        <f t="shared" si="32"/>
        <v>0</v>
      </c>
      <c r="BZ69" s="2">
        <f t="shared" si="32"/>
        <v>0</v>
      </c>
      <c r="CA69" s="2">
        <f t="shared" ref="CA69:DF69" si="33">CA74</f>
        <v>0</v>
      </c>
      <c r="CB69" s="2">
        <f t="shared" si="33"/>
        <v>0</v>
      </c>
      <c r="CC69" s="2">
        <f t="shared" si="33"/>
        <v>0</v>
      </c>
      <c r="CD69" s="2">
        <f t="shared" si="33"/>
        <v>0</v>
      </c>
      <c r="CE69" s="2">
        <f t="shared" si="33"/>
        <v>0</v>
      </c>
      <c r="CF69" s="2">
        <f t="shared" si="33"/>
        <v>0</v>
      </c>
      <c r="CG69" s="2">
        <f t="shared" si="33"/>
        <v>0</v>
      </c>
      <c r="CH69" s="2">
        <f t="shared" si="33"/>
        <v>0</v>
      </c>
      <c r="CI69" s="2">
        <f t="shared" si="33"/>
        <v>0</v>
      </c>
      <c r="CJ69" s="2">
        <f t="shared" si="33"/>
        <v>0</v>
      </c>
      <c r="CK69" s="2">
        <f t="shared" si="33"/>
        <v>0</v>
      </c>
      <c r="CL69" s="2">
        <f t="shared" si="33"/>
        <v>0</v>
      </c>
      <c r="CM69" s="2">
        <f t="shared" si="33"/>
        <v>0</v>
      </c>
      <c r="CN69" s="2">
        <f t="shared" si="33"/>
        <v>0</v>
      </c>
      <c r="CO69" s="2">
        <f t="shared" si="33"/>
        <v>0</v>
      </c>
      <c r="CP69" s="2">
        <f t="shared" si="33"/>
        <v>0</v>
      </c>
      <c r="CQ69" s="2">
        <f t="shared" si="33"/>
        <v>0</v>
      </c>
      <c r="CR69" s="2">
        <f t="shared" si="33"/>
        <v>0</v>
      </c>
      <c r="CS69" s="2">
        <f t="shared" si="33"/>
        <v>0</v>
      </c>
      <c r="CT69" s="2">
        <f t="shared" si="33"/>
        <v>0</v>
      </c>
      <c r="CU69" s="2">
        <f t="shared" si="33"/>
        <v>0</v>
      </c>
      <c r="CV69" s="2">
        <f t="shared" si="33"/>
        <v>0</v>
      </c>
      <c r="CW69" s="2">
        <f t="shared" si="33"/>
        <v>0</v>
      </c>
      <c r="CX69" s="2">
        <f t="shared" si="33"/>
        <v>0</v>
      </c>
      <c r="CY69" s="2">
        <f t="shared" si="33"/>
        <v>0</v>
      </c>
      <c r="CZ69" s="2">
        <f t="shared" si="33"/>
        <v>0</v>
      </c>
      <c r="DA69" s="2">
        <f t="shared" si="33"/>
        <v>0</v>
      </c>
      <c r="DB69" s="2">
        <f t="shared" si="33"/>
        <v>0</v>
      </c>
      <c r="DC69" s="2">
        <f t="shared" si="33"/>
        <v>0</v>
      </c>
      <c r="DD69" s="2">
        <f t="shared" si="33"/>
        <v>0</v>
      </c>
      <c r="DE69" s="2">
        <f t="shared" si="33"/>
        <v>0</v>
      </c>
      <c r="DF69" s="2">
        <f t="shared" si="33"/>
        <v>0</v>
      </c>
      <c r="DG69" s="3">
        <f t="shared" ref="DG69:EL69" si="34">DG74</f>
        <v>0</v>
      </c>
      <c r="DH69" s="3">
        <f t="shared" si="34"/>
        <v>0</v>
      </c>
      <c r="DI69" s="3">
        <f t="shared" si="34"/>
        <v>0</v>
      </c>
      <c r="DJ69" s="3">
        <f t="shared" si="34"/>
        <v>0</v>
      </c>
      <c r="DK69" s="3">
        <f t="shared" si="34"/>
        <v>0</v>
      </c>
      <c r="DL69" s="3">
        <f t="shared" si="34"/>
        <v>0</v>
      </c>
      <c r="DM69" s="3">
        <f t="shared" si="34"/>
        <v>0</v>
      </c>
      <c r="DN69" s="3">
        <f t="shared" si="34"/>
        <v>0</v>
      </c>
      <c r="DO69" s="3">
        <f t="shared" si="34"/>
        <v>0</v>
      </c>
      <c r="DP69" s="3">
        <f t="shared" si="34"/>
        <v>0</v>
      </c>
      <c r="DQ69" s="3">
        <f t="shared" si="34"/>
        <v>0</v>
      </c>
      <c r="DR69" s="3">
        <f t="shared" si="34"/>
        <v>0</v>
      </c>
      <c r="DS69" s="3">
        <f t="shared" si="34"/>
        <v>0</v>
      </c>
      <c r="DT69" s="3">
        <f t="shared" si="34"/>
        <v>0</v>
      </c>
      <c r="DU69" s="3">
        <f t="shared" si="34"/>
        <v>0</v>
      </c>
      <c r="DV69" s="3">
        <f t="shared" si="34"/>
        <v>0</v>
      </c>
      <c r="DW69" s="3">
        <f t="shared" si="34"/>
        <v>0</v>
      </c>
      <c r="DX69" s="3">
        <f t="shared" si="34"/>
        <v>0</v>
      </c>
      <c r="DY69" s="3">
        <f t="shared" si="34"/>
        <v>0</v>
      </c>
      <c r="DZ69" s="3">
        <f t="shared" si="34"/>
        <v>0</v>
      </c>
      <c r="EA69" s="3">
        <f t="shared" si="34"/>
        <v>0</v>
      </c>
      <c r="EB69" s="3">
        <f t="shared" si="34"/>
        <v>0</v>
      </c>
      <c r="EC69" s="3">
        <f t="shared" si="34"/>
        <v>0</v>
      </c>
      <c r="ED69" s="3">
        <f t="shared" si="34"/>
        <v>0</v>
      </c>
      <c r="EE69" s="3">
        <f t="shared" si="34"/>
        <v>0</v>
      </c>
      <c r="EF69" s="3">
        <f t="shared" si="34"/>
        <v>0</v>
      </c>
      <c r="EG69" s="3">
        <f t="shared" si="34"/>
        <v>0</v>
      </c>
      <c r="EH69" s="3">
        <f t="shared" si="34"/>
        <v>0</v>
      </c>
      <c r="EI69" s="3">
        <f t="shared" si="34"/>
        <v>0</v>
      </c>
      <c r="EJ69" s="3">
        <f t="shared" si="34"/>
        <v>0</v>
      </c>
      <c r="EK69" s="3">
        <f t="shared" si="34"/>
        <v>0</v>
      </c>
      <c r="EL69" s="3">
        <f t="shared" si="34"/>
        <v>0</v>
      </c>
      <c r="EM69" s="3">
        <f t="shared" ref="EM69:FR69" si="35">EM74</f>
        <v>0</v>
      </c>
      <c r="EN69" s="3">
        <f t="shared" si="35"/>
        <v>0</v>
      </c>
      <c r="EO69" s="3">
        <f t="shared" si="35"/>
        <v>0</v>
      </c>
      <c r="EP69" s="3">
        <f t="shared" si="35"/>
        <v>0</v>
      </c>
      <c r="EQ69" s="3">
        <f t="shared" si="35"/>
        <v>0</v>
      </c>
      <c r="ER69" s="3">
        <f t="shared" si="35"/>
        <v>0</v>
      </c>
      <c r="ES69" s="3">
        <f t="shared" si="35"/>
        <v>0</v>
      </c>
      <c r="ET69" s="3">
        <f t="shared" si="35"/>
        <v>0</v>
      </c>
      <c r="EU69" s="3">
        <f t="shared" si="35"/>
        <v>0</v>
      </c>
      <c r="EV69" s="3">
        <f t="shared" si="35"/>
        <v>0</v>
      </c>
      <c r="EW69" s="3">
        <f t="shared" si="35"/>
        <v>0</v>
      </c>
      <c r="EX69" s="3">
        <f t="shared" si="35"/>
        <v>0</v>
      </c>
      <c r="EY69" s="3">
        <f t="shared" si="35"/>
        <v>0</v>
      </c>
      <c r="EZ69" s="3">
        <f t="shared" si="35"/>
        <v>0</v>
      </c>
      <c r="FA69" s="3">
        <f t="shared" si="35"/>
        <v>0</v>
      </c>
      <c r="FB69" s="3">
        <f t="shared" si="35"/>
        <v>0</v>
      </c>
      <c r="FC69" s="3">
        <f t="shared" si="35"/>
        <v>0</v>
      </c>
      <c r="FD69" s="3">
        <f t="shared" si="35"/>
        <v>0</v>
      </c>
      <c r="FE69" s="3">
        <f t="shared" si="35"/>
        <v>0</v>
      </c>
      <c r="FF69" s="3">
        <f t="shared" si="35"/>
        <v>0</v>
      </c>
      <c r="FG69" s="3">
        <f t="shared" si="35"/>
        <v>0</v>
      </c>
      <c r="FH69" s="3">
        <f t="shared" si="35"/>
        <v>0</v>
      </c>
      <c r="FI69" s="3">
        <f t="shared" si="35"/>
        <v>0</v>
      </c>
      <c r="FJ69" s="3">
        <f t="shared" si="35"/>
        <v>0</v>
      </c>
      <c r="FK69" s="3">
        <f t="shared" si="35"/>
        <v>0</v>
      </c>
      <c r="FL69" s="3">
        <f t="shared" si="35"/>
        <v>0</v>
      </c>
      <c r="FM69" s="3">
        <f t="shared" si="35"/>
        <v>0</v>
      </c>
      <c r="FN69" s="3">
        <f t="shared" si="35"/>
        <v>0</v>
      </c>
      <c r="FO69" s="3">
        <f t="shared" si="35"/>
        <v>0</v>
      </c>
      <c r="FP69" s="3">
        <f t="shared" si="35"/>
        <v>0</v>
      </c>
      <c r="FQ69" s="3">
        <f t="shared" si="35"/>
        <v>0</v>
      </c>
      <c r="FR69" s="3">
        <f t="shared" si="35"/>
        <v>0</v>
      </c>
      <c r="FS69" s="3">
        <f t="shared" ref="FS69:GX69" si="36">FS74</f>
        <v>0</v>
      </c>
      <c r="FT69" s="3">
        <f t="shared" si="36"/>
        <v>0</v>
      </c>
      <c r="FU69" s="3">
        <f t="shared" si="36"/>
        <v>0</v>
      </c>
      <c r="FV69" s="3">
        <f t="shared" si="36"/>
        <v>0</v>
      </c>
      <c r="FW69" s="3">
        <f t="shared" si="36"/>
        <v>0</v>
      </c>
      <c r="FX69" s="3">
        <f t="shared" si="36"/>
        <v>0</v>
      </c>
      <c r="FY69" s="3">
        <f t="shared" si="36"/>
        <v>0</v>
      </c>
      <c r="FZ69" s="3">
        <f t="shared" si="36"/>
        <v>0</v>
      </c>
      <c r="GA69" s="3">
        <f t="shared" si="36"/>
        <v>0</v>
      </c>
      <c r="GB69" s="3">
        <f t="shared" si="36"/>
        <v>0</v>
      </c>
      <c r="GC69" s="3">
        <f t="shared" si="36"/>
        <v>0</v>
      </c>
      <c r="GD69" s="3">
        <f t="shared" si="36"/>
        <v>0</v>
      </c>
      <c r="GE69" s="3">
        <f t="shared" si="36"/>
        <v>0</v>
      </c>
      <c r="GF69" s="3">
        <f t="shared" si="36"/>
        <v>0</v>
      </c>
      <c r="GG69" s="3">
        <f t="shared" si="36"/>
        <v>0</v>
      </c>
      <c r="GH69" s="3">
        <f t="shared" si="36"/>
        <v>0</v>
      </c>
      <c r="GI69" s="3">
        <f t="shared" si="36"/>
        <v>0</v>
      </c>
      <c r="GJ69" s="3">
        <f t="shared" si="36"/>
        <v>0</v>
      </c>
      <c r="GK69" s="3">
        <f t="shared" si="36"/>
        <v>0</v>
      </c>
      <c r="GL69" s="3">
        <f t="shared" si="36"/>
        <v>0</v>
      </c>
      <c r="GM69" s="3">
        <f t="shared" si="36"/>
        <v>0</v>
      </c>
      <c r="GN69" s="3">
        <f t="shared" si="36"/>
        <v>0</v>
      </c>
      <c r="GO69" s="3">
        <f t="shared" si="36"/>
        <v>0</v>
      </c>
      <c r="GP69" s="3">
        <f t="shared" si="36"/>
        <v>0</v>
      </c>
      <c r="GQ69" s="3">
        <f t="shared" si="36"/>
        <v>0</v>
      </c>
      <c r="GR69" s="3">
        <f t="shared" si="36"/>
        <v>0</v>
      </c>
      <c r="GS69" s="3">
        <f t="shared" si="36"/>
        <v>0</v>
      </c>
      <c r="GT69" s="3">
        <f t="shared" si="36"/>
        <v>0</v>
      </c>
      <c r="GU69" s="3">
        <f t="shared" si="36"/>
        <v>0</v>
      </c>
      <c r="GV69" s="3">
        <f t="shared" si="36"/>
        <v>0</v>
      </c>
      <c r="GW69" s="3">
        <f t="shared" si="36"/>
        <v>0</v>
      </c>
      <c r="GX69" s="3">
        <f t="shared" si="36"/>
        <v>0</v>
      </c>
    </row>
    <row r="71" spans="1:245" x14ac:dyDescent="0.2">
      <c r="A71">
        <v>17</v>
      </c>
      <c r="B71">
        <v>1</v>
      </c>
      <c r="C71">
        <f>ROW(SmtRes!A7)</f>
        <v>7</v>
      </c>
      <c r="D71">
        <f>ROW(EtalonRes!A7)</f>
        <v>7</v>
      </c>
      <c r="E71" t="s">
        <v>4</v>
      </c>
      <c r="F71" t="s">
        <v>82</v>
      </c>
      <c r="G71" t="s">
        <v>83</v>
      </c>
      <c r="H71" t="s">
        <v>84</v>
      </c>
      <c r="I71">
        <v>0</v>
      </c>
      <c r="J71">
        <v>0</v>
      </c>
      <c r="O71">
        <f>ROUND(CP71,2)</f>
        <v>0</v>
      </c>
      <c r="P71">
        <f>ROUND(CQ71*I71,2)</f>
        <v>0</v>
      </c>
      <c r="Q71">
        <f>ROUND(CR71*I71,2)</f>
        <v>0</v>
      </c>
      <c r="R71">
        <f>ROUND(CS71*I71,2)</f>
        <v>0</v>
      </c>
      <c r="S71">
        <f>ROUND(CT71*I71,2)</f>
        <v>0</v>
      </c>
      <c r="T71">
        <f>ROUND(CU71*I71,2)</f>
        <v>0</v>
      </c>
      <c r="U71">
        <f>CV71*I71</f>
        <v>0</v>
      </c>
      <c r="V71">
        <f>CW71*I71</f>
        <v>0</v>
      </c>
      <c r="W71">
        <f>ROUND(CX71*I71,2)</f>
        <v>0</v>
      </c>
      <c r="X71">
        <f>ROUND(CY71,2)</f>
        <v>0</v>
      </c>
      <c r="Y71">
        <f>ROUND(CZ71,2)</f>
        <v>0</v>
      </c>
      <c r="AA71">
        <v>36286615</v>
      </c>
      <c r="AB71">
        <f>ROUND((AC71+AD71+AF71),6)</f>
        <v>32477.47</v>
      </c>
      <c r="AC71">
        <f>ROUND((ES71),6)</f>
        <v>28273.07</v>
      </c>
      <c r="AD71">
        <f>ROUND((((ET71)-(EU71))+AE71),6)</f>
        <v>45.13</v>
      </c>
      <c r="AE71">
        <f>ROUND((EU71),6)</f>
        <v>5.82</v>
      </c>
      <c r="AF71">
        <f>ROUND((EV71),6)</f>
        <v>4159.2700000000004</v>
      </c>
      <c r="AG71">
        <f>ROUND((AP71),6)</f>
        <v>0</v>
      </c>
      <c r="AH71">
        <f>(EW71)</f>
        <v>18.21</v>
      </c>
      <c r="AI71">
        <f>(EX71)</f>
        <v>0</v>
      </c>
      <c r="AJ71">
        <f>(AS71)</f>
        <v>0</v>
      </c>
      <c r="AK71">
        <v>32477.47</v>
      </c>
      <c r="AL71">
        <v>28273.07</v>
      </c>
      <c r="AM71">
        <v>45.13</v>
      </c>
      <c r="AN71">
        <v>5.82</v>
      </c>
      <c r="AO71">
        <v>4159.2700000000004</v>
      </c>
      <c r="AP71">
        <v>0</v>
      </c>
      <c r="AQ71">
        <v>18.21</v>
      </c>
      <c r="AR71">
        <v>0</v>
      </c>
      <c r="AS71">
        <v>0</v>
      </c>
      <c r="AT71">
        <v>70</v>
      </c>
      <c r="AU71">
        <v>10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v>1</v>
      </c>
      <c r="BD71" t="s">
        <v>3</v>
      </c>
      <c r="BE71" t="s">
        <v>3</v>
      </c>
      <c r="BF71" t="s">
        <v>3</v>
      </c>
      <c r="BG71" t="s">
        <v>3</v>
      </c>
      <c r="BH71">
        <v>0</v>
      </c>
      <c r="BI71">
        <v>4</v>
      </c>
      <c r="BJ71" t="s">
        <v>85</v>
      </c>
      <c r="BM71">
        <v>0</v>
      </c>
      <c r="BN71">
        <v>0</v>
      </c>
      <c r="BO71" t="s">
        <v>3</v>
      </c>
      <c r="BP71">
        <v>0</v>
      </c>
      <c r="BQ71">
        <v>1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70</v>
      </c>
      <c r="CA71">
        <v>10</v>
      </c>
      <c r="CE71">
        <v>0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>(P71+Q71+S71)</f>
        <v>0</v>
      </c>
      <c r="CQ71">
        <f>(AC71*BC71*AW71)</f>
        <v>28273.07</v>
      </c>
      <c r="CR71">
        <f>((((ET71)*BB71-(EU71)*BS71)+AE71*BS71)*AV71)</f>
        <v>45.13</v>
      </c>
      <c r="CS71">
        <f>(AE71*BS71*AV71)</f>
        <v>5.82</v>
      </c>
      <c r="CT71">
        <f>(AF71*BA71*AV71)</f>
        <v>4159.2700000000004</v>
      </c>
      <c r="CU71">
        <f>AG71</f>
        <v>0</v>
      </c>
      <c r="CV71">
        <f>(AH71*AV71)</f>
        <v>18.21</v>
      </c>
      <c r="CW71">
        <f>AI71</f>
        <v>0</v>
      </c>
      <c r="CX71">
        <f>AJ71</f>
        <v>0</v>
      </c>
      <c r="CY71">
        <f>((S71*BZ71)/100)</f>
        <v>0</v>
      </c>
      <c r="CZ71">
        <f>((S71*CA71)/100)</f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DU71">
        <v>1010</v>
      </c>
      <c r="DV71" t="s">
        <v>84</v>
      </c>
      <c r="DW71" t="s">
        <v>84</v>
      </c>
      <c r="DX71">
        <v>10</v>
      </c>
      <c r="EE71">
        <v>34857346</v>
      </c>
      <c r="EF71">
        <v>1</v>
      </c>
      <c r="EG71" t="s">
        <v>86</v>
      </c>
      <c r="EH71">
        <v>0</v>
      </c>
      <c r="EI71" t="s">
        <v>3</v>
      </c>
      <c r="EJ71">
        <v>4</v>
      </c>
      <c r="EK71">
        <v>0</v>
      </c>
      <c r="EL71" t="s">
        <v>87</v>
      </c>
      <c r="EM71" t="s">
        <v>88</v>
      </c>
      <c r="EO71" t="s">
        <v>3</v>
      </c>
      <c r="EQ71">
        <v>131072</v>
      </c>
      <c r="ER71">
        <v>32477.47</v>
      </c>
      <c r="ES71">
        <v>28273.07</v>
      </c>
      <c r="ET71">
        <v>45.13</v>
      </c>
      <c r="EU71">
        <v>5.82</v>
      </c>
      <c r="EV71">
        <v>4159.2700000000004</v>
      </c>
      <c r="EW71">
        <v>18.21</v>
      </c>
      <c r="EX71">
        <v>0</v>
      </c>
      <c r="EY71">
        <v>0</v>
      </c>
      <c r="FQ71">
        <v>0</v>
      </c>
      <c r="FR71">
        <f>ROUND(IF(AND(BH71=3,BI71=3),P71,0),2)</f>
        <v>0</v>
      </c>
      <c r="FS71">
        <v>0</v>
      </c>
      <c r="FX71">
        <v>70</v>
      </c>
      <c r="FY71">
        <v>10</v>
      </c>
      <c r="GA71" t="s">
        <v>3</v>
      </c>
      <c r="GD71">
        <v>0</v>
      </c>
      <c r="GF71">
        <v>-1882741430</v>
      </c>
      <c r="GG71">
        <v>2</v>
      </c>
      <c r="GH71">
        <v>1</v>
      </c>
      <c r="GI71">
        <v>-2</v>
      </c>
      <c r="GJ71">
        <v>0</v>
      </c>
      <c r="GK71">
        <f>ROUND(R71*(R12)/100,2)</f>
        <v>0</v>
      </c>
      <c r="GL71">
        <f>ROUND(IF(AND(BH71=3,BI71=3,FS71&lt;&gt;0),P71,0),2)</f>
        <v>0</v>
      </c>
      <c r="GM71">
        <f>ROUND(O71+X71+Y71+GK71,2)+GX71</f>
        <v>0</v>
      </c>
      <c r="GN71">
        <f>IF(OR(BI71=0,BI71=1),ROUND(O71+X71+Y71+GK71,2),0)</f>
        <v>0</v>
      </c>
      <c r="GO71">
        <f>IF(BI71=2,ROUND(O71+X71+Y71+GK71,2),0)</f>
        <v>0</v>
      </c>
      <c r="GP71">
        <f>IF(BI71=4,ROUND(O71+X71+Y71+GK71,2)+GX71,0)</f>
        <v>0</v>
      </c>
      <c r="GR71">
        <v>0</v>
      </c>
      <c r="GS71">
        <v>3</v>
      </c>
      <c r="GT71">
        <v>0</v>
      </c>
      <c r="GU71" t="s">
        <v>3</v>
      </c>
      <c r="GV71">
        <f>ROUND((GT71),6)</f>
        <v>0</v>
      </c>
      <c r="GW71">
        <v>1</v>
      </c>
      <c r="GX71">
        <f>ROUND(HC71*I71,2)</f>
        <v>0</v>
      </c>
      <c r="HA71">
        <v>0</v>
      </c>
      <c r="HB71">
        <v>0</v>
      </c>
      <c r="HC71">
        <f>GV71*GW71</f>
        <v>0</v>
      </c>
      <c r="IK71">
        <v>0</v>
      </c>
    </row>
    <row r="72" spans="1:245" x14ac:dyDescent="0.2">
      <c r="A72">
        <v>17</v>
      </c>
      <c r="B72">
        <v>1</v>
      </c>
      <c r="C72">
        <f>ROW(SmtRes!A14)</f>
        <v>14</v>
      </c>
      <c r="D72">
        <f>ROW(EtalonRes!A14)</f>
        <v>14</v>
      </c>
      <c r="E72" t="s">
        <v>89</v>
      </c>
      <c r="F72" t="s">
        <v>90</v>
      </c>
      <c r="G72" t="s">
        <v>91</v>
      </c>
      <c r="H72" t="s">
        <v>84</v>
      </c>
      <c r="I72">
        <v>0</v>
      </c>
      <c r="J72">
        <v>0</v>
      </c>
      <c r="O72">
        <f>ROUND(CP72,2)</f>
        <v>0</v>
      </c>
      <c r="P72">
        <f>ROUND(CQ72*I72,2)</f>
        <v>0</v>
      </c>
      <c r="Q72">
        <f>ROUND(CR72*I72,2)</f>
        <v>0</v>
      </c>
      <c r="R72">
        <f>ROUND(CS72*I72,2)</f>
        <v>0</v>
      </c>
      <c r="S72">
        <f>ROUND(CT72*I72,2)</f>
        <v>0</v>
      </c>
      <c r="T72">
        <f>ROUND(CU72*I72,2)</f>
        <v>0</v>
      </c>
      <c r="U72">
        <f>CV72*I72</f>
        <v>0</v>
      </c>
      <c r="V72">
        <f>CW72*I72</f>
        <v>0</v>
      </c>
      <c r="W72">
        <f>ROUND(CX72*I72,2)</f>
        <v>0</v>
      </c>
      <c r="X72">
        <f>ROUND(CY72,2)</f>
        <v>0</v>
      </c>
      <c r="Y72">
        <f>ROUND(CZ72,2)</f>
        <v>0</v>
      </c>
      <c r="AA72">
        <v>36286615</v>
      </c>
      <c r="AB72">
        <f>ROUND((AC72+AD72+AF72),6)</f>
        <v>18781.650000000001</v>
      </c>
      <c r="AC72">
        <f>ROUND((ES72),6)</f>
        <v>15976.17</v>
      </c>
      <c r="AD72">
        <f>ROUND((((ET72)-(EU72))+AE72),6)</f>
        <v>30.06</v>
      </c>
      <c r="AE72">
        <f>ROUND((EU72),6)</f>
        <v>3.88</v>
      </c>
      <c r="AF72">
        <f>ROUND((EV72),6)</f>
        <v>2775.42</v>
      </c>
      <c r="AG72">
        <f>ROUND((AP72),6)</f>
        <v>0</v>
      </c>
      <c r="AH72">
        <f>(EW72)</f>
        <v>12.15</v>
      </c>
      <c r="AI72">
        <f>(EX72)</f>
        <v>0</v>
      </c>
      <c r="AJ72">
        <f>(AS72)</f>
        <v>0</v>
      </c>
      <c r="AK72">
        <v>18781.650000000001</v>
      </c>
      <c r="AL72">
        <v>15976.17</v>
      </c>
      <c r="AM72">
        <v>30.06</v>
      </c>
      <c r="AN72">
        <v>3.88</v>
      </c>
      <c r="AO72">
        <v>2775.42</v>
      </c>
      <c r="AP72">
        <v>0</v>
      </c>
      <c r="AQ72">
        <v>12.15</v>
      </c>
      <c r="AR72">
        <v>0</v>
      </c>
      <c r="AS72">
        <v>0</v>
      </c>
      <c r="AT72">
        <v>70</v>
      </c>
      <c r="AU72">
        <v>10</v>
      </c>
      <c r="AV72">
        <v>1</v>
      </c>
      <c r="AW72">
        <v>1</v>
      </c>
      <c r="AZ72">
        <v>1</v>
      </c>
      <c r="BA72">
        <v>1</v>
      </c>
      <c r="BB72">
        <v>1</v>
      </c>
      <c r="BC72">
        <v>1</v>
      </c>
      <c r="BD72" t="s">
        <v>3</v>
      </c>
      <c r="BE72" t="s">
        <v>3</v>
      </c>
      <c r="BF72" t="s">
        <v>3</v>
      </c>
      <c r="BG72" t="s">
        <v>3</v>
      </c>
      <c r="BH72">
        <v>0</v>
      </c>
      <c r="BI72">
        <v>4</v>
      </c>
      <c r="BJ72" t="s">
        <v>92</v>
      </c>
      <c r="BM72">
        <v>0</v>
      </c>
      <c r="BN72">
        <v>0</v>
      </c>
      <c r="BO72" t="s">
        <v>3</v>
      </c>
      <c r="BP72">
        <v>0</v>
      </c>
      <c r="BQ72">
        <v>1</v>
      </c>
      <c r="BR72">
        <v>0</v>
      </c>
      <c r="BS72">
        <v>1</v>
      </c>
      <c r="BT72">
        <v>1</v>
      </c>
      <c r="BU72">
        <v>1</v>
      </c>
      <c r="BV72">
        <v>1</v>
      </c>
      <c r="BW72">
        <v>1</v>
      </c>
      <c r="BX72">
        <v>1</v>
      </c>
      <c r="BY72" t="s">
        <v>3</v>
      </c>
      <c r="BZ72">
        <v>70</v>
      </c>
      <c r="CA72">
        <v>10</v>
      </c>
      <c r="CE72">
        <v>0</v>
      </c>
      <c r="CF72">
        <v>0</v>
      </c>
      <c r="CG72">
        <v>0</v>
      </c>
      <c r="CM72">
        <v>0</v>
      </c>
      <c r="CN72" t="s">
        <v>3</v>
      </c>
      <c r="CO72">
        <v>0</v>
      </c>
      <c r="CP72">
        <f>(P72+Q72+S72)</f>
        <v>0</v>
      </c>
      <c r="CQ72">
        <f>(AC72*BC72*AW72)</f>
        <v>15976.17</v>
      </c>
      <c r="CR72">
        <f>((((ET72)*BB72-(EU72)*BS72)+AE72*BS72)*AV72)</f>
        <v>30.06</v>
      </c>
      <c r="CS72">
        <f>(AE72*BS72*AV72)</f>
        <v>3.88</v>
      </c>
      <c r="CT72">
        <f>(AF72*BA72*AV72)</f>
        <v>2775.42</v>
      </c>
      <c r="CU72">
        <f>AG72</f>
        <v>0</v>
      </c>
      <c r="CV72">
        <f>(AH72*AV72)</f>
        <v>12.15</v>
      </c>
      <c r="CW72">
        <f>AI72</f>
        <v>0</v>
      </c>
      <c r="CX72">
        <f>AJ72</f>
        <v>0</v>
      </c>
      <c r="CY72">
        <f>((S72*BZ72)/100)</f>
        <v>0</v>
      </c>
      <c r="CZ72">
        <f>((S72*CA72)/100)</f>
        <v>0</v>
      </c>
      <c r="DC72" t="s">
        <v>3</v>
      </c>
      <c r="DD72" t="s">
        <v>3</v>
      </c>
      <c r="DE72" t="s">
        <v>3</v>
      </c>
      <c r="DF72" t="s">
        <v>3</v>
      </c>
      <c r="DG72" t="s">
        <v>3</v>
      </c>
      <c r="DH72" t="s">
        <v>3</v>
      </c>
      <c r="DI72" t="s">
        <v>3</v>
      </c>
      <c r="DJ72" t="s">
        <v>3</v>
      </c>
      <c r="DK72" t="s">
        <v>3</v>
      </c>
      <c r="DL72" t="s">
        <v>3</v>
      </c>
      <c r="DM72" t="s">
        <v>3</v>
      </c>
      <c r="DN72">
        <v>0</v>
      </c>
      <c r="DO72">
        <v>0</v>
      </c>
      <c r="DP72">
        <v>1</v>
      </c>
      <c r="DQ72">
        <v>1</v>
      </c>
      <c r="DU72">
        <v>1010</v>
      </c>
      <c r="DV72" t="s">
        <v>84</v>
      </c>
      <c r="DW72" t="s">
        <v>84</v>
      </c>
      <c r="DX72">
        <v>10</v>
      </c>
      <c r="EE72">
        <v>34857346</v>
      </c>
      <c r="EF72">
        <v>1</v>
      </c>
      <c r="EG72" t="s">
        <v>86</v>
      </c>
      <c r="EH72">
        <v>0</v>
      </c>
      <c r="EI72" t="s">
        <v>3</v>
      </c>
      <c r="EJ72">
        <v>4</v>
      </c>
      <c r="EK72">
        <v>0</v>
      </c>
      <c r="EL72" t="s">
        <v>87</v>
      </c>
      <c r="EM72" t="s">
        <v>88</v>
      </c>
      <c r="EO72" t="s">
        <v>3</v>
      </c>
      <c r="EQ72">
        <v>131072</v>
      </c>
      <c r="ER72">
        <v>18781.650000000001</v>
      </c>
      <c r="ES72">
        <v>15976.17</v>
      </c>
      <c r="ET72">
        <v>30.06</v>
      </c>
      <c r="EU72">
        <v>3.88</v>
      </c>
      <c r="EV72">
        <v>2775.42</v>
      </c>
      <c r="EW72">
        <v>12.15</v>
      </c>
      <c r="EX72">
        <v>0</v>
      </c>
      <c r="EY72">
        <v>0</v>
      </c>
      <c r="FQ72">
        <v>0</v>
      </c>
      <c r="FR72">
        <f>ROUND(IF(AND(BH72=3,BI72=3),P72,0),2)</f>
        <v>0</v>
      </c>
      <c r="FS72">
        <v>0</v>
      </c>
      <c r="FX72">
        <v>70</v>
      </c>
      <c r="FY72">
        <v>10</v>
      </c>
      <c r="GA72" t="s">
        <v>3</v>
      </c>
      <c r="GD72">
        <v>0</v>
      </c>
      <c r="GF72">
        <v>-1752973279</v>
      </c>
      <c r="GG72">
        <v>2</v>
      </c>
      <c r="GH72">
        <v>1</v>
      </c>
      <c r="GI72">
        <v>-2</v>
      </c>
      <c r="GJ72">
        <v>0</v>
      </c>
      <c r="GK72">
        <f>ROUND(R72*(R12)/100,2)</f>
        <v>0</v>
      </c>
      <c r="GL72">
        <f>ROUND(IF(AND(BH72=3,BI72=3,FS72&lt;&gt;0),P72,0),2)</f>
        <v>0</v>
      </c>
      <c r="GM72">
        <f>ROUND(O72+X72+Y72+GK72,2)+GX72</f>
        <v>0</v>
      </c>
      <c r="GN72">
        <f>IF(OR(BI72=0,BI72=1),ROUND(O72+X72+Y72+GK72,2),0)</f>
        <v>0</v>
      </c>
      <c r="GO72">
        <f>IF(BI72=2,ROUND(O72+X72+Y72+GK72,2),0)</f>
        <v>0</v>
      </c>
      <c r="GP72">
        <f>IF(BI72=4,ROUND(O72+X72+Y72+GK72,2)+GX72,0)</f>
        <v>0</v>
      </c>
      <c r="GR72">
        <v>0</v>
      </c>
      <c r="GS72">
        <v>3</v>
      </c>
      <c r="GT72">
        <v>0</v>
      </c>
      <c r="GU72" t="s">
        <v>3</v>
      </c>
      <c r="GV72">
        <f>ROUND((GT72),6)</f>
        <v>0</v>
      </c>
      <c r="GW72">
        <v>1</v>
      </c>
      <c r="GX72">
        <f>ROUND(HC72*I72,2)</f>
        <v>0</v>
      </c>
      <c r="HA72">
        <v>0</v>
      </c>
      <c r="HB72">
        <v>0</v>
      </c>
      <c r="HC72">
        <f>GV72*GW72</f>
        <v>0</v>
      </c>
      <c r="IK72">
        <v>0</v>
      </c>
    </row>
    <row r="74" spans="1:245" x14ac:dyDescent="0.2">
      <c r="A74" s="2">
        <v>51</v>
      </c>
      <c r="B74" s="2">
        <f>B67</f>
        <v>1</v>
      </c>
      <c r="C74" s="2">
        <f>A67</f>
        <v>5</v>
      </c>
      <c r="D74" s="2">
        <f>ROW(A67)</f>
        <v>67</v>
      </c>
      <c r="E74" s="2"/>
      <c r="F74" s="2" t="str">
        <f>IF(F67&lt;&gt;"",F67,"")</f>
        <v>1.1.1</v>
      </c>
      <c r="G74" s="2" t="str">
        <f>IF(G67&lt;&gt;"",G67,"")</f>
        <v>Прочие работы</v>
      </c>
      <c r="H74" s="2">
        <v>0</v>
      </c>
      <c r="I74" s="2"/>
      <c r="J74" s="2"/>
      <c r="K74" s="2"/>
      <c r="L74" s="2"/>
      <c r="M74" s="2"/>
      <c r="N74" s="2"/>
      <c r="O74" s="2">
        <f t="shared" ref="O74:T74" si="37">ROUND(AB74,2)</f>
        <v>0</v>
      </c>
      <c r="P74" s="2">
        <f t="shared" si="37"/>
        <v>0</v>
      </c>
      <c r="Q74" s="2">
        <f t="shared" si="37"/>
        <v>0</v>
      </c>
      <c r="R74" s="2">
        <f t="shared" si="37"/>
        <v>0</v>
      </c>
      <c r="S74" s="2">
        <f t="shared" si="37"/>
        <v>0</v>
      </c>
      <c r="T74" s="2">
        <f t="shared" si="37"/>
        <v>0</v>
      </c>
      <c r="U74" s="2">
        <f>AH74</f>
        <v>0</v>
      </c>
      <c r="V74" s="2">
        <f>AI74</f>
        <v>0</v>
      </c>
      <c r="W74" s="2">
        <f>ROUND(AJ74,2)</f>
        <v>0</v>
      </c>
      <c r="X74" s="2">
        <f>ROUND(AK74,2)</f>
        <v>0</v>
      </c>
      <c r="Y74" s="2">
        <f>ROUND(AL74,2)</f>
        <v>0</v>
      </c>
      <c r="Z74" s="2"/>
      <c r="AA74" s="2"/>
      <c r="AB74" s="2">
        <f>ROUND(SUMIF(AA71:AA72,"=36286615",O71:O72),2)</f>
        <v>0</v>
      </c>
      <c r="AC74" s="2">
        <f>ROUND(SUMIF(AA71:AA72,"=36286615",P71:P72),2)</f>
        <v>0</v>
      </c>
      <c r="AD74" s="2">
        <f>ROUND(SUMIF(AA71:AA72,"=36286615",Q71:Q72),2)</f>
        <v>0</v>
      </c>
      <c r="AE74" s="2">
        <f>ROUND(SUMIF(AA71:AA72,"=36286615",R71:R72),2)</f>
        <v>0</v>
      </c>
      <c r="AF74" s="2">
        <f>ROUND(SUMIF(AA71:AA72,"=36286615",S71:S72),2)</f>
        <v>0</v>
      </c>
      <c r="AG74" s="2">
        <f>ROUND(SUMIF(AA71:AA72,"=36286615",T71:T72),2)</f>
        <v>0</v>
      </c>
      <c r="AH74" s="2">
        <f>SUMIF(AA71:AA72,"=36286615",U71:U72)</f>
        <v>0</v>
      </c>
      <c r="AI74" s="2">
        <f>SUMIF(AA71:AA72,"=36286615",V71:V72)</f>
        <v>0</v>
      </c>
      <c r="AJ74" s="2">
        <f>ROUND(SUMIF(AA71:AA72,"=36286615",W71:W72),2)</f>
        <v>0</v>
      </c>
      <c r="AK74" s="2">
        <f>ROUND(SUMIF(AA71:AA72,"=36286615",X71:X72),2)</f>
        <v>0</v>
      </c>
      <c r="AL74" s="2">
        <f>ROUND(SUMIF(AA71:AA72,"=36286615",Y71:Y72),2)</f>
        <v>0</v>
      </c>
      <c r="AM74" s="2"/>
      <c r="AN74" s="2"/>
      <c r="AO74" s="2">
        <f t="shared" ref="AO74:BC74" si="38">ROUND(BX74,2)</f>
        <v>0</v>
      </c>
      <c r="AP74" s="2">
        <f t="shared" si="38"/>
        <v>0</v>
      </c>
      <c r="AQ74" s="2">
        <f t="shared" si="38"/>
        <v>0</v>
      </c>
      <c r="AR74" s="2">
        <f t="shared" si="38"/>
        <v>0</v>
      </c>
      <c r="AS74" s="2">
        <f t="shared" si="38"/>
        <v>0</v>
      </c>
      <c r="AT74" s="2">
        <f t="shared" si="38"/>
        <v>0</v>
      </c>
      <c r="AU74" s="2">
        <f t="shared" si="38"/>
        <v>0</v>
      </c>
      <c r="AV74" s="2">
        <f t="shared" si="38"/>
        <v>0</v>
      </c>
      <c r="AW74" s="2">
        <f t="shared" si="38"/>
        <v>0</v>
      </c>
      <c r="AX74" s="2">
        <f t="shared" si="38"/>
        <v>0</v>
      </c>
      <c r="AY74" s="2">
        <f t="shared" si="38"/>
        <v>0</v>
      </c>
      <c r="AZ74" s="2">
        <f t="shared" si="38"/>
        <v>0</v>
      </c>
      <c r="BA74" s="2">
        <f t="shared" si="38"/>
        <v>0</v>
      </c>
      <c r="BB74" s="2">
        <f t="shared" si="38"/>
        <v>0</v>
      </c>
      <c r="BC74" s="2">
        <f t="shared" si="38"/>
        <v>0</v>
      </c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>
        <f>ROUND(SUMIF(AA71:AA72,"=36286615",FQ71:FQ72),2)</f>
        <v>0</v>
      </c>
      <c r="BY74" s="2">
        <f>ROUND(SUMIF(AA71:AA72,"=36286615",FR71:FR72),2)</f>
        <v>0</v>
      </c>
      <c r="BZ74" s="2">
        <f>ROUND(SUMIF(AA71:AA72,"=36286615",GL71:GL72),2)</f>
        <v>0</v>
      </c>
      <c r="CA74" s="2">
        <f>ROUND(SUMIF(AA71:AA72,"=36286615",GM71:GM72),2)</f>
        <v>0</v>
      </c>
      <c r="CB74" s="2">
        <f>ROUND(SUMIF(AA71:AA72,"=36286615",GN71:GN72),2)</f>
        <v>0</v>
      </c>
      <c r="CC74" s="2">
        <f>ROUND(SUMIF(AA71:AA72,"=36286615",GO71:GO72),2)</f>
        <v>0</v>
      </c>
      <c r="CD74" s="2">
        <f>ROUND(SUMIF(AA71:AA72,"=36286615",GP71:GP72),2)</f>
        <v>0</v>
      </c>
      <c r="CE74" s="2">
        <f>AC74-BX74</f>
        <v>0</v>
      </c>
      <c r="CF74" s="2">
        <f>AC74-BY74</f>
        <v>0</v>
      </c>
      <c r="CG74" s="2">
        <f>BX74-BZ74</f>
        <v>0</v>
      </c>
      <c r="CH74" s="2">
        <f>AC74-BX74-BY74+BZ74</f>
        <v>0</v>
      </c>
      <c r="CI74" s="2">
        <f>BY74-BZ74</f>
        <v>0</v>
      </c>
      <c r="CJ74" s="2">
        <f>ROUND(SUMIF(AA71:AA72,"=36286615",GX71:GX72),2)</f>
        <v>0</v>
      </c>
      <c r="CK74" s="2">
        <f>ROUND(SUMIF(AA71:AA72,"=36286615",GY71:GY72),2)</f>
        <v>0</v>
      </c>
      <c r="CL74" s="2">
        <f>ROUND(SUMIF(AA71:AA72,"=36286615",GZ71:GZ72),2)</f>
        <v>0</v>
      </c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>
        <v>0</v>
      </c>
    </row>
    <row r="76" spans="1:245" x14ac:dyDescent="0.2">
      <c r="A76" s="4">
        <v>50</v>
      </c>
      <c r="B76" s="4">
        <v>0</v>
      </c>
      <c r="C76" s="4">
        <v>0</v>
      </c>
      <c r="D76" s="4">
        <v>1</v>
      </c>
      <c r="E76" s="4">
        <v>201</v>
      </c>
      <c r="F76" s="4">
        <f>ROUND(Source!O74,O76)</f>
        <v>0</v>
      </c>
      <c r="G76" s="4" t="s">
        <v>12</v>
      </c>
      <c r="H76" s="4" t="s">
        <v>13</v>
      </c>
      <c r="I76" s="4"/>
      <c r="J76" s="4"/>
      <c r="K76" s="4">
        <v>201</v>
      </c>
      <c r="L76" s="4">
        <v>1</v>
      </c>
      <c r="M76" s="4">
        <v>3</v>
      </c>
      <c r="N76" s="4" t="s">
        <v>3</v>
      </c>
      <c r="O76" s="4">
        <v>2</v>
      </c>
      <c r="P76" s="4"/>
      <c r="Q76" s="4"/>
      <c r="R76" s="4"/>
      <c r="S76" s="4"/>
      <c r="T76" s="4"/>
      <c r="U76" s="4"/>
      <c r="V76" s="4"/>
      <c r="W76" s="4"/>
    </row>
    <row r="77" spans="1:245" x14ac:dyDescent="0.2">
      <c r="A77" s="4">
        <v>50</v>
      </c>
      <c r="B77" s="4">
        <v>0</v>
      </c>
      <c r="C77" s="4">
        <v>0</v>
      </c>
      <c r="D77" s="4">
        <v>1</v>
      </c>
      <c r="E77" s="4">
        <v>202</v>
      </c>
      <c r="F77" s="4">
        <f>ROUND(Source!P74,O77)</f>
        <v>0</v>
      </c>
      <c r="G77" s="4" t="s">
        <v>14</v>
      </c>
      <c r="H77" s="4" t="s">
        <v>15</v>
      </c>
      <c r="I77" s="4"/>
      <c r="J77" s="4"/>
      <c r="K77" s="4">
        <v>202</v>
      </c>
      <c r="L77" s="4">
        <v>2</v>
      </c>
      <c r="M77" s="4">
        <v>3</v>
      </c>
      <c r="N77" s="4" t="s">
        <v>3</v>
      </c>
      <c r="O77" s="4">
        <v>2</v>
      </c>
      <c r="P77" s="4"/>
      <c r="Q77" s="4"/>
      <c r="R77" s="4"/>
      <c r="S77" s="4"/>
      <c r="T77" s="4"/>
      <c r="U77" s="4"/>
      <c r="V77" s="4"/>
      <c r="W77" s="4"/>
    </row>
    <row r="78" spans="1:245" x14ac:dyDescent="0.2">
      <c r="A78" s="4">
        <v>50</v>
      </c>
      <c r="B78" s="4">
        <v>0</v>
      </c>
      <c r="C78" s="4">
        <v>0</v>
      </c>
      <c r="D78" s="4">
        <v>1</v>
      </c>
      <c r="E78" s="4">
        <v>222</v>
      </c>
      <c r="F78" s="4">
        <f>ROUND(Source!AO74,O78)</f>
        <v>0</v>
      </c>
      <c r="G78" s="4" t="s">
        <v>16</v>
      </c>
      <c r="H78" s="4" t="s">
        <v>17</v>
      </c>
      <c r="I78" s="4"/>
      <c r="J78" s="4"/>
      <c r="K78" s="4">
        <v>222</v>
      </c>
      <c r="L78" s="4">
        <v>3</v>
      </c>
      <c r="M78" s="4">
        <v>3</v>
      </c>
      <c r="N78" s="4" t="s">
        <v>3</v>
      </c>
      <c r="O78" s="4">
        <v>2</v>
      </c>
      <c r="P78" s="4"/>
      <c r="Q78" s="4"/>
      <c r="R78" s="4"/>
      <c r="S78" s="4"/>
      <c r="T78" s="4"/>
      <c r="U78" s="4"/>
      <c r="V78" s="4"/>
      <c r="W78" s="4"/>
    </row>
    <row r="79" spans="1:245" x14ac:dyDescent="0.2">
      <c r="A79" s="4">
        <v>50</v>
      </c>
      <c r="B79" s="4">
        <v>0</v>
      </c>
      <c r="C79" s="4">
        <v>0</v>
      </c>
      <c r="D79" s="4">
        <v>1</v>
      </c>
      <c r="E79" s="4">
        <v>225</v>
      </c>
      <c r="F79" s="4">
        <f>ROUND(Source!AV74,O79)</f>
        <v>0</v>
      </c>
      <c r="G79" s="4" t="s">
        <v>18</v>
      </c>
      <c r="H79" s="4" t="s">
        <v>19</v>
      </c>
      <c r="I79" s="4"/>
      <c r="J79" s="4"/>
      <c r="K79" s="4">
        <v>225</v>
      </c>
      <c r="L79" s="4">
        <v>4</v>
      </c>
      <c r="M79" s="4">
        <v>3</v>
      </c>
      <c r="N79" s="4" t="s">
        <v>3</v>
      </c>
      <c r="O79" s="4">
        <v>2</v>
      </c>
      <c r="P79" s="4"/>
      <c r="Q79" s="4"/>
      <c r="R79" s="4"/>
      <c r="S79" s="4"/>
      <c r="T79" s="4"/>
      <c r="U79" s="4"/>
      <c r="V79" s="4"/>
      <c r="W79" s="4"/>
    </row>
    <row r="80" spans="1:245" x14ac:dyDescent="0.2">
      <c r="A80" s="4">
        <v>50</v>
      </c>
      <c r="B80" s="4">
        <v>0</v>
      </c>
      <c r="C80" s="4">
        <v>0</v>
      </c>
      <c r="D80" s="4">
        <v>1</v>
      </c>
      <c r="E80" s="4">
        <v>226</v>
      </c>
      <c r="F80" s="4">
        <f>ROUND(Source!AW74,O80)</f>
        <v>0</v>
      </c>
      <c r="G80" s="4" t="s">
        <v>20</v>
      </c>
      <c r="H80" s="4" t="s">
        <v>21</v>
      </c>
      <c r="I80" s="4"/>
      <c r="J80" s="4"/>
      <c r="K80" s="4">
        <v>226</v>
      </c>
      <c r="L80" s="4">
        <v>5</v>
      </c>
      <c r="M80" s="4">
        <v>3</v>
      </c>
      <c r="N80" s="4" t="s">
        <v>3</v>
      </c>
      <c r="O80" s="4">
        <v>2</v>
      </c>
      <c r="P80" s="4"/>
      <c r="Q80" s="4"/>
      <c r="R80" s="4"/>
      <c r="S80" s="4"/>
      <c r="T80" s="4"/>
      <c r="U80" s="4"/>
      <c r="V80" s="4"/>
      <c r="W80" s="4"/>
    </row>
    <row r="81" spans="1:23" x14ac:dyDescent="0.2">
      <c r="A81" s="4">
        <v>50</v>
      </c>
      <c r="B81" s="4">
        <v>0</v>
      </c>
      <c r="C81" s="4">
        <v>0</v>
      </c>
      <c r="D81" s="4">
        <v>1</v>
      </c>
      <c r="E81" s="4">
        <v>227</v>
      </c>
      <c r="F81" s="4">
        <f>ROUND(Source!AX74,O81)</f>
        <v>0</v>
      </c>
      <c r="G81" s="4" t="s">
        <v>22</v>
      </c>
      <c r="H81" s="4" t="s">
        <v>23</v>
      </c>
      <c r="I81" s="4"/>
      <c r="J81" s="4"/>
      <c r="K81" s="4">
        <v>227</v>
      </c>
      <c r="L81" s="4">
        <v>6</v>
      </c>
      <c r="M81" s="4">
        <v>3</v>
      </c>
      <c r="N81" s="4" t="s">
        <v>3</v>
      </c>
      <c r="O81" s="4">
        <v>2</v>
      </c>
      <c r="P81" s="4"/>
      <c r="Q81" s="4"/>
      <c r="R81" s="4"/>
      <c r="S81" s="4"/>
      <c r="T81" s="4"/>
      <c r="U81" s="4"/>
      <c r="V81" s="4"/>
      <c r="W81" s="4"/>
    </row>
    <row r="82" spans="1:23" x14ac:dyDescent="0.2">
      <c r="A82" s="4">
        <v>50</v>
      </c>
      <c r="B82" s="4">
        <v>0</v>
      </c>
      <c r="C82" s="4">
        <v>0</v>
      </c>
      <c r="D82" s="4">
        <v>1</v>
      </c>
      <c r="E82" s="4">
        <v>228</v>
      </c>
      <c r="F82" s="4">
        <f>ROUND(Source!AY74,O82)</f>
        <v>0</v>
      </c>
      <c r="G82" s="4" t="s">
        <v>24</v>
      </c>
      <c r="H82" s="4" t="s">
        <v>25</v>
      </c>
      <c r="I82" s="4"/>
      <c r="J82" s="4"/>
      <c r="K82" s="4">
        <v>228</v>
      </c>
      <c r="L82" s="4">
        <v>7</v>
      </c>
      <c r="M82" s="4">
        <v>3</v>
      </c>
      <c r="N82" s="4" t="s">
        <v>3</v>
      </c>
      <c r="O82" s="4">
        <v>2</v>
      </c>
      <c r="P82" s="4"/>
      <c r="Q82" s="4"/>
      <c r="R82" s="4"/>
      <c r="S82" s="4"/>
      <c r="T82" s="4"/>
      <c r="U82" s="4"/>
      <c r="V82" s="4"/>
      <c r="W82" s="4"/>
    </row>
    <row r="83" spans="1:23" x14ac:dyDescent="0.2">
      <c r="A83" s="4">
        <v>50</v>
      </c>
      <c r="B83" s="4">
        <v>0</v>
      </c>
      <c r="C83" s="4">
        <v>0</v>
      </c>
      <c r="D83" s="4">
        <v>1</v>
      </c>
      <c r="E83" s="4">
        <v>216</v>
      </c>
      <c r="F83" s="4">
        <f>ROUND(Source!AP74,O83)</f>
        <v>0</v>
      </c>
      <c r="G83" s="4" t="s">
        <v>26</v>
      </c>
      <c r="H83" s="4" t="s">
        <v>27</v>
      </c>
      <c r="I83" s="4"/>
      <c r="J83" s="4"/>
      <c r="K83" s="4">
        <v>216</v>
      </c>
      <c r="L83" s="4">
        <v>8</v>
      </c>
      <c r="M83" s="4">
        <v>3</v>
      </c>
      <c r="N83" s="4" t="s">
        <v>3</v>
      </c>
      <c r="O83" s="4">
        <v>2</v>
      </c>
      <c r="P83" s="4"/>
      <c r="Q83" s="4"/>
      <c r="R83" s="4"/>
      <c r="S83" s="4"/>
      <c r="T83" s="4"/>
      <c r="U83" s="4"/>
      <c r="V83" s="4"/>
      <c r="W83" s="4"/>
    </row>
    <row r="84" spans="1:23" x14ac:dyDescent="0.2">
      <c r="A84" s="4">
        <v>50</v>
      </c>
      <c r="B84" s="4">
        <v>0</v>
      </c>
      <c r="C84" s="4">
        <v>0</v>
      </c>
      <c r="D84" s="4">
        <v>1</v>
      </c>
      <c r="E84" s="4">
        <v>223</v>
      </c>
      <c r="F84" s="4">
        <f>ROUND(Source!AQ74,O84)</f>
        <v>0</v>
      </c>
      <c r="G84" s="4" t="s">
        <v>28</v>
      </c>
      <c r="H84" s="4" t="s">
        <v>29</v>
      </c>
      <c r="I84" s="4"/>
      <c r="J84" s="4"/>
      <c r="K84" s="4">
        <v>223</v>
      </c>
      <c r="L84" s="4">
        <v>9</v>
      </c>
      <c r="M84" s="4">
        <v>3</v>
      </c>
      <c r="N84" s="4" t="s">
        <v>3</v>
      </c>
      <c r="O84" s="4">
        <v>2</v>
      </c>
      <c r="P84" s="4"/>
      <c r="Q84" s="4"/>
      <c r="R84" s="4"/>
      <c r="S84" s="4"/>
      <c r="T84" s="4"/>
      <c r="U84" s="4"/>
      <c r="V84" s="4"/>
      <c r="W84" s="4"/>
    </row>
    <row r="85" spans="1:23" x14ac:dyDescent="0.2">
      <c r="A85" s="4">
        <v>50</v>
      </c>
      <c r="B85" s="4">
        <v>0</v>
      </c>
      <c r="C85" s="4">
        <v>0</v>
      </c>
      <c r="D85" s="4">
        <v>1</v>
      </c>
      <c r="E85" s="4">
        <v>229</v>
      </c>
      <c r="F85" s="4">
        <f>ROUND(Source!AZ74,O85)</f>
        <v>0</v>
      </c>
      <c r="G85" s="4" t="s">
        <v>30</v>
      </c>
      <c r="H85" s="4" t="s">
        <v>31</v>
      </c>
      <c r="I85" s="4"/>
      <c r="J85" s="4"/>
      <c r="K85" s="4">
        <v>229</v>
      </c>
      <c r="L85" s="4">
        <v>10</v>
      </c>
      <c r="M85" s="4">
        <v>3</v>
      </c>
      <c r="N85" s="4" t="s">
        <v>3</v>
      </c>
      <c r="O85" s="4">
        <v>2</v>
      </c>
      <c r="P85" s="4"/>
      <c r="Q85" s="4"/>
      <c r="R85" s="4"/>
      <c r="S85" s="4"/>
      <c r="T85" s="4"/>
      <c r="U85" s="4"/>
      <c r="V85" s="4"/>
      <c r="W85" s="4"/>
    </row>
    <row r="86" spans="1:23" x14ac:dyDescent="0.2">
      <c r="A86" s="4">
        <v>50</v>
      </c>
      <c r="B86" s="4">
        <v>0</v>
      </c>
      <c r="C86" s="4">
        <v>0</v>
      </c>
      <c r="D86" s="4">
        <v>1</v>
      </c>
      <c r="E86" s="4">
        <v>203</v>
      </c>
      <c r="F86" s="4">
        <f>ROUND(Source!Q74,O86)</f>
        <v>0</v>
      </c>
      <c r="G86" s="4" t="s">
        <v>32</v>
      </c>
      <c r="H86" s="4" t="s">
        <v>33</v>
      </c>
      <c r="I86" s="4"/>
      <c r="J86" s="4"/>
      <c r="K86" s="4">
        <v>203</v>
      </c>
      <c r="L86" s="4">
        <v>11</v>
      </c>
      <c r="M86" s="4">
        <v>3</v>
      </c>
      <c r="N86" s="4" t="s">
        <v>3</v>
      </c>
      <c r="O86" s="4">
        <v>2</v>
      </c>
      <c r="P86" s="4"/>
      <c r="Q86" s="4"/>
      <c r="R86" s="4"/>
      <c r="S86" s="4"/>
      <c r="T86" s="4"/>
      <c r="U86" s="4"/>
      <c r="V86" s="4"/>
      <c r="W86" s="4"/>
    </row>
    <row r="87" spans="1:23" x14ac:dyDescent="0.2">
      <c r="A87" s="4">
        <v>50</v>
      </c>
      <c r="B87" s="4">
        <v>0</v>
      </c>
      <c r="C87" s="4">
        <v>0</v>
      </c>
      <c r="D87" s="4">
        <v>1</v>
      </c>
      <c r="E87" s="4">
        <v>231</v>
      </c>
      <c r="F87" s="4">
        <f>ROUND(Source!BB74,O87)</f>
        <v>0</v>
      </c>
      <c r="G87" s="4" t="s">
        <v>34</v>
      </c>
      <c r="H87" s="4" t="s">
        <v>35</v>
      </c>
      <c r="I87" s="4"/>
      <c r="J87" s="4"/>
      <c r="K87" s="4">
        <v>231</v>
      </c>
      <c r="L87" s="4">
        <v>12</v>
      </c>
      <c r="M87" s="4">
        <v>3</v>
      </c>
      <c r="N87" s="4" t="s">
        <v>3</v>
      </c>
      <c r="O87" s="4">
        <v>2</v>
      </c>
      <c r="P87" s="4"/>
      <c r="Q87" s="4"/>
      <c r="R87" s="4"/>
      <c r="S87" s="4"/>
      <c r="T87" s="4"/>
      <c r="U87" s="4"/>
      <c r="V87" s="4"/>
      <c r="W87" s="4"/>
    </row>
    <row r="88" spans="1:23" x14ac:dyDescent="0.2">
      <c r="A88" s="4">
        <v>50</v>
      </c>
      <c r="B88" s="4">
        <v>0</v>
      </c>
      <c r="C88" s="4">
        <v>0</v>
      </c>
      <c r="D88" s="4">
        <v>1</v>
      </c>
      <c r="E88" s="4">
        <v>204</v>
      </c>
      <c r="F88" s="4">
        <f>ROUND(Source!R74,O88)</f>
        <v>0</v>
      </c>
      <c r="G88" s="4" t="s">
        <v>36</v>
      </c>
      <c r="H88" s="4" t="s">
        <v>37</v>
      </c>
      <c r="I88" s="4"/>
      <c r="J88" s="4"/>
      <c r="K88" s="4">
        <v>204</v>
      </c>
      <c r="L88" s="4">
        <v>13</v>
      </c>
      <c r="M88" s="4">
        <v>3</v>
      </c>
      <c r="N88" s="4" t="s">
        <v>3</v>
      </c>
      <c r="O88" s="4">
        <v>2</v>
      </c>
      <c r="P88" s="4"/>
      <c r="Q88" s="4"/>
      <c r="R88" s="4"/>
      <c r="S88" s="4"/>
      <c r="T88" s="4"/>
      <c r="U88" s="4"/>
      <c r="V88" s="4"/>
      <c r="W88" s="4"/>
    </row>
    <row r="89" spans="1:23" x14ac:dyDescent="0.2">
      <c r="A89" s="4">
        <v>50</v>
      </c>
      <c r="B89" s="4">
        <v>0</v>
      </c>
      <c r="C89" s="4">
        <v>0</v>
      </c>
      <c r="D89" s="4">
        <v>1</v>
      </c>
      <c r="E89" s="4">
        <v>205</v>
      </c>
      <c r="F89" s="4">
        <f>ROUND(Source!S74,O89)</f>
        <v>0</v>
      </c>
      <c r="G89" s="4" t="s">
        <v>38</v>
      </c>
      <c r="H89" s="4" t="s">
        <v>39</v>
      </c>
      <c r="I89" s="4"/>
      <c r="J89" s="4"/>
      <c r="K89" s="4">
        <v>205</v>
      </c>
      <c r="L89" s="4">
        <v>14</v>
      </c>
      <c r="M89" s="4">
        <v>3</v>
      </c>
      <c r="N89" s="4" t="s">
        <v>3</v>
      </c>
      <c r="O89" s="4">
        <v>2</v>
      </c>
      <c r="P89" s="4"/>
      <c r="Q89" s="4"/>
      <c r="R89" s="4"/>
      <c r="S89" s="4"/>
      <c r="T89" s="4"/>
      <c r="U89" s="4"/>
      <c r="V89" s="4"/>
      <c r="W89" s="4"/>
    </row>
    <row r="90" spans="1:23" x14ac:dyDescent="0.2">
      <c r="A90" s="4">
        <v>50</v>
      </c>
      <c r="B90" s="4">
        <v>0</v>
      </c>
      <c r="C90" s="4">
        <v>0</v>
      </c>
      <c r="D90" s="4">
        <v>1</v>
      </c>
      <c r="E90" s="4">
        <v>232</v>
      </c>
      <c r="F90" s="4">
        <f>ROUND(Source!BC74,O90)</f>
        <v>0</v>
      </c>
      <c r="G90" s="4" t="s">
        <v>40</v>
      </c>
      <c r="H90" s="4" t="s">
        <v>41</v>
      </c>
      <c r="I90" s="4"/>
      <c r="J90" s="4"/>
      <c r="K90" s="4">
        <v>232</v>
      </c>
      <c r="L90" s="4">
        <v>15</v>
      </c>
      <c r="M90" s="4">
        <v>3</v>
      </c>
      <c r="N90" s="4" t="s">
        <v>3</v>
      </c>
      <c r="O90" s="4">
        <v>2</v>
      </c>
      <c r="P90" s="4"/>
      <c r="Q90" s="4"/>
      <c r="R90" s="4"/>
      <c r="S90" s="4"/>
      <c r="T90" s="4"/>
      <c r="U90" s="4"/>
      <c r="V90" s="4"/>
      <c r="W90" s="4"/>
    </row>
    <row r="91" spans="1:23" x14ac:dyDescent="0.2">
      <c r="A91" s="4">
        <v>50</v>
      </c>
      <c r="B91" s="4">
        <v>0</v>
      </c>
      <c r="C91" s="4">
        <v>0</v>
      </c>
      <c r="D91" s="4">
        <v>1</v>
      </c>
      <c r="E91" s="4">
        <v>214</v>
      </c>
      <c r="F91" s="4">
        <f>ROUND(Source!AS74,O91)</f>
        <v>0</v>
      </c>
      <c r="G91" s="4" t="s">
        <v>42</v>
      </c>
      <c r="H91" s="4" t="s">
        <v>43</v>
      </c>
      <c r="I91" s="4"/>
      <c r="J91" s="4"/>
      <c r="K91" s="4">
        <v>214</v>
      </c>
      <c r="L91" s="4">
        <v>16</v>
      </c>
      <c r="M91" s="4">
        <v>3</v>
      </c>
      <c r="N91" s="4" t="s">
        <v>3</v>
      </c>
      <c r="O91" s="4">
        <v>2</v>
      </c>
      <c r="P91" s="4"/>
      <c r="Q91" s="4"/>
      <c r="R91" s="4"/>
      <c r="S91" s="4"/>
      <c r="T91" s="4"/>
      <c r="U91" s="4"/>
      <c r="V91" s="4"/>
      <c r="W91" s="4"/>
    </row>
    <row r="92" spans="1:23" x14ac:dyDescent="0.2">
      <c r="A92" s="4">
        <v>50</v>
      </c>
      <c r="B92" s="4">
        <v>0</v>
      </c>
      <c r="C92" s="4">
        <v>0</v>
      </c>
      <c r="D92" s="4">
        <v>1</v>
      </c>
      <c r="E92" s="4">
        <v>215</v>
      </c>
      <c r="F92" s="4">
        <f>ROUND(Source!AT74,O92)</f>
        <v>0</v>
      </c>
      <c r="G92" s="4" t="s">
        <v>44</v>
      </c>
      <c r="H92" s="4" t="s">
        <v>45</v>
      </c>
      <c r="I92" s="4"/>
      <c r="J92" s="4"/>
      <c r="K92" s="4">
        <v>215</v>
      </c>
      <c r="L92" s="4">
        <v>17</v>
      </c>
      <c r="M92" s="4">
        <v>3</v>
      </c>
      <c r="N92" s="4" t="s">
        <v>3</v>
      </c>
      <c r="O92" s="4">
        <v>2</v>
      </c>
      <c r="P92" s="4"/>
      <c r="Q92" s="4"/>
      <c r="R92" s="4"/>
      <c r="S92" s="4"/>
      <c r="T92" s="4"/>
      <c r="U92" s="4"/>
      <c r="V92" s="4"/>
      <c r="W92" s="4"/>
    </row>
    <row r="93" spans="1:23" x14ac:dyDescent="0.2">
      <c r="A93" s="4">
        <v>50</v>
      </c>
      <c r="B93" s="4">
        <v>0</v>
      </c>
      <c r="C93" s="4">
        <v>0</v>
      </c>
      <c r="D93" s="4">
        <v>1</v>
      </c>
      <c r="E93" s="4">
        <v>217</v>
      </c>
      <c r="F93" s="4">
        <f>ROUND(Source!AU74,O93)</f>
        <v>0</v>
      </c>
      <c r="G93" s="4" t="s">
        <v>46</v>
      </c>
      <c r="H93" s="4" t="s">
        <v>47</v>
      </c>
      <c r="I93" s="4"/>
      <c r="J93" s="4"/>
      <c r="K93" s="4">
        <v>217</v>
      </c>
      <c r="L93" s="4">
        <v>18</v>
      </c>
      <c r="M93" s="4">
        <v>3</v>
      </c>
      <c r="N93" s="4" t="s">
        <v>3</v>
      </c>
      <c r="O93" s="4">
        <v>2</v>
      </c>
      <c r="P93" s="4"/>
      <c r="Q93" s="4"/>
      <c r="R93" s="4"/>
      <c r="S93" s="4"/>
      <c r="T93" s="4"/>
      <c r="U93" s="4"/>
      <c r="V93" s="4"/>
      <c r="W93" s="4"/>
    </row>
    <row r="94" spans="1:23" x14ac:dyDescent="0.2">
      <c r="A94" s="4">
        <v>50</v>
      </c>
      <c r="B94" s="4">
        <v>0</v>
      </c>
      <c r="C94" s="4">
        <v>0</v>
      </c>
      <c r="D94" s="4">
        <v>1</v>
      </c>
      <c r="E94" s="4">
        <v>230</v>
      </c>
      <c r="F94" s="4">
        <f>ROUND(Source!BA74,O94)</f>
        <v>0</v>
      </c>
      <c r="G94" s="4" t="s">
        <v>48</v>
      </c>
      <c r="H94" s="4" t="s">
        <v>49</v>
      </c>
      <c r="I94" s="4"/>
      <c r="J94" s="4"/>
      <c r="K94" s="4">
        <v>230</v>
      </c>
      <c r="L94" s="4">
        <v>19</v>
      </c>
      <c r="M94" s="4">
        <v>3</v>
      </c>
      <c r="N94" s="4" t="s">
        <v>3</v>
      </c>
      <c r="O94" s="4">
        <v>2</v>
      </c>
      <c r="P94" s="4"/>
      <c r="Q94" s="4"/>
      <c r="R94" s="4"/>
      <c r="S94" s="4"/>
      <c r="T94" s="4"/>
      <c r="U94" s="4"/>
      <c r="V94" s="4"/>
      <c r="W94" s="4"/>
    </row>
    <row r="95" spans="1:23" x14ac:dyDescent="0.2">
      <c r="A95" s="4">
        <v>50</v>
      </c>
      <c r="B95" s="4">
        <v>0</v>
      </c>
      <c r="C95" s="4">
        <v>0</v>
      </c>
      <c r="D95" s="4">
        <v>1</v>
      </c>
      <c r="E95" s="4">
        <v>206</v>
      </c>
      <c r="F95" s="4">
        <f>ROUND(Source!T74,O95)</f>
        <v>0</v>
      </c>
      <c r="G95" s="4" t="s">
        <v>50</v>
      </c>
      <c r="H95" s="4" t="s">
        <v>51</v>
      </c>
      <c r="I95" s="4"/>
      <c r="J95" s="4"/>
      <c r="K95" s="4">
        <v>206</v>
      </c>
      <c r="L95" s="4">
        <v>20</v>
      </c>
      <c r="M95" s="4">
        <v>3</v>
      </c>
      <c r="N95" s="4" t="s">
        <v>3</v>
      </c>
      <c r="O95" s="4">
        <v>2</v>
      </c>
      <c r="P95" s="4"/>
      <c r="Q95" s="4"/>
      <c r="R95" s="4"/>
      <c r="S95" s="4"/>
      <c r="T95" s="4"/>
      <c r="U95" s="4"/>
      <c r="V95" s="4"/>
      <c r="W95" s="4"/>
    </row>
    <row r="96" spans="1:23" x14ac:dyDescent="0.2">
      <c r="A96" s="4">
        <v>50</v>
      </c>
      <c r="B96" s="4">
        <v>0</v>
      </c>
      <c r="C96" s="4">
        <v>0</v>
      </c>
      <c r="D96" s="4">
        <v>1</v>
      </c>
      <c r="E96" s="4">
        <v>207</v>
      </c>
      <c r="F96" s="4">
        <f>Source!U74</f>
        <v>0</v>
      </c>
      <c r="G96" s="4" t="s">
        <v>52</v>
      </c>
      <c r="H96" s="4" t="s">
        <v>53</v>
      </c>
      <c r="I96" s="4"/>
      <c r="J96" s="4"/>
      <c r="K96" s="4">
        <v>207</v>
      </c>
      <c r="L96" s="4">
        <v>21</v>
      </c>
      <c r="M96" s="4">
        <v>3</v>
      </c>
      <c r="N96" s="4" t="s">
        <v>3</v>
      </c>
      <c r="O96" s="4">
        <v>-1</v>
      </c>
      <c r="P96" s="4"/>
      <c r="Q96" s="4"/>
      <c r="R96" s="4"/>
      <c r="S96" s="4"/>
      <c r="T96" s="4"/>
      <c r="U96" s="4"/>
      <c r="V96" s="4"/>
      <c r="W96" s="4"/>
    </row>
    <row r="97" spans="1:206" x14ac:dyDescent="0.2">
      <c r="A97" s="4">
        <v>50</v>
      </c>
      <c r="B97" s="4">
        <v>0</v>
      </c>
      <c r="C97" s="4">
        <v>0</v>
      </c>
      <c r="D97" s="4">
        <v>1</v>
      </c>
      <c r="E97" s="4">
        <v>208</v>
      </c>
      <c r="F97" s="4">
        <f>Source!V74</f>
        <v>0</v>
      </c>
      <c r="G97" s="4" t="s">
        <v>54</v>
      </c>
      <c r="H97" s="4" t="s">
        <v>55</v>
      </c>
      <c r="I97" s="4"/>
      <c r="J97" s="4"/>
      <c r="K97" s="4">
        <v>208</v>
      </c>
      <c r="L97" s="4">
        <v>22</v>
      </c>
      <c r="M97" s="4">
        <v>3</v>
      </c>
      <c r="N97" s="4" t="s">
        <v>3</v>
      </c>
      <c r="O97" s="4">
        <v>-1</v>
      </c>
      <c r="P97" s="4"/>
      <c r="Q97" s="4"/>
      <c r="R97" s="4"/>
      <c r="S97" s="4"/>
      <c r="T97" s="4"/>
      <c r="U97" s="4"/>
      <c r="V97" s="4"/>
      <c r="W97" s="4"/>
    </row>
    <row r="98" spans="1:206" x14ac:dyDescent="0.2">
      <c r="A98" s="4">
        <v>50</v>
      </c>
      <c r="B98" s="4">
        <v>0</v>
      </c>
      <c r="C98" s="4">
        <v>0</v>
      </c>
      <c r="D98" s="4">
        <v>1</v>
      </c>
      <c r="E98" s="4">
        <v>209</v>
      </c>
      <c r="F98" s="4">
        <f>ROUND(Source!W74,O98)</f>
        <v>0</v>
      </c>
      <c r="G98" s="4" t="s">
        <v>56</v>
      </c>
      <c r="H98" s="4" t="s">
        <v>57</v>
      </c>
      <c r="I98" s="4"/>
      <c r="J98" s="4"/>
      <c r="K98" s="4">
        <v>209</v>
      </c>
      <c r="L98" s="4">
        <v>23</v>
      </c>
      <c r="M98" s="4">
        <v>3</v>
      </c>
      <c r="N98" s="4" t="s">
        <v>3</v>
      </c>
      <c r="O98" s="4">
        <v>2</v>
      </c>
      <c r="P98" s="4"/>
      <c r="Q98" s="4"/>
      <c r="R98" s="4"/>
      <c r="S98" s="4"/>
      <c r="T98" s="4"/>
      <c r="U98" s="4"/>
      <c r="V98" s="4"/>
      <c r="W98" s="4"/>
    </row>
    <row r="99" spans="1:206" x14ac:dyDescent="0.2">
      <c r="A99" s="4">
        <v>50</v>
      </c>
      <c r="B99" s="4">
        <v>0</v>
      </c>
      <c r="C99" s="4">
        <v>0</v>
      </c>
      <c r="D99" s="4">
        <v>1</v>
      </c>
      <c r="E99" s="4">
        <v>210</v>
      </c>
      <c r="F99" s="4">
        <f>ROUND(Source!X74,O99)</f>
        <v>0</v>
      </c>
      <c r="G99" s="4" t="s">
        <v>58</v>
      </c>
      <c r="H99" s="4" t="s">
        <v>59</v>
      </c>
      <c r="I99" s="4"/>
      <c r="J99" s="4"/>
      <c r="K99" s="4">
        <v>210</v>
      </c>
      <c r="L99" s="4">
        <v>24</v>
      </c>
      <c r="M99" s="4">
        <v>3</v>
      </c>
      <c r="N99" s="4" t="s">
        <v>3</v>
      </c>
      <c r="O99" s="4">
        <v>2</v>
      </c>
      <c r="P99" s="4"/>
      <c r="Q99" s="4"/>
      <c r="R99" s="4"/>
      <c r="S99" s="4"/>
      <c r="T99" s="4"/>
      <c r="U99" s="4"/>
      <c r="V99" s="4"/>
      <c r="W99" s="4"/>
    </row>
    <row r="100" spans="1:206" x14ac:dyDescent="0.2">
      <c r="A100" s="4">
        <v>50</v>
      </c>
      <c r="B100" s="4">
        <v>0</v>
      </c>
      <c r="C100" s="4">
        <v>0</v>
      </c>
      <c r="D100" s="4">
        <v>1</v>
      </c>
      <c r="E100" s="4">
        <v>211</v>
      </c>
      <c r="F100" s="4">
        <f>ROUND(Source!Y74,O100)</f>
        <v>0</v>
      </c>
      <c r="G100" s="4" t="s">
        <v>60</v>
      </c>
      <c r="H100" s="4" t="s">
        <v>61</v>
      </c>
      <c r="I100" s="4"/>
      <c r="J100" s="4"/>
      <c r="K100" s="4">
        <v>211</v>
      </c>
      <c r="L100" s="4">
        <v>25</v>
      </c>
      <c r="M100" s="4">
        <v>3</v>
      </c>
      <c r="N100" s="4" t="s">
        <v>3</v>
      </c>
      <c r="O100" s="4">
        <v>2</v>
      </c>
      <c r="P100" s="4"/>
      <c r="Q100" s="4"/>
      <c r="R100" s="4"/>
      <c r="S100" s="4"/>
      <c r="T100" s="4"/>
      <c r="U100" s="4"/>
      <c r="V100" s="4"/>
      <c r="W100" s="4"/>
    </row>
    <row r="101" spans="1:206" x14ac:dyDescent="0.2">
      <c r="A101" s="4">
        <v>50</v>
      </c>
      <c r="B101" s="4">
        <v>0</v>
      </c>
      <c r="C101" s="4">
        <v>0</v>
      </c>
      <c r="D101" s="4">
        <v>1</v>
      </c>
      <c r="E101" s="4">
        <v>224</v>
      </c>
      <c r="F101" s="4">
        <f>ROUND(Source!AR74,O101)</f>
        <v>0</v>
      </c>
      <c r="G101" s="4" t="s">
        <v>62</v>
      </c>
      <c r="H101" s="4" t="s">
        <v>63</v>
      </c>
      <c r="I101" s="4"/>
      <c r="J101" s="4"/>
      <c r="K101" s="4">
        <v>224</v>
      </c>
      <c r="L101" s="4">
        <v>26</v>
      </c>
      <c r="M101" s="4">
        <v>3</v>
      </c>
      <c r="N101" s="4" t="s">
        <v>3</v>
      </c>
      <c r="O101" s="4">
        <v>2</v>
      </c>
      <c r="P101" s="4"/>
      <c r="Q101" s="4"/>
      <c r="R101" s="4"/>
      <c r="S101" s="4"/>
      <c r="T101" s="4"/>
      <c r="U101" s="4"/>
      <c r="V101" s="4"/>
      <c r="W101" s="4"/>
    </row>
    <row r="103" spans="1:206" x14ac:dyDescent="0.2">
      <c r="A103" s="2">
        <v>51</v>
      </c>
      <c r="B103" s="2">
        <f>B63</f>
        <v>1</v>
      </c>
      <c r="C103" s="2">
        <f>A63</f>
        <v>4</v>
      </c>
      <c r="D103" s="2">
        <f>ROW(A63)</f>
        <v>63</v>
      </c>
      <c r="E103" s="2"/>
      <c r="F103" s="2" t="str">
        <f>IF(F63&lt;&gt;"",F63,"")</f>
        <v>1.1</v>
      </c>
      <c r="G103" s="2" t="str">
        <f>IF(G63&lt;&gt;"",G63,"")</f>
        <v>Староконюшенный пер. (в р-не д.20 по ул. Сивцев Вражек) (Обустройство  ИДН - 15 м.п.)</v>
      </c>
      <c r="H103" s="2">
        <v>0</v>
      </c>
      <c r="I103" s="2"/>
      <c r="J103" s="2"/>
      <c r="K103" s="2"/>
      <c r="L103" s="2"/>
      <c r="M103" s="2"/>
      <c r="N103" s="2"/>
      <c r="O103" s="2">
        <f t="shared" ref="O103:T103" si="39">ROUND(O74+AB103,2)</f>
        <v>0</v>
      </c>
      <c r="P103" s="2">
        <f t="shared" si="39"/>
        <v>0</v>
      </c>
      <c r="Q103" s="2">
        <f t="shared" si="39"/>
        <v>0</v>
      </c>
      <c r="R103" s="2">
        <f t="shared" si="39"/>
        <v>0</v>
      </c>
      <c r="S103" s="2">
        <f t="shared" si="39"/>
        <v>0</v>
      </c>
      <c r="T103" s="2">
        <f t="shared" si="39"/>
        <v>0</v>
      </c>
      <c r="U103" s="2">
        <f>U74+AH103</f>
        <v>0</v>
      </c>
      <c r="V103" s="2">
        <f>V74+AI103</f>
        <v>0</v>
      </c>
      <c r="W103" s="2">
        <f>ROUND(W74+AJ103,2)</f>
        <v>0</v>
      </c>
      <c r="X103" s="2">
        <f>ROUND(X74+AK103,2)</f>
        <v>0</v>
      </c>
      <c r="Y103" s="2">
        <f>ROUND(Y74+AL103,2)</f>
        <v>0</v>
      </c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>
        <f t="shared" ref="AO103:BC103" si="40">ROUND(AO74+BX103,2)</f>
        <v>0</v>
      </c>
      <c r="AP103" s="2">
        <f t="shared" si="40"/>
        <v>0</v>
      </c>
      <c r="AQ103" s="2">
        <f t="shared" si="40"/>
        <v>0</v>
      </c>
      <c r="AR103" s="2">
        <f t="shared" si="40"/>
        <v>0</v>
      </c>
      <c r="AS103" s="2">
        <f t="shared" si="40"/>
        <v>0</v>
      </c>
      <c r="AT103" s="2">
        <f t="shared" si="40"/>
        <v>0</v>
      </c>
      <c r="AU103" s="2">
        <f t="shared" si="40"/>
        <v>0</v>
      </c>
      <c r="AV103" s="2">
        <f t="shared" si="40"/>
        <v>0</v>
      </c>
      <c r="AW103" s="2">
        <f t="shared" si="40"/>
        <v>0</v>
      </c>
      <c r="AX103" s="2">
        <f t="shared" si="40"/>
        <v>0</v>
      </c>
      <c r="AY103" s="2">
        <f t="shared" si="40"/>
        <v>0</v>
      </c>
      <c r="AZ103" s="2">
        <f t="shared" si="40"/>
        <v>0</v>
      </c>
      <c r="BA103" s="2">
        <f t="shared" si="40"/>
        <v>0</v>
      </c>
      <c r="BB103" s="2">
        <f t="shared" si="40"/>
        <v>0</v>
      </c>
      <c r="BC103" s="2">
        <f t="shared" si="40"/>
        <v>0</v>
      </c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>
        <v>0</v>
      </c>
    </row>
    <row r="105" spans="1:206" x14ac:dyDescent="0.2">
      <c r="A105" s="4">
        <v>50</v>
      </c>
      <c r="B105" s="4">
        <v>0</v>
      </c>
      <c r="C105" s="4">
        <v>0</v>
      </c>
      <c r="D105" s="4">
        <v>1</v>
      </c>
      <c r="E105" s="4">
        <v>201</v>
      </c>
      <c r="F105" s="4">
        <f>ROUND(Source!O103,O105)</f>
        <v>0</v>
      </c>
      <c r="G105" s="4" t="s">
        <v>12</v>
      </c>
      <c r="H105" s="4" t="s">
        <v>13</v>
      </c>
      <c r="I105" s="4"/>
      <c r="J105" s="4"/>
      <c r="K105" s="4">
        <v>201</v>
      </c>
      <c r="L105" s="4">
        <v>1</v>
      </c>
      <c r="M105" s="4">
        <v>3</v>
      </c>
      <c r="N105" s="4" t="s">
        <v>3</v>
      </c>
      <c r="O105" s="4">
        <v>2</v>
      </c>
      <c r="P105" s="4"/>
      <c r="Q105" s="4"/>
      <c r="R105" s="4"/>
      <c r="S105" s="4"/>
      <c r="T105" s="4"/>
      <c r="U105" s="4"/>
      <c r="V105" s="4"/>
      <c r="W105" s="4"/>
    </row>
    <row r="106" spans="1:206" x14ac:dyDescent="0.2">
      <c r="A106" s="4">
        <v>50</v>
      </c>
      <c r="B106" s="4">
        <v>0</v>
      </c>
      <c r="C106" s="4">
        <v>0</v>
      </c>
      <c r="D106" s="4">
        <v>1</v>
      </c>
      <c r="E106" s="4">
        <v>202</v>
      </c>
      <c r="F106" s="4">
        <f>ROUND(Source!P103,O106)</f>
        <v>0</v>
      </c>
      <c r="G106" s="4" t="s">
        <v>14</v>
      </c>
      <c r="H106" s="4" t="s">
        <v>15</v>
      </c>
      <c r="I106" s="4"/>
      <c r="J106" s="4"/>
      <c r="K106" s="4">
        <v>202</v>
      </c>
      <c r="L106" s="4">
        <v>2</v>
      </c>
      <c r="M106" s="4">
        <v>3</v>
      </c>
      <c r="N106" s="4" t="s">
        <v>3</v>
      </c>
      <c r="O106" s="4">
        <v>2</v>
      </c>
      <c r="P106" s="4"/>
      <c r="Q106" s="4"/>
      <c r="R106" s="4"/>
      <c r="S106" s="4"/>
      <c r="T106" s="4"/>
      <c r="U106" s="4"/>
      <c r="V106" s="4"/>
      <c r="W106" s="4"/>
    </row>
    <row r="107" spans="1:206" x14ac:dyDescent="0.2">
      <c r="A107" s="4">
        <v>50</v>
      </c>
      <c r="B107" s="4">
        <v>0</v>
      </c>
      <c r="C107" s="4">
        <v>0</v>
      </c>
      <c r="D107" s="4">
        <v>1</v>
      </c>
      <c r="E107" s="4">
        <v>222</v>
      </c>
      <c r="F107" s="4">
        <f>ROUND(Source!AO103,O107)</f>
        <v>0</v>
      </c>
      <c r="G107" s="4" t="s">
        <v>16</v>
      </c>
      <c r="H107" s="4" t="s">
        <v>17</v>
      </c>
      <c r="I107" s="4"/>
      <c r="J107" s="4"/>
      <c r="K107" s="4">
        <v>222</v>
      </c>
      <c r="L107" s="4">
        <v>3</v>
      </c>
      <c r="M107" s="4">
        <v>3</v>
      </c>
      <c r="N107" s="4" t="s">
        <v>3</v>
      </c>
      <c r="O107" s="4">
        <v>2</v>
      </c>
      <c r="P107" s="4"/>
      <c r="Q107" s="4"/>
      <c r="R107" s="4"/>
      <c r="S107" s="4"/>
      <c r="T107" s="4"/>
      <c r="U107" s="4"/>
      <c r="V107" s="4"/>
      <c r="W107" s="4"/>
    </row>
    <row r="108" spans="1:206" x14ac:dyDescent="0.2">
      <c r="A108" s="4">
        <v>50</v>
      </c>
      <c r="B108" s="4">
        <v>0</v>
      </c>
      <c r="C108" s="4">
        <v>0</v>
      </c>
      <c r="D108" s="4">
        <v>1</v>
      </c>
      <c r="E108" s="4">
        <v>225</v>
      </c>
      <c r="F108" s="4">
        <f>ROUND(Source!AV103,O108)</f>
        <v>0</v>
      </c>
      <c r="G108" s="4" t="s">
        <v>18</v>
      </c>
      <c r="H108" s="4" t="s">
        <v>19</v>
      </c>
      <c r="I108" s="4"/>
      <c r="J108" s="4"/>
      <c r="K108" s="4">
        <v>225</v>
      </c>
      <c r="L108" s="4">
        <v>4</v>
      </c>
      <c r="M108" s="4">
        <v>3</v>
      </c>
      <c r="N108" s="4" t="s">
        <v>3</v>
      </c>
      <c r="O108" s="4">
        <v>2</v>
      </c>
      <c r="P108" s="4"/>
      <c r="Q108" s="4"/>
      <c r="R108" s="4"/>
      <c r="S108" s="4"/>
      <c r="T108" s="4"/>
      <c r="U108" s="4"/>
      <c r="V108" s="4"/>
      <c r="W108" s="4"/>
    </row>
    <row r="109" spans="1:206" x14ac:dyDescent="0.2">
      <c r="A109" s="4">
        <v>50</v>
      </c>
      <c r="B109" s="4">
        <v>0</v>
      </c>
      <c r="C109" s="4">
        <v>0</v>
      </c>
      <c r="D109" s="4">
        <v>1</v>
      </c>
      <c r="E109" s="4">
        <v>226</v>
      </c>
      <c r="F109" s="4">
        <f>ROUND(Source!AW103,O109)</f>
        <v>0</v>
      </c>
      <c r="G109" s="4" t="s">
        <v>20</v>
      </c>
      <c r="H109" s="4" t="s">
        <v>21</v>
      </c>
      <c r="I109" s="4"/>
      <c r="J109" s="4"/>
      <c r="K109" s="4">
        <v>226</v>
      </c>
      <c r="L109" s="4">
        <v>5</v>
      </c>
      <c r="M109" s="4">
        <v>3</v>
      </c>
      <c r="N109" s="4" t="s">
        <v>3</v>
      </c>
      <c r="O109" s="4">
        <v>2</v>
      </c>
      <c r="P109" s="4"/>
      <c r="Q109" s="4"/>
      <c r="R109" s="4"/>
      <c r="S109" s="4"/>
      <c r="T109" s="4"/>
      <c r="U109" s="4"/>
      <c r="V109" s="4"/>
      <c r="W109" s="4"/>
    </row>
    <row r="110" spans="1:206" x14ac:dyDescent="0.2">
      <c r="A110" s="4">
        <v>50</v>
      </c>
      <c r="B110" s="4">
        <v>0</v>
      </c>
      <c r="C110" s="4">
        <v>0</v>
      </c>
      <c r="D110" s="4">
        <v>1</v>
      </c>
      <c r="E110" s="4">
        <v>227</v>
      </c>
      <c r="F110" s="4">
        <f>ROUND(Source!AX103,O110)</f>
        <v>0</v>
      </c>
      <c r="G110" s="4" t="s">
        <v>22</v>
      </c>
      <c r="H110" s="4" t="s">
        <v>23</v>
      </c>
      <c r="I110" s="4"/>
      <c r="J110" s="4"/>
      <c r="K110" s="4">
        <v>227</v>
      </c>
      <c r="L110" s="4">
        <v>6</v>
      </c>
      <c r="M110" s="4">
        <v>3</v>
      </c>
      <c r="N110" s="4" t="s">
        <v>3</v>
      </c>
      <c r="O110" s="4">
        <v>2</v>
      </c>
      <c r="P110" s="4"/>
      <c r="Q110" s="4"/>
      <c r="R110" s="4"/>
      <c r="S110" s="4"/>
      <c r="T110" s="4"/>
      <c r="U110" s="4"/>
      <c r="V110" s="4"/>
      <c r="W110" s="4"/>
    </row>
    <row r="111" spans="1:206" x14ac:dyDescent="0.2">
      <c r="A111" s="4">
        <v>50</v>
      </c>
      <c r="B111" s="4">
        <v>0</v>
      </c>
      <c r="C111" s="4">
        <v>0</v>
      </c>
      <c r="D111" s="4">
        <v>1</v>
      </c>
      <c r="E111" s="4">
        <v>228</v>
      </c>
      <c r="F111" s="4">
        <f>ROUND(Source!AY103,O111)</f>
        <v>0</v>
      </c>
      <c r="G111" s="4" t="s">
        <v>24</v>
      </c>
      <c r="H111" s="4" t="s">
        <v>25</v>
      </c>
      <c r="I111" s="4"/>
      <c r="J111" s="4"/>
      <c r="K111" s="4">
        <v>228</v>
      </c>
      <c r="L111" s="4">
        <v>7</v>
      </c>
      <c r="M111" s="4">
        <v>3</v>
      </c>
      <c r="N111" s="4" t="s">
        <v>3</v>
      </c>
      <c r="O111" s="4">
        <v>2</v>
      </c>
      <c r="P111" s="4"/>
      <c r="Q111" s="4"/>
      <c r="R111" s="4"/>
      <c r="S111" s="4"/>
      <c r="T111" s="4"/>
      <c r="U111" s="4"/>
      <c r="V111" s="4"/>
      <c r="W111" s="4"/>
    </row>
    <row r="112" spans="1:206" x14ac:dyDescent="0.2">
      <c r="A112" s="4">
        <v>50</v>
      </c>
      <c r="B112" s="4">
        <v>0</v>
      </c>
      <c r="C112" s="4">
        <v>0</v>
      </c>
      <c r="D112" s="4">
        <v>1</v>
      </c>
      <c r="E112" s="4">
        <v>216</v>
      </c>
      <c r="F112" s="4">
        <f>ROUND(Source!AP103,O112)</f>
        <v>0</v>
      </c>
      <c r="G112" s="4" t="s">
        <v>26</v>
      </c>
      <c r="H112" s="4" t="s">
        <v>27</v>
      </c>
      <c r="I112" s="4"/>
      <c r="J112" s="4"/>
      <c r="K112" s="4">
        <v>216</v>
      </c>
      <c r="L112" s="4">
        <v>8</v>
      </c>
      <c r="M112" s="4">
        <v>3</v>
      </c>
      <c r="N112" s="4" t="s">
        <v>3</v>
      </c>
      <c r="O112" s="4">
        <v>2</v>
      </c>
      <c r="P112" s="4"/>
      <c r="Q112" s="4"/>
      <c r="R112" s="4"/>
      <c r="S112" s="4"/>
      <c r="T112" s="4"/>
      <c r="U112" s="4"/>
      <c r="V112" s="4"/>
      <c r="W112" s="4"/>
    </row>
    <row r="113" spans="1:23" x14ac:dyDescent="0.2">
      <c r="A113" s="4">
        <v>50</v>
      </c>
      <c r="B113" s="4">
        <v>0</v>
      </c>
      <c r="C113" s="4">
        <v>0</v>
      </c>
      <c r="D113" s="4">
        <v>1</v>
      </c>
      <c r="E113" s="4">
        <v>223</v>
      </c>
      <c r="F113" s="4">
        <f>ROUND(Source!AQ103,O113)</f>
        <v>0</v>
      </c>
      <c r="G113" s="4" t="s">
        <v>28</v>
      </c>
      <c r="H113" s="4" t="s">
        <v>29</v>
      </c>
      <c r="I113" s="4"/>
      <c r="J113" s="4"/>
      <c r="K113" s="4">
        <v>223</v>
      </c>
      <c r="L113" s="4">
        <v>9</v>
      </c>
      <c r="M113" s="4">
        <v>3</v>
      </c>
      <c r="N113" s="4" t="s">
        <v>3</v>
      </c>
      <c r="O113" s="4">
        <v>2</v>
      </c>
      <c r="P113" s="4"/>
      <c r="Q113" s="4"/>
      <c r="R113" s="4"/>
      <c r="S113" s="4"/>
      <c r="T113" s="4"/>
      <c r="U113" s="4"/>
      <c r="V113" s="4"/>
      <c r="W113" s="4"/>
    </row>
    <row r="114" spans="1:23" x14ac:dyDescent="0.2">
      <c r="A114" s="4">
        <v>50</v>
      </c>
      <c r="B114" s="4">
        <v>0</v>
      </c>
      <c r="C114" s="4">
        <v>0</v>
      </c>
      <c r="D114" s="4">
        <v>1</v>
      </c>
      <c r="E114" s="4">
        <v>229</v>
      </c>
      <c r="F114" s="4">
        <f>ROUND(Source!AZ103,O114)</f>
        <v>0</v>
      </c>
      <c r="G114" s="4" t="s">
        <v>30</v>
      </c>
      <c r="H114" s="4" t="s">
        <v>31</v>
      </c>
      <c r="I114" s="4"/>
      <c r="J114" s="4"/>
      <c r="K114" s="4">
        <v>229</v>
      </c>
      <c r="L114" s="4">
        <v>10</v>
      </c>
      <c r="M114" s="4">
        <v>3</v>
      </c>
      <c r="N114" s="4" t="s">
        <v>3</v>
      </c>
      <c r="O114" s="4">
        <v>2</v>
      </c>
      <c r="P114" s="4"/>
      <c r="Q114" s="4"/>
      <c r="R114" s="4"/>
      <c r="S114" s="4"/>
      <c r="T114" s="4"/>
      <c r="U114" s="4"/>
      <c r="V114" s="4"/>
      <c r="W114" s="4"/>
    </row>
    <row r="115" spans="1:23" x14ac:dyDescent="0.2">
      <c r="A115" s="4">
        <v>50</v>
      </c>
      <c r="B115" s="4">
        <v>0</v>
      </c>
      <c r="C115" s="4">
        <v>0</v>
      </c>
      <c r="D115" s="4">
        <v>1</v>
      </c>
      <c r="E115" s="4">
        <v>203</v>
      </c>
      <c r="F115" s="4">
        <f>ROUND(Source!Q103,O115)</f>
        <v>0</v>
      </c>
      <c r="G115" s="4" t="s">
        <v>32</v>
      </c>
      <c r="H115" s="4" t="s">
        <v>33</v>
      </c>
      <c r="I115" s="4"/>
      <c r="J115" s="4"/>
      <c r="K115" s="4">
        <v>203</v>
      </c>
      <c r="L115" s="4">
        <v>11</v>
      </c>
      <c r="M115" s="4">
        <v>3</v>
      </c>
      <c r="N115" s="4" t="s">
        <v>3</v>
      </c>
      <c r="O115" s="4">
        <v>2</v>
      </c>
      <c r="P115" s="4"/>
      <c r="Q115" s="4"/>
      <c r="R115" s="4"/>
      <c r="S115" s="4"/>
      <c r="T115" s="4"/>
      <c r="U115" s="4"/>
      <c r="V115" s="4"/>
      <c r="W115" s="4"/>
    </row>
    <row r="116" spans="1:23" x14ac:dyDescent="0.2">
      <c r="A116" s="4">
        <v>50</v>
      </c>
      <c r="B116" s="4">
        <v>0</v>
      </c>
      <c r="C116" s="4">
        <v>0</v>
      </c>
      <c r="D116" s="4">
        <v>1</v>
      </c>
      <c r="E116" s="4">
        <v>231</v>
      </c>
      <c r="F116" s="4">
        <f>ROUND(Source!BB103,O116)</f>
        <v>0</v>
      </c>
      <c r="G116" s="4" t="s">
        <v>34</v>
      </c>
      <c r="H116" s="4" t="s">
        <v>35</v>
      </c>
      <c r="I116" s="4"/>
      <c r="J116" s="4"/>
      <c r="K116" s="4">
        <v>231</v>
      </c>
      <c r="L116" s="4">
        <v>12</v>
      </c>
      <c r="M116" s="4">
        <v>3</v>
      </c>
      <c r="N116" s="4" t="s">
        <v>3</v>
      </c>
      <c r="O116" s="4">
        <v>2</v>
      </c>
      <c r="P116" s="4"/>
      <c r="Q116" s="4"/>
      <c r="R116" s="4"/>
      <c r="S116" s="4"/>
      <c r="T116" s="4"/>
      <c r="U116" s="4"/>
      <c r="V116" s="4"/>
      <c r="W116" s="4"/>
    </row>
    <row r="117" spans="1:23" x14ac:dyDescent="0.2">
      <c r="A117" s="4">
        <v>50</v>
      </c>
      <c r="B117" s="4">
        <v>0</v>
      </c>
      <c r="C117" s="4">
        <v>0</v>
      </c>
      <c r="D117" s="4">
        <v>1</v>
      </c>
      <c r="E117" s="4">
        <v>204</v>
      </c>
      <c r="F117" s="4">
        <f>ROUND(Source!R103,O117)</f>
        <v>0</v>
      </c>
      <c r="G117" s="4" t="s">
        <v>36</v>
      </c>
      <c r="H117" s="4" t="s">
        <v>37</v>
      </c>
      <c r="I117" s="4"/>
      <c r="J117" s="4"/>
      <c r="K117" s="4">
        <v>204</v>
      </c>
      <c r="L117" s="4">
        <v>13</v>
      </c>
      <c r="M117" s="4">
        <v>3</v>
      </c>
      <c r="N117" s="4" t="s">
        <v>3</v>
      </c>
      <c r="O117" s="4">
        <v>2</v>
      </c>
      <c r="P117" s="4"/>
      <c r="Q117" s="4"/>
      <c r="R117" s="4"/>
      <c r="S117" s="4"/>
      <c r="T117" s="4"/>
      <c r="U117" s="4"/>
      <c r="V117" s="4"/>
      <c r="W117" s="4"/>
    </row>
    <row r="118" spans="1:23" x14ac:dyDescent="0.2">
      <c r="A118" s="4">
        <v>50</v>
      </c>
      <c r="B118" s="4">
        <v>0</v>
      </c>
      <c r="C118" s="4">
        <v>0</v>
      </c>
      <c r="D118" s="4">
        <v>1</v>
      </c>
      <c r="E118" s="4">
        <v>205</v>
      </c>
      <c r="F118" s="4">
        <f>ROUND(Source!S103,O118)</f>
        <v>0</v>
      </c>
      <c r="G118" s="4" t="s">
        <v>38</v>
      </c>
      <c r="H118" s="4" t="s">
        <v>39</v>
      </c>
      <c r="I118" s="4"/>
      <c r="J118" s="4"/>
      <c r="K118" s="4">
        <v>205</v>
      </c>
      <c r="L118" s="4">
        <v>14</v>
      </c>
      <c r="M118" s="4">
        <v>3</v>
      </c>
      <c r="N118" s="4" t="s">
        <v>3</v>
      </c>
      <c r="O118" s="4">
        <v>2</v>
      </c>
      <c r="P118" s="4"/>
      <c r="Q118" s="4"/>
      <c r="R118" s="4"/>
      <c r="S118" s="4"/>
      <c r="T118" s="4"/>
      <c r="U118" s="4"/>
      <c r="V118" s="4"/>
      <c r="W118" s="4"/>
    </row>
    <row r="119" spans="1:23" x14ac:dyDescent="0.2">
      <c r="A119" s="4">
        <v>50</v>
      </c>
      <c r="B119" s="4">
        <v>0</v>
      </c>
      <c r="C119" s="4">
        <v>0</v>
      </c>
      <c r="D119" s="4">
        <v>1</v>
      </c>
      <c r="E119" s="4">
        <v>232</v>
      </c>
      <c r="F119" s="4">
        <f>ROUND(Source!BC103,O119)</f>
        <v>0</v>
      </c>
      <c r="G119" s="4" t="s">
        <v>40</v>
      </c>
      <c r="H119" s="4" t="s">
        <v>41</v>
      </c>
      <c r="I119" s="4"/>
      <c r="J119" s="4"/>
      <c r="K119" s="4">
        <v>232</v>
      </c>
      <c r="L119" s="4">
        <v>15</v>
      </c>
      <c r="M119" s="4">
        <v>3</v>
      </c>
      <c r="N119" s="4" t="s">
        <v>3</v>
      </c>
      <c r="O119" s="4">
        <v>2</v>
      </c>
      <c r="P119" s="4"/>
      <c r="Q119" s="4"/>
      <c r="R119" s="4"/>
      <c r="S119" s="4"/>
      <c r="T119" s="4"/>
      <c r="U119" s="4"/>
      <c r="V119" s="4"/>
      <c r="W119" s="4"/>
    </row>
    <row r="120" spans="1:23" x14ac:dyDescent="0.2">
      <c r="A120" s="4">
        <v>50</v>
      </c>
      <c r="B120" s="4">
        <v>0</v>
      </c>
      <c r="C120" s="4">
        <v>0</v>
      </c>
      <c r="D120" s="4">
        <v>1</v>
      </c>
      <c r="E120" s="4">
        <v>214</v>
      </c>
      <c r="F120" s="4">
        <f>ROUND(Source!AS103,O120)</f>
        <v>0</v>
      </c>
      <c r="G120" s="4" t="s">
        <v>42</v>
      </c>
      <c r="H120" s="4" t="s">
        <v>43</v>
      </c>
      <c r="I120" s="4"/>
      <c r="J120" s="4"/>
      <c r="K120" s="4">
        <v>214</v>
      </c>
      <c r="L120" s="4">
        <v>16</v>
      </c>
      <c r="M120" s="4">
        <v>3</v>
      </c>
      <c r="N120" s="4" t="s">
        <v>3</v>
      </c>
      <c r="O120" s="4">
        <v>2</v>
      </c>
      <c r="P120" s="4"/>
      <c r="Q120" s="4"/>
      <c r="R120" s="4"/>
      <c r="S120" s="4"/>
      <c r="T120" s="4"/>
      <c r="U120" s="4"/>
      <c r="V120" s="4"/>
      <c r="W120" s="4"/>
    </row>
    <row r="121" spans="1:23" x14ac:dyDescent="0.2">
      <c r="A121" s="4">
        <v>50</v>
      </c>
      <c r="B121" s="4">
        <v>0</v>
      </c>
      <c r="C121" s="4">
        <v>0</v>
      </c>
      <c r="D121" s="4">
        <v>1</v>
      </c>
      <c r="E121" s="4">
        <v>215</v>
      </c>
      <c r="F121" s="4">
        <f>ROUND(Source!AT103,O121)</f>
        <v>0</v>
      </c>
      <c r="G121" s="4" t="s">
        <v>44</v>
      </c>
      <c r="H121" s="4" t="s">
        <v>45</v>
      </c>
      <c r="I121" s="4"/>
      <c r="J121" s="4"/>
      <c r="K121" s="4">
        <v>215</v>
      </c>
      <c r="L121" s="4">
        <v>17</v>
      </c>
      <c r="M121" s="4">
        <v>3</v>
      </c>
      <c r="N121" s="4" t="s">
        <v>3</v>
      </c>
      <c r="O121" s="4">
        <v>2</v>
      </c>
      <c r="P121" s="4"/>
      <c r="Q121" s="4"/>
      <c r="R121" s="4"/>
      <c r="S121" s="4"/>
      <c r="T121" s="4"/>
      <c r="U121" s="4"/>
      <c r="V121" s="4"/>
      <c r="W121" s="4"/>
    </row>
    <row r="122" spans="1:23" x14ac:dyDescent="0.2">
      <c r="A122" s="4">
        <v>50</v>
      </c>
      <c r="B122" s="4">
        <v>0</v>
      </c>
      <c r="C122" s="4">
        <v>0</v>
      </c>
      <c r="D122" s="4">
        <v>1</v>
      </c>
      <c r="E122" s="4">
        <v>217</v>
      </c>
      <c r="F122" s="4">
        <f>ROUND(Source!AU103,O122)</f>
        <v>0</v>
      </c>
      <c r="G122" s="4" t="s">
        <v>46</v>
      </c>
      <c r="H122" s="4" t="s">
        <v>47</v>
      </c>
      <c r="I122" s="4"/>
      <c r="J122" s="4"/>
      <c r="K122" s="4">
        <v>217</v>
      </c>
      <c r="L122" s="4">
        <v>18</v>
      </c>
      <c r="M122" s="4">
        <v>3</v>
      </c>
      <c r="N122" s="4" t="s">
        <v>3</v>
      </c>
      <c r="O122" s="4">
        <v>2</v>
      </c>
      <c r="P122" s="4"/>
      <c r="Q122" s="4"/>
      <c r="R122" s="4"/>
      <c r="S122" s="4"/>
      <c r="T122" s="4"/>
      <c r="U122" s="4"/>
      <c r="V122" s="4"/>
      <c r="W122" s="4"/>
    </row>
    <row r="123" spans="1:23" x14ac:dyDescent="0.2">
      <c r="A123" s="4">
        <v>50</v>
      </c>
      <c r="B123" s="4">
        <v>0</v>
      </c>
      <c r="C123" s="4">
        <v>0</v>
      </c>
      <c r="D123" s="4">
        <v>1</v>
      </c>
      <c r="E123" s="4">
        <v>230</v>
      </c>
      <c r="F123" s="4">
        <f>ROUND(Source!BA103,O123)</f>
        <v>0</v>
      </c>
      <c r="G123" s="4" t="s">
        <v>48</v>
      </c>
      <c r="H123" s="4" t="s">
        <v>49</v>
      </c>
      <c r="I123" s="4"/>
      <c r="J123" s="4"/>
      <c r="K123" s="4">
        <v>230</v>
      </c>
      <c r="L123" s="4">
        <v>19</v>
      </c>
      <c r="M123" s="4">
        <v>3</v>
      </c>
      <c r="N123" s="4" t="s">
        <v>3</v>
      </c>
      <c r="O123" s="4">
        <v>2</v>
      </c>
      <c r="P123" s="4"/>
      <c r="Q123" s="4"/>
      <c r="R123" s="4"/>
      <c r="S123" s="4"/>
      <c r="T123" s="4"/>
      <c r="U123" s="4"/>
      <c r="V123" s="4"/>
      <c r="W123" s="4"/>
    </row>
    <row r="124" spans="1:23" x14ac:dyDescent="0.2">
      <c r="A124" s="4">
        <v>50</v>
      </c>
      <c r="B124" s="4">
        <v>0</v>
      </c>
      <c r="C124" s="4">
        <v>0</v>
      </c>
      <c r="D124" s="4">
        <v>1</v>
      </c>
      <c r="E124" s="4">
        <v>206</v>
      </c>
      <c r="F124" s="4">
        <f>ROUND(Source!T103,O124)</f>
        <v>0</v>
      </c>
      <c r="G124" s="4" t="s">
        <v>50</v>
      </c>
      <c r="H124" s="4" t="s">
        <v>51</v>
      </c>
      <c r="I124" s="4"/>
      <c r="J124" s="4"/>
      <c r="K124" s="4">
        <v>206</v>
      </c>
      <c r="L124" s="4">
        <v>20</v>
      </c>
      <c r="M124" s="4">
        <v>3</v>
      </c>
      <c r="N124" s="4" t="s">
        <v>3</v>
      </c>
      <c r="O124" s="4">
        <v>2</v>
      </c>
      <c r="P124" s="4"/>
      <c r="Q124" s="4"/>
      <c r="R124" s="4"/>
      <c r="S124" s="4"/>
      <c r="T124" s="4"/>
      <c r="U124" s="4"/>
      <c r="V124" s="4"/>
      <c r="W124" s="4"/>
    </row>
    <row r="125" spans="1:23" x14ac:dyDescent="0.2">
      <c r="A125" s="4">
        <v>50</v>
      </c>
      <c r="B125" s="4">
        <v>0</v>
      </c>
      <c r="C125" s="4">
        <v>0</v>
      </c>
      <c r="D125" s="4">
        <v>1</v>
      </c>
      <c r="E125" s="4">
        <v>207</v>
      </c>
      <c r="F125" s="4">
        <f>Source!U103</f>
        <v>0</v>
      </c>
      <c r="G125" s="4" t="s">
        <v>52</v>
      </c>
      <c r="H125" s="4" t="s">
        <v>53</v>
      </c>
      <c r="I125" s="4"/>
      <c r="J125" s="4"/>
      <c r="K125" s="4">
        <v>207</v>
      </c>
      <c r="L125" s="4">
        <v>21</v>
      </c>
      <c r="M125" s="4">
        <v>3</v>
      </c>
      <c r="N125" s="4" t="s">
        <v>3</v>
      </c>
      <c r="O125" s="4">
        <v>-1</v>
      </c>
      <c r="P125" s="4"/>
      <c r="Q125" s="4"/>
      <c r="R125" s="4"/>
      <c r="S125" s="4"/>
      <c r="T125" s="4"/>
      <c r="U125" s="4"/>
      <c r="V125" s="4"/>
      <c r="W125" s="4"/>
    </row>
    <row r="126" spans="1:23" x14ac:dyDescent="0.2">
      <c r="A126" s="4">
        <v>50</v>
      </c>
      <c r="B126" s="4">
        <v>0</v>
      </c>
      <c r="C126" s="4">
        <v>0</v>
      </c>
      <c r="D126" s="4">
        <v>1</v>
      </c>
      <c r="E126" s="4">
        <v>208</v>
      </c>
      <c r="F126" s="4">
        <f>Source!V103</f>
        <v>0</v>
      </c>
      <c r="G126" s="4" t="s">
        <v>54</v>
      </c>
      <c r="H126" s="4" t="s">
        <v>55</v>
      </c>
      <c r="I126" s="4"/>
      <c r="J126" s="4"/>
      <c r="K126" s="4">
        <v>208</v>
      </c>
      <c r="L126" s="4">
        <v>22</v>
      </c>
      <c r="M126" s="4">
        <v>3</v>
      </c>
      <c r="N126" s="4" t="s">
        <v>3</v>
      </c>
      <c r="O126" s="4">
        <v>-1</v>
      </c>
      <c r="P126" s="4"/>
      <c r="Q126" s="4"/>
      <c r="R126" s="4"/>
      <c r="S126" s="4"/>
      <c r="T126" s="4"/>
      <c r="U126" s="4"/>
      <c r="V126" s="4"/>
      <c r="W126" s="4"/>
    </row>
    <row r="127" spans="1:23" x14ac:dyDescent="0.2">
      <c r="A127" s="4">
        <v>50</v>
      </c>
      <c r="B127" s="4">
        <v>0</v>
      </c>
      <c r="C127" s="4">
        <v>0</v>
      </c>
      <c r="D127" s="4">
        <v>1</v>
      </c>
      <c r="E127" s="4">
        <v>209</v>
      </c>
      <c r="F127" s="4">
        <f>ROUND(Source!W103,O127)</f>
        <v>0</v>
      </c>
      <c r="G127" s="4" t="s">
        <v>56</v>
      </c>
      <c r="H127" s="4" t="s">
        <v>57</v>
      </c>
      <c r="I127" s="4"/>
      <c r="J127" s="4"/>
      <c r="K127" s="4">
        <v>209</v>
      </c>
      <c r="L127" s="4">
        <v>23</v>
      </c>
      <c r="M127" s="4">
        <v>3</v>
      </c>
      <c r="N127" s="4" t="s">
        <v>3</v>
      </c>
      <c r="O127" s="4">
        <v>2</v>
      </c>
      <c r="P127" s="4"/>
      <c r="Q127" s="4"/>
      <c r="R127" s="4"/>
      <c r="S127" s="4"/>
      <c r="T127" s="4"/>
      <c r="U127" s="4"/>
      <c r="V127" s="4"/>
      <c r="W127" s="4"/>
    </row>
    <row r="128" spans="1:23" x14ac:dyDescent="0.2">
      <c r="A128" s="4">
        <v>50</v>
      </c>
      <c r="B128" s="4">
        <v>0</v>
      </c>
      <c r="C128" s="4">
        <v>0</v>
      </c>
      <c r="D128" s="4">
        <v>1</v>
      </c>
      <c r="E128" s="4">
        <v>210</v>
      </c>
      <c r="F128" s="4">
        <f>ROUND(Source!X103,O128)</f>
        <v>0</v>
      </c>
      <c r="G128" s="4" t="s">
        <v>58</v>
      </c>
      <c r="H128" s="4" t="s">
        <v>59</v>
      </c>
      <c r="I128" s="4"/>
      <c r="J128" s="4"/>
      <c r="K128" s="4">
        <v>210</v>
      </c>
      <c r="L128" s="4">
        <v>24</v>
      </c>
      <c r="M128" s="4">
        <v>3</v>
      </c>
      <c r="N128" s="4" t="s">
        <v>3</v>
      </c>
      <c r="O128" s="4">
        <v>2</v>
      </c>
      <c r="P128" s="4"/>
      <c r="Q128" s="4"/>
      <c r="R128" s="4"/>
      <c r="S128" s="4"/>
      <c r="T128" s="4"/>
      <c r="U128" s="4"/>
      <c r="V128" s="4"/>
      <c r="W128" s="4"/>
    </row>
    <row r="129" spans="1:245" x14ac:dyDescent="0.2">
      <c r="A129" s="4">
        <v>50</v>
      </c>
      <c r="B129" s="4">
        <v>0</v>
      </c>
      <c r="C129" s="4">
        <v>0</v>
      </c>
      <c r="D129" s="4">
        <v>1</v>
      </c>
      <c r="E129" s="4">
        <v>211</v>
      </c>
      <c r="F129" s="4">
        <f>ROUND(Source!Y103,O129)</f>
        <v>0</v>
      </c>
      <c r="G129" s="4" t="s">
        <v>60</v>
      </c>
      <c r="H129" s="4" t="s">
        <v>61</v>
      </c>
      <c r="I129" s="4"/>
      <c r="J129" s="4"/>
      <c r="K129" s="4">
        <v>211</v>
      </c>
      <c r="L129" s="4">
        <v>25</v>
      </c>
      <c r="M129" s="4">
        <v>3</v>
      </c>
      <c r="N129" s="4" t="s">
        <v>3</v>
      </c>
      <c r="O129" s="4">
        <v>2</v>
      </c>
      <c r="P129" s="4"/>
      <c r="Q129" s="4"/>
      <c r="R129" s="4"/>
      <c r="S129" s="4"/>
      <c r="T129" s="4"/>
      <c r="U129" s="4"/>
      <c r="V129" s="4"/>
      <c r="W129" s="4"/>
    </row>
    <row r="130" spans="1:245" x14ac:dyDescent="0.2">
      <c r="A130" s="4">
        <v>50</v>
      </c>
      <c r="B130" s="4">
        <v>0</v>
      </c>
      <c r="C130" s="4">
        <v>0</v>
      </c>
      <c r="D130" s="4">
        <v>1</v>
      </c>
      <c r="E130" s="4">
        <v>224</v>
      </c>
      <c r="F130" s="4">
        <f>ROUND(Source!AR103,O130)</f>
        <v>0</v>
      </c>
      <c r="G130" s="4" t="s">
        <v>62</v>
      </c>
      <c r="H130" s="4" t="s">
        <v>63</v>
      </c>
      <c r="I130" s="4"/>
      <c r="J130" s="4"/>
      <c r="K130" s="4">
        <v>224</v>
      </c>
      <c r="L130" s="4">
        <v>26</v>
      </c>
      <c r="M130" s="4">
        <v>3</v>
      </c>
      <c r="N130" s="4" t="s">
        <v>3</v>
      </c>
      <c r="O130" s="4">
        <v>2</v>
      </c>
      <c r="P130" s="4"/>
      <c r="Q130" s="4"/>
      <c r="R130" s="4"/>
      <c r="S130" s="4"/>
      <c r="T130" s="4"/>
      <c r="U130" s="4"/>
      <c r="V130" s="4"/>
      <c r="W130" s="4"/>
    </row>
    <row r="131" spans="1:245" x14ac:dyDescent="0.2">
      <c r="A131" s="4">
        <v>50</v>
      </c>
      <c r="B131" s="4">
        <v>1</v>
      </c>
      <c r="C131" s="4">
        <v>0</v>
      </c>
      <c r="D131" s="4">
        <v>2</v>
      </c>
      <c r="E131" s="4">
        <v>0</v>
      </c>
      <c r="F131" s="4">
        <f>ROUND(F130-F129,O131)</f>
        <v>0</v>
      </c>
      <c r="G131" s="4" t="s">
        <v>64</v>
      </c>
      <c r="H131" s="4" t="s">
        <v>65</v>
      </c>
      <c r="I131" s="4"/>
      <c r="J131" s="4"/>
      <c r="K131" s="4">
        <v>212</v>
      </c>
      <c r="L131" s="4">
        <v>27</v>
      </c>
      <c r="M131" s="4">
        <v>0</v>
      </c>
      <c r="N131" s="4" t="s">
        <v>3</v>
      </c>
      <c r="O131" s="4">
        <v>2</v>
      </c>
      <c r="P131" s="4"/>
      <c r="Q131" s="4"/>
      <c r="R131" s="4"/>
      <c r="S131" s="4"/>
      <c r="T131" s="4"/>
      <c r="U131" s="4"/>
      <c r="V131" s="4"/>
      <c r="W131" s="4"/>
    </row>
    <row r="132" spans="1:245" x14ac:dyDescent="0.2">
      <c r="A132" s="4">
        <v>50</v>
      </c>
      <c r="B132" s="4">
        <v>1</v>
      </c>
      <c r="C132" s="4">
        <v>0</v>
      </c>
      <c r="D132" s="4">
        <v>2</v>
      </c>
      <c r="E132" s="4">
        <v>0</v>
      </c>
      <c r="F132" s="4">
        <f>ROUND(F117+F118,O132)</f>
        <v>0</v>
      </c>
      <c r="G132" s="4" t="s">
        <v>66</v>
      </c>
      <c r="H132" s="4" t="s">
        <v>67</v>
      </c>
      <c r="I132" s="4"/>
      <c r="J132" s="4"/>
      <c r="K132" s="4">
        <v>212</v>
      </c>
      <c r="L132" s="4">
        <v>28</v>
      </c>
      <c r="M132" s="4">
        <v>0</v>
      </c>
      <c r="N132" s="4" t="s">
        <v>3</v>
      </c>
      <c r="O132" s="4">
        <v>2</v>
      </c>
      <c r="P132" s="4"/>
      <c r="Q132" s="4"/>
      <c r="R132" s="4"/>
      <c r="S132" s="4"/>
      <c r="T132" s="4"/>
      <c r="U132" s="4"/>
      <c r="V132" s="4"/>
      <c r="W132" s="4"/>
    </row>
    <row r="133" spans="1:245" x14ac:dyDescent="0.2">
      <c r="A133" s="4">
        <v>50</v>
      </c>
      <c r="B133" s="4">
        <v>1</v>
      </c>
      <c r="C133" s="4">
        <v>0</v>
      </c>
      <c r="D133" s="4">
        <v>2</v>
      </c>
      <c r="E133" s="4">
        <v>0</v>
      </c>
      <c r="F133" s="4">
        <f>ROUND((F131-F118-F117)*0.2,O133)</f>
        <v>0</v>
      </c>
      <c r="G133" s="4" t="s">
        <v>68</v>
      </c>
      <c r="H133" s="4" t="s">
        <v>69</v>
      </c>
      <c r="I133" s="4"/>
      <c r="J133" s="4"/>
      <c r="K133" s="4">
        <v>212</v>
      </c>
      <c r="L133" s="4">
        <v>29</v>
      </c>
      <c r="M133" s="4">
        <v>0</v>
      </c>
      <c r="N133" s="4" t="s">
        <v>3</v>
      </c>
      <c r="O133" s="4">
        <v>2</v>
      </c>
      <c r="P133" s="4"/>
      <c r="Q133" s="4"/>
      <c r="R133" s="4"/>
      <c r="S133" s="4"/>
      <c r="T133" s="4"/>
      <c r="U133" s="4"/>
      <c r="V133" s="4"/>
      <c r="W133" s="4"/>
    </row>
    <row r="134" spans="1:245" x14ac:dyDescent="0.2">
      <c r="A134" s="4">
        <v>50</v>
      </c>
      <c r="B134" s="4">
        <v>1</v>
      </c>
      <c r="C134" s="4">
        <v>0</v>
      </c>
      <c r="D134" s="4">
        <v>2</v>
      </c>
      <c r="E134" s="4">
        <v>0</v>
      </c>
      <c r="F134" s="4">
        <f>ROUND(F131+F133,O134)</f>
        <v>0</v>
      </c>
      <c r="G134" s="4" t="s">
        <v>70</v>
      </c>
      <c r="H134" s="4" t="s">
        <v>71</v>
      </c>
      <c r="I134" s="4"/>
      <c r="J134" s="4"/>
      <c r="K134" s="4">
        <v>212</v>
      </c>
      <c r="L134" s="4">
        <v>30</v>
      </c>
      <c r="M134" s="4">
        <v>0</v>
      </c>
      <c r="N134" s="4" t="s">
        <v>3</v>
      </c>
      <c r="O134" s="4">
        <v>2</v>
      </c>
      <c r="P134" s="4"/>
      <c r="Q134" s="4"/>
      <c r="R134" s="4"/>
      <c r="S134" s="4"/>
      <c r="T134" s="4"/>
      <c r="U134" s="4"/>
      <c r="V134" s="4"/>
      <c r="W134" s="4"/>
    </row>
    <row r="136" spans="1:245" x14ac:dyDescent="0.2">
      <c r="A136" s="1">
        <v>4</v>
      </c>
      <c r="B136" s="1">
        <v>1</v>
      </c>
      <c r="C136" s="1"/>
      <c r="D136" s="1">
        <f>ROW(A176)</f>
        <v>176</v>
      </c>
      <c r="E136" s="1"/>
      <c r="F136" s="1" t="s">
        <v>93</v>
      </c>
      <c r="G136" s="1" t="s">
        <v>94</v>
      </c>
      <c r="H136" s="1" t="s">
        <v>3</v>
      </c>
      <c r="I136" s="1">
        <v>0</v>
      </c>
      <c r="J136" s="1"/>
      <c r="K136" s="1">
        <v>-1</v>
      </c>
      <c r="L136" s="1"/>
      <c r="M136" s="1"/>
      <c r="N136" s="1"/>
      <c r="O136" s="1"/>
      <c r="P136" s="1"/>
      <c r="Q136" s="1"/>
      <c r="R136" s="1"/>
      <c r="S136" s="1"/>
      <c r="T136" s="1"/>
      <c r="U136" s="1" t="s">
        <v>3</v>
      </c>
      <c r="V136" s="1">
        <v>0</v>
      </c>
      <c r="W136" s="1"/>
      <c r="X136" s="1"/>
      <c r="Y136" s="1"/>
      <c r="Z136" s="1"/>
      <c r="AA136" s="1"/>
      <c r="AB136" s="1" t="s">
        <v>3</v>
      </c>
      <c r="AC136" s="1" t="s">
        <v>3</v>
      </c>
      <c r="AD136" s="1" t="s">
        <v>3</v>
      </c>
      <c r="AE136" s="1" t="s">
        <v>3</v>
      </c>
      <c r="AF136" s="1" t="s">
        <v>3</v>
      </c>
      <c r="AG136" s="1" t="s">
        <v>3</v>
      </c>
      <c r="AH136" s="1"/>
      <c r="AI136" s="1"/>
      <c r="AJ136" s="1"/>
      <c r="AK136" s="1"/>
      <c r="AL136" s="1"/>
      <c r="AM136" s="1"/>
      <c r="AN136" s="1"/>
      <c r="AO136" s="1"/>
      <c r="AP136" s="1" t="s">
        <v>3</v>
      </c>
      <c r="AQ136" s="1" t="s">
        <v>3</v>
      </c>
      <c r="AR136" s="1" t="s">
        <v>3</v>
      </c>
      <c r="AS136" s="1"/>
      <c r="AT136" s="1"/>
      <c r="AU136" s="1"/>
      <c r="AV136" s="1"/>
      <c r="AW136" s="1"/>
      <c r="AX136" s="1"/>
      <c r="AY136" s="1"/>
      <c r="AZ136" s="1" t="s">
        <v>3</v>
      </c>
      <c r="BA136" s="1"/>
      <c r="BB136" s="1" t="s">
        <v>3</v>
      </c>
      <c r="BC136" s="1" t="s">
        <v>3</v>
      </c>
      <c r="BD136" s="1" t="s">
        <v>3</v>
      </c>
      <c r="BE136" s="1" t="s">
        <v>3</v>
      </c>
      <c r="BF136" s="1" t="s">
        <v>3</v>
      </c>
      <c r="BG136" s="1" t="s">
        <v>3</v>
      </c>
      <c r="BH136" s="1" t="s">
        <v>3</v>
      </c>
      <c r="BI136" s="1" t="s">
        <v>3</v>
      </c>
      <c r="BJ136" s="1" t="s">
        <v>3</v>
      </c>
      <c r="BK136" s="1" t="s">
        <v>3</v>
      </c>
      <c r="BL136" s="1" t="s">
        <v>3</v>
      </c>
      <c r="BM136" s="1" t="s">
        <v>3</v>
      </c>
      <c r="BN136" s="1" t="s">
        <v>3</v>
      </c>
      <c r="BO136" s="1" t="s">
        <v>3</v>
      </c>
      <c r="BP136" s="1" t="s">
        <v>3</v>
      </c>
      <c r="BQ136" s="1"/>
      <c r="BR136" s="1"/>
      <c r="BS136" s="1"/>
      <c r="BT136" s="1"/>
      <c r="BU136" s="1"/>
      <c r="BV136" s="1"/>
      <c r="BW136" s="1"/>
      <c r="BX136" s="1">
        <v>0</v>
      </c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>
        <v>0</v>
      </c>
    </row>
    <row r="138" spans="1:245" x14ac:dyDescent="0.2">
      <c r="A138" s="2">
        <v>52</v>
      </c>
      <c r="B138" s="2">
        <f t="shared" ref="B138:G138" si="41">B176</f>
        <v>1</v>
      </c>
      <c r="C138" s="2">
        <f t="shared" si="41"/>
        <v>4</v>
      </c>
      <c r="D138" s="2">
        <f t="shared" si="41"/>
        <v>136</v>
      </c>
      <c r="E138" s="2">
        <f t="shared" si="41"/>
        <v>0</v>
      </c>
      <c r="F138" s="2" t="str">
        <f t="shared" si="41"/>
        <v>1.2</v>
      </c>
      <c r="G138" s="2" t="str">
        <f t="shared" si="41"/>
        <v>1-й Николощеповский пер.  (Установка антипарковочных столбиков - 60 пог.м)</v>
      </c>
      <c r="H138" s="2"/>
      <c r="I138" s="2"/>
      <c r="J138" s="2"/>
      <c r="K138" s="2"/>
      <c r="L138" s="2"/>
      <c r="M138" s="2"/>
      <c r="N138" s="2"/>
      <c r="O138" s="2">
        <f t="shared" ref="O138:AT138" si="42">O176</f>
        <v>0</v>
      </c>
      <c r="P138" s="2">
        <f t="shared" si="42"/>
        <v>0</v>
      </c>
      <c r="Q138" s="2">
        <f t="shared" si="42"/>
        <v>0</v>
      </c>
      <c r="R138" s="2">
        <f t="shared" si="42"/>
        <v>0</v>
      </c>
      <c r="S138" s="2">
        <f t="shared" si="42"/>
        <v>0</v>
      </c>
      <c r="T138" s="2">
        <f t="shared" si="42"/>
        <v>0</v>
      </c>
      <c r="U138" s="2">
        <f t="shared" si="42"/>
        <v>0</v>
      </c>
      <c r="V138" s="2">
        <f t="shared" si="42"/>
        <v>0</v>
      </c>
      <c r="W138" s="2">
        <f t="shared" si="42"/>
        <v>0</v>
      </c>
      <c r="X138" s="2">
        <f t="shared" si="42"/>
        <v>0</v>
      </c>
      <c r="Y138" s="2">
        <f t="shared" si="42"/>
        <v>0</v>
      </c>
      <c r="Z138" s="2">
        <f t="shared" si="42"/>
        <v>0</v>
      </c>
      <c r="AA138" s="2">
        <f t="shared" si="42"/>
        <v>0</v>
      </c>
      <c r="AB138" s="2">
        <f t="shared" si="42"/>
        <v>0</v>
      </c>
      <c r="AC138" s="2">
        <f t="shared" si="42"/>
        <v>0</v>
      </c>
      <c r="AD138" s="2">
        <f t="shared" si="42"/>
        <v>0</v>
      </c>
      <c r="AE138" s="2">
        <f t="shared" si="42"/>
        <v>0</v>
      </c>
      <c r="AF138" s="2">
        <f t="shared" si="42"/>
        <v>0</v>
      </c>
      <c r="AG138" s="2">
        <f t="shared" si="42"/>
        <v>0</v>
      </c>
      <c r="AH138" s="2">
        <f t="shared" si="42"/>
        <v>0</v>
      </c>
      <c r="AI138" s="2">
        <f t="shared" si="42"/>
        <v>0</v>
      </c>
      <c r="AJ138" s="2">
        <f t="shared" si="42"/>
        <v>0</v>
      </c>
      <c r="AK138" s="2">
        <f t="shared" si="42"/>
        <v>0</v>
      </c>
      <c r="AL138" s="2">
        <f t="shared" si="42"/>
        <v>0</v>
      </c>
      <c r="AM138" s="2">
        <f t="shared" si="42"/>
        <v>0</v>
      </c>
      <c r="AN138" s="2">
        <f t="shared" si="42"/>
        <v>0</v>
      </c>
      <c r="AO138" s="2">
        <f t="shared" si="42"/>
        <v>0</v>
      </c>
      <c r="AP138" s="2">
        <f t="shared" si="42"/>
        <v>0</v>
      </c>
      <c r="AQ138" s="2">
        <f t="shared" si="42"/>
        <v>0</v>
      </c>
      <c r="AR138" s="2">
        <f t="shared" si="42"/>
        <v>0</v>
      </c>
      <c r="AS138" s="2">
        <f t="shared" si="42"/>
        <v>0</v>
      </c>
      <c r="AT138" s="2">
        <f t="shared" si="42"/>
        <v>0</v>
      </c>
      <c r="AU138" s="2">
        <f t="shared" ref="AU138:BZ138" si="43">AU176</f>
        <v>0</v>
      </c>
      <c r="AV138" s="2">
        <f t="shared" si="43"/>
        <v>0</v>
      </c>
      <c r="AW138" s="2">
        <f t="shared" si="43"/>
        <v>0</v>
      </c>
      <c r="AX138" s="2">
        <f t="shared" si="43"/>
        <v>0</v>
      </c>
      <c r="AY138" s="2">
        <f t="shared" si="43"/>
        <v>0</v>
      </c>
      <c r="AZ138" s="2">
        <f t="shared" si="43"/>
        <v>0</v>
      </c>
      <c r="BA138" s="2">
        <f t="shared" si="43"/>
        <v>0</v>
      </c>
      <c r="BB138" s="2">
        <f t="shared" si="43"/>
        <v>0</v>
      </c>
      <c r="BC138" s="2">
        <f t="shared" si="43"/>
        <v>0</v>
      </c>
      <c r="BD138" s="2">
        <f t="shared" si="43"/>
        <v>0</v>
      </c>
      <c r="BE138" s="2">
        <f t="shared" si="43"/>
        <v>0</v>
      </c>
      <c r="BF138" s="2">
        <f t="shared" si="43"/>
        <v>0</v>
      </c>
      <c r="BG138" s="2">
        <f t="shared" si="43"/>
        <v>0</v>
      </c>
      <c r="BH138" s="2">
        <f t="shared" si="43"/>
        <v>0</v>
      </c>
      <c r="BI138" s="2">
        <f t="shared" si="43"/>
        <v>0</v>
      </c>
      <c r="BJ138" s="2">
        <f t="shared" si="43"/>
        <v>0</v>
      </c>
      <c r="BK138" s="2">
        <f t="shared" si="43"/>
        <v>0</v>
      </c>
      <c r="BL138" s="2">
        <f t="shared" si="43"/>
        <v>0</v>
      </c>
      <c r="BM138" s="2">
        <f t="shared" si="43"/>
        <v>0</v>
      </c>
      <c r="BN138" s="2">
        <f t="shared" si="43"/>
        <v>0</v>
      </c>
      <c r="BO138" s="2">
        <f t="shared" si="43"/>
        <v>0</v>
      </c>
      <c r="BP138" s="2">
        <f t="shared" si="43"/>
        <v>0</v>
      </c>
      <c r="BQ138" s="2">
        <f t="shared" si="43"/>
        <v>0</v>
      </c>
      <c r="BR138" s="2">
        <f t="shared" si="43"/>
        <v>0</v>
      </c>
      <c r="BS138" s="2">
        <f t="shared" si="43"/>
        <v>0</v>
      </c>
      <c r="BT138" s="2">
        <f t="shared" si="43"/>
        <v>0</v>
      </c>
      <c r="BU138" s="2">
        <f t="shared" si="43"/>
        <v>0</v>
      </c>
      <c r="BV138" s="2">
        <f t="shared" si="43"/>
        <v>0</v>
      </c>
      <c r="BW138" s="2">
        <f t="shared" si="43"/>
        <v>0</v>
      </c>
      <c r="BX138" s="2">
        <f t="shared" si="43"/>
        <v>0</v>
      </c>
      <c r="BY138" s="2">
        <f t="shared" si="43"/>
        <v>0</v>
      </c>
      <c r="BZ138" s="2">
        <f t="shared" si="43"/>
        <v>0</v>
      </c>
      <c r="CA138" s="2">
        <f t="shared" ref="CA138:DF138" si="44">CA176</f>
        <v>0</v>
      </c>
      <c r="CB138" s="2">
        <f t="shared" si="44"/>
        <v>0</v>
      </c>
      <c r="CC138" s="2">
        <f t="shared" si="44"/>
        <v>0</v>
      </c>
      <c r="CD138" s="2">
        <f t="shared" si="44"/>
        <v>0</v>
      </c>
      <c r="CE138" s="2">
        <f t="shared" si="44"/>
        <v>0</v>
      </c>
      <c r="CF138" s="2">
        <f t="shared" si="44"/>
        <v>0</v>
      </c>
      <c r="CG138" s="2">
        <f t="shared" si="44"/>
        <v>0</v>
      </c>
      <c r="CH138" s="2">
        <f t="shared" si="44"/>
        <v>0</v>
      </c>
      <c r="CI138" s="2">
        <f t="shared" si="44"/>
        <v>0</v>
      </c>
      <c r="CJ138" s="2">
        <f t="shared" si="44"/>
        <v>0</v>
      </c>
      <c r="CK138" s="2">
        <f t="shared" si="44"/>
        <v>0</v>
      </c>
      <c r="CL138" s="2">
        <f t="shared" si="44"/>
        <v>0</v>
      </c>
      <c r="CM138" s="2">
        <f t="shared" si="44"/>
        <v>0</v>
      </c>
      <c r="CN138" s="2">
        <f t="shared" si="44"/>
        <v>0</v>
      </c>
      <c r="CO138" s="2">
        <f t="shared" si="44"/>
        <v>0</v>
      </c>
      <c r="CP138" s="2">
        <f t="shared" si="44"/>
        <v>0</v>
      </c>
      <c r="CQ138" s="2">
        <f t="shared" si="44"/>
        <v>0</v>
      </c>
      <c r="CR138" s="2">
        <f t="shared" si="44"/>
        <v>0</v>
      </c>
      <c r="CS138" s="2">
        <f t="shared" si="44"/>
        <v>0</v>
      </c>
      <c r="CT138" s="2">
        <f t="shared" si="44"/>
        <v>0</v>
      </c>
      <c r="CU138" s="2">
        <f t="shared" si="44"/>
        <v>0</v>
      </c>
      <c r="CV138" s="2">
        <f t="shared" si="44"/>
        <v>0</v>
      </c>
      <c r="CW138" s="2">
        <f t="shared" si="44"/>
        <v>0</v>
      </c>
      <c r="CX138" s="2">
        <f t="shared" si="44"/>
        <v>0</v>
      </c>
      <c r="CY138" s="2">
        <f t="shared" si="44"/>
        <v>0</v>
      </c>
      <c r="CZ138" s="2">
        <f t="shared" si="44"/>
        <v>0</v>
      </c>
      <c r="DA138" s="2">
        <f t="shared" si="44"/>
        <v>0</v>
      </c>
      <c r="DB138" s="2">
        <f t="shared" si="44"/>
        <v>0</v>
      </c>
      <c r="DC138" s="2">
        <f t="shared" si="44"/>
        <v>0</v>
      </c>
      <c r="DD138" s="2">
        <f t="shared" si="44"/>
        <v>0</v>
      </c>
      <c r="DE138" s="2">
        <f t="shared" si="44"/>
        <v>0</v>
      </c>
      <c r="DF138" s="2">
        <f t="shared" si="44"/>
        <v>0</v>
      </c>
      <c r="DG138" s="3">
        <f t="shared" ref="DG138:EL138" si="45">DG176</f>
        <v>0</v>
      </c>
      <c r="DH138" s="3">
        <f t="shared" si="45"/>
        <v>0</v>
      </c>
      <c r="DI138" s="3">
        <f t="shared" si="45"/>
        <v>0</v>
      </c>
      <c r="DJ138" s="3">
        <f t="shared" si="45"/>
        <v>0</v>
      </c>
      <c r="DK138" s="3">
        <f t="shared" si="45"/>
        <v>0</v>
      </c>
      <c r="DL138" s="3">
        <f t="shared" si="45"/>
        <v>0</v>
      </c>
      <c r="DM138" s="3">
        <f t="shared" si="45"/>
        <v>0</v>
      </c>
      <c r="DN138" s="3">
        <f t="shared" si="45"/>
        <v>0</v>
      </c>
      <c r="DO138" s="3">
        <f t="shared" si="45"/>
        <v>0</v>
      </c>
      <c r="DP138" s="3">
        <f t="shared" si="45"/>
        <v>0</v>
      </c>
      <c r="DQ138" s="3">
        <f t="shared" si="45"/>
        <v>0</v>
      </c>
      <c r="DR138" s="3">
        <f t="shared" si="45"/>
        <v>0</v>
      </c>
      <c r="DS138" s="3">
        <f t="shared" si="45"/>
        <v>0</v>
      </c>
      <c r="DT138" s="3">
        <f t="shared" si="45"/>
        <v>0</v>
      </c>
      <c r="DU138" s="3">
        <f t="shared" si="45"/>
        <v>0</v>
      </c>
      <c r="DV138" s="3">
        <f t="shared" si="45"/>
        <v>0</v>
      </c>
      <c r="DW138" s="3">
        <f t="shared" si="45"/>
        <v>0</v>
      </c>
      <c r="DX138" s="3">
        <f t="shared" si="45"/>
        <v>0</v>
      </c>
      <c r="DY138" s="3">
        <f t="shared" si="45"/>
        <v>0</v>
      </c>
      <c r="DZ138" s="3">
        <f t="shared" si="45"/>
        <v>0</v>
      </c>
      <c r="EA138" s="3">
        <f t="shared" si="45"/>
        <v>0</v>
      </c>
      <c r="EB138" s="3">
        <f t="shared" si="45"/>
        <v>0</v>
      </c>
      <c r="EC138" s="3">
        <f t="shared" si="45"/>
        <v>0</v>
      </c>
      <c r="ED138" s="3">
        <f t="shared" si="45"/>
        <v>0</v>
      </c>
      <c r="EE138" s="3">
        <f t="shared" si="45"/>
        <v>0</v>
      </c>
      <c r="EF138" s="3">
        <f t="shared" si="45"/>
        <v>0</v>
      </c>
      <c r="EG138" s="3">
        <f t="shared" si="45"/>
        <v>0</v>
      </c>
      <c r="EH138" s="3">
        <f t="shared" si="45"/>
        <v>0</v>
      </c>
      <c r="EI138" s="3">
        <f t="shared" si="45"/>
        <v>0</v>
      </c>
      <c r="EJ138" s="3">
        <f t="shared" si="45"/>
        <v>0</v>
      </c>
      <c r="EK138" s="3">
        <f t="shared" si="45"/>
        <v>0</v>
      </c>
      <c r="EL138" s="3">
        <f t="shared" si="45"/>
        <v>0</v>
      </c>
      <c r="EM138" s="3">
        <f t="shared" ref="EM138:FR138" si="46">EM176</f>
        <v>0</v>
      </c>
      <c r="EN138" s="3">
        <f t="shared" si="46"/>
        <v>0</v>
      </c>
      <c r="EO138" s="3">
        <f t="shared" si="46"/>
        <v>0</v>
      </c>
      <c r="EP138" s="3">
        <f t="shared" si="46"/>
        <v>0</v>
      </c>
      <c r="EQ138" s="3">
        <f t="shared" si="46"/>
        <v>0</v>
      </c>
      <c r="ER138" s="3">
        <f t="shared" si="46"/>
        <v>0</v>
      </c>
      <c r="ES138" s="3">
        <f t="shared" si="46"/>
        <v>0</v>
      </c>
      <c r="ET138" s="3">
        <f t="shared" si="46"/>
        <v>0</v>
      </c>
      <c r="EU138" s="3">
        <f t="shared" si="46"/>
        <v>0</v>
      </c>
      <c r="EV138" s="3">
        <f t="shared" si="46"/>
        <v>0</v>
      </c>
      <c r="EW138" s="3">
        <f t="shared" si="46"/>
        <v>0</v>
      </c>
      <c r="EX138" s="3">
        <f t="shared" si="46"/>
        <v>0</v>
      </c>
      <c r="EY138" s="3">
        <f t="shared" si="46"/>
        <v>0</v>
      </c>
      <c r="EZ138" s="3">
        <f t="shared" si="46"/>
        <v>0</v>
      </c>
      <c r="FA138" s="3">
        <f t="shared" si="46"/>
        <v>0</v>
      </c>
      <c r="FB138" s="3">
        <f t="shared" si="46"/>
        <v>0</v>
      </c>
      <c r="FC138" s="3">
        <f t="shared" si="46"/>
        <v>0</v>
      </c>
      <c r="FD138" s="3">
        <f t="shared" si="46"/>
        <v>0</v>
      </c>
      <c r="FE138" s="3">
        <f t="shared" si="46"/>
        <v>0</v>
      </c>
      <c r="FF138" s="3">
        <f t="shared" si="46"/>
        <v>0</v>
      </c>
      <c r="FG138" s="3">
        <f t="shared" si="46"/>
        <v>0</v>
      </c>
      <c r="FH138" s="3">
        <f t="shared" si="46"/>
        <v>0</v>
      </c>
      <c r="FI138" s="3">
        <f t="shared" si="46"/>
        <v>0</v>
      </c>
      <c r="FJ138" s="3">
        <f t="shared" si="46"/>
        <v>0</v>
      </c>
      <c r="FK138" s="3">
        <f t="shared" si="46"/>
        <v>0</v>
      </c>
      <c r="FL138" s="3">
        <f t="shared" si="46"/>
        <v>0</v>
      </c>
      <c r="FM138" s="3">
        <f t="shared" si="46"/>
        <v>0</v>
      </c>
      <c r="FN138" s="3">
        <f t="shared" si="46"/>
        <v>0</v>
      </c>
      <c r="FO138" s="3">
        <f t="shared" si="46"/>
        <v>0</v>
      </c>
      <c r="FP138" s="3">
        <f t="shared" si="46"/>
        <v>0</v>
      </c>
      <c r="FQ138" s="3">
        <f t="shared" si="46"/>
        <v>0</v>
      </c>
      <c r="FR138" s="3">
        <f t="shared" si="46"/>
        <v>0</v>
      </c>
      <c r="FS138" s="3">
        <f t="shared" ref="FS138:GX138" si="47">FS176</f>
        <v>0</v>
      </c>
      <c r="FT138" s="3">
        <f t="shared" si="47"/>
        <v>0</v>
      </c>
      <c r="FU138" s="3">
        <f t="shared" si="47"/>
        <v>0</v>
      </c>
      <c r="FV138" s="3">
        <f t="shared" si="47"/>
        <v>0</v>
      </c>
      <c r="FW138" s="3">
        <f t="shared" si="47"/>
        <v>0</v>
      </c>
      <c r="FX138" s="3">
        <f t="shared" si="47"/>
        <v>0</v>
      </c>
      <c r="FY138" s="3">
        <f t="shared" si="47"/>
        <v>0</v>
      </c>
      <c r="FZ138" s="3">
        <f t="shared" si="47"/>
        <v>0</v>
      </c>
      <c r="GA138" s="3">
        <f t="shared" si="47"/>
        <v>0</v>
      </c>
      <c r="GB138" s="3">
        <f t="shared" si="47"/>
        <v>0</v>
      </c>
      <c r="GC138" s="3">
        <f t="shared" si="47"/>
        <v>0</v>
      </c>
      <c r="GD138" s="3">
        <f t="shared" si="47"/>
        <v>0</v>
      </c>
      <c r="GE138" s="3">
        <f t="shared" si="47"/>
        <v>0</v>
      </c>
      <c r="GF138" s="3">
        <f t="shared" si="47"/>
        <v>0</v>
      </c>
      <c r="GG138" s="3">
        <f t="shared" si="47"/>
        <v>0</v>
      </c>
      <c r="GH138" s="3">
        <f t="shared" si="47"/>
        <v>0</v>
      </c>
      <c r="GI138" s="3">
        <f t="shared" si="47"/>
        <v>0</v>
      </c>
      <c r="GJ138" s="3">
        <f t="shared" si="47"/>
        <v>0</v>
      </c>
      <c r="GK138" s="3">
        <f t="shared" si="47"/>
        <v>0</v>
      </c>
      <c r="GL138" s="3">
        <f t="shared" si="47"/>
        <v>0</v>
      </c>
      <c r="GM138" s="3">
        <f t="shared" si="47"/>
        <v>0</v>
      </c>
      <c r="GN138" s="3">
        <f t="shared" si="47"/>
        <v>0</v>
      </c>
      <c r="GO138" s="3">
        <f t="shared" si="47"/>
        <v>0</v>
      </c>
      <c r="GP138" s="3">
        <f t="shared" si="47"/>
        <v>0</v>
      </c>
      <c r="GQ138" s="3">
        <f t="shared" si="47"/>
        <v>0</v>
      </c>
      <c r="GR138" s="3">
        <f t="shared" si="47"/>
        <v>0</v>
      </c>
      <c r="GS138" s="3">
        <f t="shared" si="47"/>
        <v>0</v>
      </c>
      <c r="GT138" s="3">
        <f t="shared" si="47"/>
        <v>0</v>
      </c>
      <c r="GU138" s="3">
        <f t="shared" si="47"/>
        <v>0</v>
      </c>
      <c r="GV138" s="3">
        <f t="shared" si="47"/>
        <v>0</v>
      </c>
      <c r="GW138" s="3">
        <f t="shared" si="47"/>
        <v>0</v>
      </c>
      <c r="GX138" s="3">
        <f t="shared" si="47"/>
        <v>0</v>
      </c>
    </row>
    <row r="140" spans="1:245" x14ac:dyDescent="0.2">
      <c r="A140" s="1">
        <v>5</v>
      </c>
      <c r="B140" s="1">
        <v>1</v>
      </c>
      <c r="C140" s="1"/>
      <c r="D140" s="1">
        <f>ROW(A147)</f>
        <v>147</v>
      </c>
      <c r="E140" s="1"/>
      <c r="F140" s="1" t="s">
        <v>95</v>
      </c>
      <c r="G140" s="1" t="s">
        <v>81</v>
      </c>
      <c r="H140" s="1" t="s">
        <v>3</v>
      </c>
      <c r="I140" s="1">
        <v>0</v>
      </c>
      <c r="J140" s="1"/>
      <c r="K140" s="1">
        <v>-1</v>
      </c>
      <c r="L140" s="1"/>
      <c r="M140" s="1"/>
      <c r="N140" s="1"/>
      <c r="O140" s="1"/>
      <c r="P140" s="1"/>
      <c r="Q140" s="1"/>
      <c r="R140" s="1"/>
      <c r="S140" s="1"/>
      <c r="T140" s="1"/>
      <c r="U140" s="1" t="s">
        <v>3</v>
      </c>
      <c r="V140" s="1">
        <v>0</v>
      </c>
      <c r="W140" s="1"/>
      <c r="X140" s="1"/>
      <c r="Y140" s="1"/>
      <c r="Z140" s="1"/>
      <c r="AA140" s="1"/>
      <c r="AB140" s="1" t="s">
        <v>3</v>
      </c>
      <c r="AC140" s="1" t="s">
        <v>3</v>
      </c>
      <c r="AD140" s="1" t="s">
        <v>3</v>
      </c>
      <c r="AE140" s="1" t="s">
        <v>3</v>
      </c>
      <c r="AF140" s="1" t="s">
        <v>3</v>
      </c>
      <c r="AG140" s="1" t="s">
        <v>3</v>
      </c>
      <c r="AH140" s="1"/>
      <c r="AI140" s="1"/>
      <c r="AJ140" s="1"/>
      <c r="AK140" s="1"/>
      <c r="AL140" s="1"/>
      <c r="AM140" s="1"/>
      <c r="AN140" s="1"/>
      <c r="AO140" s="1"/>
      <c r="AP140" s="1" t="s">
        <v>3</v>
      </c>
      <c r="AQ140" s="1" t="s">
        <v>3</v>
      </c>
      <c r="AR140" s="1" t="s">
        <v>3</v>
      </c>
      <c r="AS140" s="1"/>
      <c r="AT140" s="1"/>
      <c r="AU140" s="1"/>
      <c r="AV140" s="1"/>
      <c r="AW140" s="1"/>
      <c r="AX140" s="1"/>
      <c r="AY140" s="1"/>
      <c r="AZ140" s="1" t="s">
        <v>3</v>
      </c>
      <c r="BA140" s="1"/>
      <c r="BB140" s="1" t="s">
        <v>3</v>
      </c>
      <c r="BC140" s="1" t="s">
        <v>3</v>
      </c>
      <c r="BD140" s="1" t="s">
        <v>3</v>
      </c>
      <c r="BE140" s="1" t="s">
        <v>3</v>
      </c>
      <c r="BF140" s="1" t="s">
        <v>3</v>
      </c>
      <c r="BG140" s="1" t="s">
        <v>3</v>
      </c>
      <c r="BH140" s="1" t="s">
        <v>3</v>
      </c>
      <c r="BI140" s="1" t="s">
        <v>3</v>
      </c>
      <c r="BJ140" s="1" t="s">
        <v>3</v>
      </c>
      <c r="BK140" s="1" t="s">
        <v>3</v>
      </c>
      <c r="BL140" s="1" t="s">
        <v>3</v>
      </c>
      <c r="BM140" s="1" t="s">
        <v>3</v>
      </c>
      <c r="BN140" s="1" t="s">
        <v>3</v>
      </c>
      <c r="BO140" s="1" t="s">
        <v>3</v>
      </c>
      <c r="BP140" s="1" t="s">
        <v>3</v>
      </c>
      <c r="BQ140" s="1"/>
      <c r="BR140" s="1"/>
      <c r="BS140" s="1"/>
      <c r="BT140" s="1"/>
      <c r="BU140" s="1"/>
      <c r="BV140" s="1"/>
      <c r="BW140" s="1"/>
      <c r="BX140" s="1">
        <v>0</v>
      </c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>
        <v>0</v>
      </c>
    </row>
    <row r="142" spans="1:245" x14ac:dyDescent="0.2">
      <c r="A142" s="2">
        <v>52</v>
      </c>
      <c r="B142" s="2">
        <f t="shared" ref="B142:G142" si="48">B147</f>
        <v>1</v>
      </c>
      <c r="C142" s="2">
        <f t="shared" si="48"/>
        <v>5</v>
      </c>
      <c r="D142" s="2">
        <f t="shared" si="48"/>
        <v>140</v>
      </c>
      <c r="E142" s="2">
        <f t="shared" si="48"/>
        <v>0</v>
      </c>
      <c r="F142" s="2" t="str">
        <f t="shared" si="48"/>
        <v>1.2.1</v>
      </c>
      <c r="G142" s="2" t="str">
        <f t="shared" si="48"/>
        <v>Прочие работы</v>
      </c>
      <c r="H142" s="2"/>
      <c r="I142" s="2"/>
      <c r="J142" s="2"/>
      <c r="K142" s="2"/>
      <c r="L142" s="2"/>
      <c r="M142" s="2"/>
      <c r="N142" s="2"/>
      <c r="O142" s="2">
        <f t="shared" ref="O142:AT142" si="49">O147</f>
        <v>0</v>
      </c>
      <c r="P142" s="2">
        <f t="shared" si="49"/>
        <v>0</v>
      </c>
      <c r="Q142" s="2">
        <f t="shared" si="49"/>
        <v>0</v>
      </c>
      <c r="R142" s="2">
        <f t="shared" si="49"/>
        <v>0</v>
      </c>
      <c r="S142" s="2">
        <f t="shared" si="49"/>
        <v>0</v>
      </c>
      <c r="T142" s="2">
        <f t="shared" si="49"/>
        <v>0</v>
      </c>
      <c r="U142" s="2">
        <f t="shared" si="49"/>
        <v>0</v>
      </c>
      <c r="V142" s="2">
        <f t="shared" si="49"/>
        <v>0</v>
      </c>
      <c r="W142" s="2">
        <f t="shared" si="49"/>
        <v>0</v>
      </c>
      <c r="X142" s="2">
        <f t="shared" si="49"/>
        <v>0</v>
      </c>
      <c r="Y142" s="2">
        <f t="shared" si="49"/>
        <v>0</v>
      </c>
      <c r="Z142" s="2">
        <f t="shared" si="49"/>
        <v>0</v>
      </c>
      <c r="AA142" s="2">
        <f t="shared" si="49"/>
        <v>0</v>
      </c>
      <c r="AB142" s="2">
        <f t="shared" si="49"/>
        <v>0</v>
      </c>
      <c r="AC142" s="2">
        <f t="shared" si="49"/>
        <v>0</v>
      </c>
      <c r="AD142" s="2">
        <f t="shared" si="49"/>
        <v>0</v>
      </c>
      <c r="AE142" s="2">
        <f t="shared" si="49"/>
        <v>0</v>
      </c>
      <c r="AF142" s="2">
        <f t="shared" si="49"/>
        <v>0</v>
      </c>
      <c r="AG142" s="2">
        <f t="shared" si="49"/>
        <v>0</v>
      </c>
      <c r="AH142" s="2">
        <f t="shared" si="49"/>
        <v>0</v>
      </c>
      <c r="AI142" s="2">
        <f t="shared" si="49"/>
        <v>0</v>
      </c>
      <c r="AJ142" s="2">
        <f t="shared" si="49"/>
        <v>0</v>
      </c>
      <c r="AK142" s="2">
        <f t="shared" si="49"/>
        <v>0</v>
      </c>
      <c r="AL142" s="2">
        <f t="shared" si="49"/>
        <v>0</v>
      </c>
      <c r="AM142" s="2">
        <f t="shared" si="49"/>
        <v>0</v>
      </c>
      <c r="AN142" s="2">
        <f t="shared" si="49"/>
        <v>0</v>
      </c>
      <c r="AO142" s="2">
        <f t="shared" si="49"/>
        <v>0</v>
      </c>
      <c r="AP142" s="2">
        <f t="shared" si="49"/>
        <v>0</v>
      </c>
      <c r="AQ142" s="2">
        <f t="shared" si="49"/>
        <v>0</v>
      </c>
      <c r="AR142" s="2">
        <f t="shared" si="49"/>
        <v>0</v>
      </c>
      <c r="AS142" s="2">
        <f t="shared" si="49"/>
        <v>0</v>
      </c>
      <c r="AT142" s="2">
        <f t="shared" si="49"/>
        <v>0</v>
      </c>
      <c r="AU142" s="2">
        <f t="shared" ref="AU142:BZ142" si="50">AU147</f>
        <v>0</v>
      </c>
      <c r="AV142" s="2">
        <f t="shared" si="50"/>
        <v>0</v>
      </c>
      <c r="AW142" s="2">
        <f t="shared" si="50"/>
        <v>0</v>
      </c>
      <c r="AX142" s="2">
        <f t="shared" si="50"/>
        <v>0</v>
      </c>
      <c r="AY142" s="2">
        <f t="shared" si="50"/>
        <v>0</v>
      </c>
      <c r="AZ142" s="2">
        <f t="shared" si="50"/>
        <v>0</v>
      </c>
      <c r="BA142" s="2">
        <f t="shared" si="50"/>
        <v>0</v>
      </c>
      <c r="BB142" s="2">
        <f t="shared" si="50"/>
        <v>0</v>
      </c>
      <c r="BC142" s="2">
        <f t="shared" si="50"/>
        <v>0</v>
      </c>
      <c r="BD142" s="2">
        <f t="shared" si="50"/>
        <v>0</v>
      </c>
      <c r="BE142" s="2">
        <f t="shared" si="50"/>
        <v>0</v>
      </c>
      <c r="BF142" s="2">
        <f t="shared" si="50"/>
        <v>0</v>
      </c>
      <c r="BG142" s="2">
        <f t="shared" si="50"/>
        <v>0</v>
      </c>
      <c r="BH142" s="2">
        <f t="shared" si="50"/>
        <v>0</v>
      </c>
      <c r="BI142" s="2">
        <f t="shared" si="50"/>
        <v>0</v>
      </c>
      <c r="BJ142" s="2">
        <f t="shared" si="50"/>
        <v>0</v>
      </c>
      <c r="BK142" s="2">
        <f t="shared" si="50"/>
        <v>0</v>
      </c>
      <c r="BL142" s="2">
        <f t="shared" si="50"/>
        <v>0</v>
      </c>
      <c r="BM142" s="2">
        <f t="shared" si="50"/>
        <v>0</v>
      </c>
      <c r="BN142" s="2">
        <f t="shared" si="50"/>
        <v>0</v>
      </c>
      <c r="BO142" s="2">
        <f t="shared" si="50"/>
        <v>0</v>
      </c>
      <c r="BP142" s="2">
        <f t="shared" si="50"/>
        <v>0</v>
      </c>
      <c r="BQ142" s="2">
        <f t="shared" si="50"/>
        <v>0</v>
      </c>
      <c r="BR142" s="2">
        <f t="shared" si="50"/>
        <v>0</v>
      </c>
      <c r="BS142" s="2">
        <f t="shared" si="50"/>
        <v>0</v>
      </c>
      <c r="BT142" s="2">
        <f t="shared" si="50"/>
        <v>0</v>
      </c>
      <c r="BU142" s="2">
        <f t="shared" si="50"/>
        <v>0</v>
      </c>
      <c r="BV142" s="2">
        <f t="shared" si="50"/>
        <v>0</v>
      </c>
      <c r="BW142" s="2">
        <f t="shared" si="50"/>
        <v>0</v>
      </c>
      <c r="BX142" s="2">
        <f t="shared" si="50"/>
        <v>0</v>
      </c>
      <c r="BY142" s="2">
        <f t="shared" si="50"/>
        <v>0</v>
      </c>
      <c r="BZ142" s="2">
        <f t="shared" si="50"/>
        <v>0</v>
      </c>
      <c r="CA142" s="2">
        <f t="shared" ref="CA142:DF142" si="51">CA147</f>
        <v>0</v>
      </c>
      <c r="CB142" s="2">
        <f t="shared" si="51"/>
        <v>0</v>
      </c>
      <c r="CC142" s="2">
        <f t="shared" si="51"/>
        <v>0</v>
      </c>
      <c r="CD142" s="2">
        <f t="shared" si="51"/>
        <v>0</v>
      </c>
      <c r="CE142" s="2">
        <f t="shared" si="51"/>
        <v>0</v>
      </c>
      <c r="CF142" s="2">
        <f t="shared" si="51"/>
        <v>0</v>
      </c>
      <c r="CG142" s="2">
        <f t="shared" si="51"/>
        <v>0</v>
      </c>
      <c r="CH142" s="2">
        <f t="shared" si="51"/>
        <v>0</v>
      </c>
      <c r="CI142" s="2">
        <f t="shared" si="51"/>
        <v>0</v>
      </c>
      <c r="CJ142" s="2">
        <f t="shared" si="51"/>
        <v>0</v>
      </c>
      <c r="CK142" s="2">
        <f t="shared" si="51"/>
        <v>0</v>
      </c>
      <c r="CL142" s="2">
        <f t="shared" si="51"/>
        <v>0</v>
      </c>
      <c r="CM142" s="2">
        <f t="shared" si="51"/>
        <v>0</v>
      </c>
      <c r="CN142" s="2">
        <f t="shared" si="51"/>
        <v>0</v>
      </c>
      <c r="CO142" s="2">
        <f t="shared" si="51"/>
        <v>0</v>
      </c>
      <c r="CP142" s="2">
        <f t="shared" si="51"/>
        <v>0</v>
      </c>
      <c r="CQ142" s="2">
        <f t="shared" si="51"/>
        <v>0</v>
      </c>
      <c r="CR142" s="2">
        <f t="shared" si="51"/>
        <v>0</v>
      </c>
      <c r="CS142" s="2">
        <f t="shared" si="51"/>
        <v>0</v>
      </c>
      <c r="CT142" s="2">
        <f t="shared" si="51"/>
        <v>0</v>
      </c>
      <c r="CU142" s="2">
        <f t="shared" si="51"/>
        <v>0</v>
      </c>
      <c r="CV142" s="2">
        <f t="shared" si="51"/>
        <v>0</v>
      </c>
      <c r="CW142" s="2">
        <f t="shared" si="51"/>
        <v>0</v>
      </c>
      <c r="CX142" s="2">
        <f t="shared" si="51"/>
        <v>0</v>
      </c>
      <c r="CY142" s="2">
        <f t="shared" si="51"/>
        <v>0</v>
      </c>
      <c r="CZ142" s="2">
        <f t="shared" si="51"/>
        <v>0</v>
      </c>
      <c r="DA142" s="2">
        <f t="shared" si="51"/>
        <v>0</v>
      </c>
      <c r="DB142" s="2">
        <f t="shared" si="51"/>
        <v>0</v>
      </c>
      <c r="DC142" s="2">
        <f t="shared" si="51"/>
        <v>0</v>
      </c>
      <c r="DD142" s="2">
        <f t="shared" si="51"/>
        <v>0</v>
      </c>
      <c r="DE142" s="2">
        <f t="shared" si="51"/>
        <v>0</v>
      </c>
      <c r="DF142" s="2">
        <f t="shared" si="51"/>
        <v>0</v>
      </c>
      <c r="DG142" s="3">
        <f t="shared" ref="DG142:EL142" si="52">DG147</f>
        <v>0</v>
      </c>
      <c r="DH142" s="3">
        <f t="shared" si="52"/>
        <v>0</v>
      </c>
      <c r="DI142" s="3">
        <f t="shared" si="52"/>
        <v>0</v>
      </c>
      <c r="DJ142" s="3">
        <f t="shared" si="52"/>
        <v>0</v>
      </c>
      <c r="DK142" s="3">
        <f t="shared" si="52"/>
        <v>0</v>
      </c>
      <c r="DL142" s="3">
        <f t="shared" si="52"/>
        <v>0</v>
      </c>
      <c r="DM142" s="3">
        <f t="shared" si="52"/>
        <v>0</v>
      </c>
      <c r="DN142" s="3">
        <f t="shared" si="52"/>
        <v>0</v>
      </c>
      <c r="DO142" s="3">
        <f t="shared" si="52"/>
        <v>0</v>
      </c>
      <c r="DP142" s="3">
        <f t="shared" si="52"/>
        <v>0</v>
      </c>
      <c r="DQ142" s="3">
        <f t="shared" si="52"/>
        <v>0</v>
      </c>
      <c r="DR142" s="3">
        <f t="shared" si="52"/>
        <v>0</v>
      </c>
      <c r="DS142" s="3">
        <f t="shared" si="52"/>
        <v>0</v>
      </c>
      <c r="DT142" s="3">
        <f t="shared" si="52"/>
        <v>0</v>
      </c>
      <c r="DU142" s="3">
        <f t="shared" si="52"/>
        <v>0</v>
      </c>
      <c r="DV142" s="3">
        <f t="shared" si="52"/>
        <v>0</v>
      </c>
      <c r="DW142" s="3">
        <f t="shared" si="52"/>
        <v>0</v>
      </c>
      <c r="DX142" s="3">
        <f t="shared" si="52"/>
        <v>0</v>
      </c>
      <c r="DY142" s="3">
        <f t="shared" si="52"/>
        <v>0</v>
      </c>
      <c r="DZ142" s="3">
        <f t="shared" si="52"/>
        <v>0</v>
      </c>
      <c r="EA142" s="3">
        <f t="shared" si="52"/>
        <v>0</v>
      </c>
      <c r="EB142" s="3">
        <f t="shared" si="52"/>
        <v>0</v>
      </c>
      <c r="EC142" s="3">
        <f t="shared" si="52"/>
        <v>0</v>
      </c>
      <c r="ED142" s="3">
        <f t="shared" si="52"/>
        <v>0</v>
      </c>
      <c r="EE142" s="3">
        <f t="shared" si="52"/>
        <v>0</v>
      </c>
      <c r="EF142" s="3">
        <f t="shared" si="52"/>
        <v>0</v>
      </c>
      <c r="EG142" s="3">
        <f t="shared" si="52"/>
        <v>0</v>
      </c>
      <c r="EH142" s="3">
        <f t="shared" si="52"/>
        <v>0</v>
      </c>
      <c r="EI142" s="3">
        <f t="shared" si="52"/>
        <v>0</v>
      </c>
      <c r="EJ142" s="3">
        <f t="shared" si="52"/>
        <v>0</v>
      </c>
      <c r="EK142" s="3">
        <f t="shared" si="52"/>
        <v>0</v>
      </c>
      <c r="EL142" s="3">
        <f t="shared" si="52"/>
        <v>0</v>
      </c>
      <c r="EM142" s="3">
        <f t="shared" ref="EM142:FR142" si="53">EM147</f>
        <v>0</v>
      </c>
      <c r="EN142" s="3">
        <f t="shared" si="53"/>
        <v>0</v>
      </c>
      <c r="EO142" s="3">
        <f t="shared" si="53"/>
        <v>0</v>
      </c>
      <c r="EP142" s="3">
        <f t="shared" si="53"/>
        <v>0</v>
      </c>
      <c r="EQ142" s="3">
        <f t="shared" si="53"/>
        <v>0</v>
      </c>
      <c r="ER142" s="3">
        <f t="shared" si="53"/>
        <v>0</v>
      </c>
      <c r="ES142" s="3">
        <f t="shared" si="53"/>
        <v>0</v>
      </c>
      <c r="ET142" s="3">
        <f t="shared" si="53"/>
        <v>0</v>
      </c>
      <c r="EU142" s="3">
        <f t="shared" si="53"/>
        <v>0</v>
      </c>
      <c r="EV142" s="3">
        <f t="shared" si="53"/>
        <v>0</v>
      </c>
      <c r="EW142" s="3">
        <f t="shared" si="53"/>
        <v>0</v>
      </c>
      <c r="EX142" s="3">
        <f t="shared" si="53"/>
        <v>0</v>
      </c>
      <c r="EY142" s="3">
        <f t="shared" si="53"/>
        <v>0</v>
      </c>
      <c r="EZ142" s="3">
        <f t="shared" si="53"/>
        <v>0</v>
      </c>
      <c r="FA142" s="3">
        <f t="shared" si="53"/>
        <v>0</v>
      </c>
      <c r="FB142" s="3">
        <f t="shared" si="53"/>
        <v>0</v>
      </c>
      <c r="FC142" s="3">
        <f t="shared" si="53"/>
        <v>0</v>
      </c>
      <c r="FD142" s="3">
        <f t="shared" si="53"/>
        <v>0</v>
      </c>
      <c r="FE142" s="3">
        <f t="shared" si="53"/>
        <v>0</v>
      </c>
      <c r="FF142" s="3">
        <f t="shared" si="53"/>
        <v>0</v>
      </c>
      <c r="FG142" s="3">
        <f t="shared" si="53"/>
        <v>0</v>
      </c>
      <c r="FH142" s="3">
        <f t="shared" si="53"/>
        <v>0</v>
      </c>
      <c r="FI142" s="3">
        <f t="shared" si="53"/>
        <v>0</v>
      </c>
      <c r="FJ142" s="3">
        <f t="shared" si="53"/>
        <v>0</v>
      </c>
      <c r="FK142" s="3">
        <f t="shared" si="53"/>
        <v>0</v>
      </c>
      <c r="FL142" s="3">
        <f t="shared" si="53"/>
        <v>0</v>
      </c>
      <c r="FM142" s="3">
        <f t="shared" si="53"/>
        <v>0</v>
      </c>
      <c r="FN142" s="3">
        <f t="shared" si="53"/>
        <v>0</v>
      </c>
      <c r="FO142" s="3">
        <f t="shared" si="53"/>
        <v>0</v>
      </c>
      <c r="FP142" s="3">
        <f t="shared" si="53"/>
        <v>0</v>
      </c>
      <c r="FQ142" s="3">
        <f t="shared" si="53"/>
        <v>0</v>
      </c>
      <c r="FR142" s="3">
        <f t="shared" si="53"/>
        <v>0</v>
      </c>
      <c r="FS142" s="3">
        <f t="shared" ref="FS142:GX142" si="54">FS147</f>
        <v>0</v>
      </c>
      <c r="FT142" s="3">
        <f t="shared" si="54"/>
        <v>0</v>
      </c>
      <c r="FU142" s="3">
        <f t="shared" si="54"/>
        <v>0</v>
      </c>
      <c r="FV142" s="3">
        <f t="shared" si="54"/>
        <v>0</v>
      </c>
      <c r="FW142" s="3">
        <f t="shared" si="54"/>
        <v>0</v>
      </c>
      <c r="FX142" s="3">
        <f t="shared" si="54"/>
        <v>0</v>
      </c>
      <c r="FY142" s="3">
        <f t="shared" si="54"/>
        <v>0</v>
      </c>
      <c r="FZ142" s="3">
        <f t="shared" si="54"/>
        <v>0</v>
      </c>
      <c r="GA142" s="3">
        <f t="shared" si="54"/>
        <v>0</v>
      </c>
      <c r="GB142" s="3">
        <f t="shared" si="54"/>
        <v>0</v>
      </c>
      <c r="GC142" s="3">
        <f t="shared" si="54"/>
        <v>0</v>
      </c>
      <c r="GD142" s="3">
        <f t="shared" si="54"/>
        <v>0</v>
      </c>
      <c r="GE142" s="3">
        <f t="shared" si="54"/>
        <v>0</v>
      </c>
      <c r="GF142" s="3">
        <f t="shared" si="54"/>
        <v>0</v>
      </c>
      <c r="GG142" s="3">
        <f t="shared" si="54"/>
        <v>0</v>
      </c>
      <c r="GH142" s="3">
        <f t="shared" si="54"/>
        <v>0</v>
      </c>
      <c r="GI142" s="3">
        <f t="shared" si="54"/>
        <v>0</v>
      </c>
      <c r="GJ142" s="3">
        <f t="shared" si="54"/>
        <v>0</v>
      </c>
      <c r="GK142" s="3">
        <f t="shared" si="54"/>
        <v>0</v>
      </c>
      <c r="GL142" s="3">
        <f t="shared" si="54"/>
        <v>0</v>
      </c>
      <c r="GM142" s="3">
        <f t="shared" si="54"/>
        <v>0</v>
      </c>
      <c r="GN142" s="3">
        <f t="shared" si="54"/>
        <v>0</v>
      </c>
      <c r="GO142" s="3">
        <f t="shared" si="54"/>
        <v>0</v>
      </c>
      <c r="GP142" s="3">
        <f t="shared" si="54"/>
        <v>0</v>
      </c>
      <c r="GQ142" s="3">
        <f t="shared" si="54"/>
        <v>0</v>
      </c>
      <c r="GR142" s="3">
        <f t="shared" si="54"/>
        <v>0</v>
      </c>
      <c r="GS142" s="3">
        <f t="shared" si="54"/>
        <v>0</v>
      </c>
      <c r="GT142" s="3">
        <f t="shared" si="54"/>
        <v>0</v>
      </c>
      <c r="GU142" s="3">
        <f t="shared" si="54"/>
        <v>0</v>
      </c>
      <c r="GV142" s="3">
        <f t="shared" si="54"/>
        <v>0</v>
      </c>
      <c r="GW142" s="3">
        <f t="shared" si="54"/>
        <v>0</v>
      </c>
      <c r="GX142" s="3">
        <f t="shared" si="54"/>
        <v>0</v>
      </c>
    </row>
    <row r="144" spans="1:245" x14ac:dyDescent="0.2">
      <c r="A144">
        <v>17</v>
      </c>
      <c r="B144">
        <v>1</v>
      </c>
      <c r="C144">
        <f>ROW(SmtRes!A21)</f>
        <v>21</v>
      </c>
      <c r="D144">
        <f>ROW(EtalonRes!A20)</f>
        <v>20</v>
      </c>
      <c r="E144" t="s">
        <v>96</v>
      </c>
      <c r="F144" t="s">
        <v>97</v>
      </c>
      <c r="G144" t="s">
        <v>98</v>
      </c>
      <c r="H144" t="s">
        <v>99</v>
      </c>
      <c r="I144">
        <v>0</v>
      </c>
      <c r="J144">
        <v>0</v>
      </c>
      <c r="O144">
        <f>ROUND(CP144,2)</f>
        <v>0</v>
      </c>
      <c r="P144">
        <f>ROUND(CQ144*I144,2)</f>
        <v>0</v>
      </c>
      <c r="Q144">
        <f>ROUND(CR144*I144,2)</f>
        <v>0</v>
      </c>
      <c r="R144">
        <f>ROUND(CS144*I144,2)</f>
        <v>0</v>
      </c>
      <c r="S144">
        <f>ROUND(CT144*I144,2)</f>
        <v>0</v>
      </c>
      <c r="T144">
        <f>ROUND(CU144*I144,2)</f>
        <v>0</v>
      </c>
      <c r="U144">
        <f>CV144*I144</f>
        <v>0</v>
      </c>
      <c r="V144">
        <f>CW144*I144</f>
        <v>0</v>
      </c>
      <c r="W144">
        <f>ROUND(CX144*I144,2)</f>
        <v>0</v>
      </c>
      <c r="X144">
        <f>ROUND(CY144,2)</f>
        <v>0</v>
      </c>
      <c r="Y144">
        <f>ROUND(CZ144,2)</f>
        <v>0</v>
      </c>
      <c r="AA144">
        <v>36286615</v>
      </c>
      <c r="AB144">
        <f>ROUND((AC144+AD144+AF144),6)</f>
        <v>9374.75</v>
      </c>
      <c r="AC144">
        <f>ROUND((ES144),6)</f>
        <v>3345.56</v>
      </c>
      <c r="AD144">
        <f>ROUND((((ET144)-(EU144))+AE144),6)</f>
        <v>94.44</v>
      </c>
      <c r="AE144">
        <f>ROUND((EU144),6)</f>
        <v>16.48</v>
      </c>
      <c r="AF144">
        <f>ROUND((EV144),6)</f>
        <v>5934.75</v>
      </c>
      <c r="AG144">
        <f>ROUND((AP144),6)</f>
        <v>0</v>
      </c>
      <c r="AH144">
        <f>(EW144)</f>
        <v>23.84</v>
      </c>
      <c r="AI144">
        <f>(EX144)</f>
        <v>0</v>
      </c>
      <c r="AJ144">
        <f>(AS144)</f>
        <v>0</v>
      </c>
      <c r="AK144">
        <v>9374.75</v>
      </c>
      <c r="AL144">
        <v>3345.56</v>
      </c>
      <c r="AM144">
        <v>94.44</v>
      </c>
      <c r="AN144">
        <v>16.48</v>
      </c>
      <c r="AO144">
        <v>5934.75</v>
      </c>
      <c r="AP144">
        <v>0</v>
      </c>
      <c r="AQ144">
        <v>23.84</v>
      </c>
      <c r="AR144">
        <v>0</v>
      </c>
      <c r="AS144">
        <v>0</v>
      </c>
      <c r="AT144">
        <v>70</v>
      </c>
      <c r="AU144">
        <v>10</v>
      </c>
      <c r="AV144">
        <v>1</v>
      </c>
      <c r="AW144">
        <v>1</v>
      </c>
      <c r="AZ144">
        <v>1</v>
      </c>
      <c r="BA144">
        <v>1</v>
      </c>
      <c r="BB144">
        <v>1</v>
      </c>
      <c r="BC144">
        <v>1</v>
      </c>
      <c r="BD144" t="s">
        <v>3</v>
      </c>
      <c r="BE144" t="s">
        <v>3</v>
      </c>
      <c r="BF144" t="s">
        <v>3</v>
      </c>
      <c r="BG144" t="s">
        <v>3</v>
      </c>
      <c r="BH144">
        <v>0</v>
      </c>
      <c r="BI144">
        <v>4</v>
      </c>
      <c r="BJ144" t="s">
        <v>100</v>
      </c>
      <c r="BM144">
        <v>0</v>
      </c>
      <c r="BN144">
        <v>0</v>
      </c>
      <c r="BO144" t="s">
        <v>3</v>
      </c>
      <c r="BP144">
        <v>0</v>
      </c>
      <c r="BQ144">
        <v>1</v>
      </c>
      <c r="BR144">
        <v>0</v>
      </c>
      <c r="BS144">
        <v>1</v>
      </c>
      <c r="BT144">
        <v>1</v>
      </c>
      <c r="BU144">
        <v>1</v>
      </c>
      <c r="BV144">
        <v>1</v>
      </c>
      <c r="BW144">
        <v>1</v>
      </c>
      <c r="BX144">
        <v>1</v>
      </c>
      <c r="BY144" t="s">
        <v>3</v>
      </c>
      <c r="BZ144">
        <v>70</v>
      </c>
      <c r="CA144">
        <v>10</v>
      </c>
      <c r="CE144">
        <v>0</v>
      </c>
      <c r="CF144">
        <v>0</v>
      </c>
      <c r="CG144">
        <v>0</v>
      </c>
      <c r="CM144">
        <v>0</v>
      </c>
      <c r="CN144" t="s">
        <v>3</v>
      </c>
      <c r="CO144">
        <v>0</v>
      </c>
      <c r="CP144">
        <f>(P144+Q144+S144)</f>
        <v>0</v>
      </c>
      <c r="CQ144">
        <f>(AC144*BC144*AW144)</f>
        <v>3345.56</v>
      </c>
      <c r="CR144">
        <f>((((ET144)*BB144-(EU144)*BS144)+AE144*BS144)*AV144)</f>
        <v>94.44</v>
      </c>
      <c r="CS144">
        <f>(AE144*BS144*AV144)</f>
        <v>16.48</v>
      </c>
      <c r="CT144">
        <f>(AF144*BA144*AV144)</f>
        <v>5934.75</v>
      </c>
      <c r="CU144">
        <f>AG144</f>
        <v>0</v>
      </c>
      <c r="CV144">
        <f>(AH144*AV144)</f>
        <v>23.84</v>
      </c>
      <c r="CW144">
        <f>AI144</f>
        <v>0</v>
      </c>
      <c r="CX144">
        <f>AJ144</f>
        <v>0</v>
      </c>
      <c r="CY144">
        <f>((S144*BZ144)/100)</f>
        <v>0</v>
      </c>
      <c r="CZ144">
        <f>((S144*CA144)/100)</f>
        <v>0</v>
      </c>
      <c r="DC144" t="s">
        <v>3</v>
      </c>
      <c r="DD144" t="s">
        <v>3</v>
      </c>
      <c r="DE144" t="s">
        <v>3</v>
      </c>
      <c r="DF144" t="s">
        <v>3</v>
      </c>
      <c r="DG144" t="s">
        <v>3</v>
      </c>
      <c r="DH144" t="s">
        <v>3</v>
      </c>
      <c r="DI144" t="s">
        <v>3</v>
      </c>
      <c r="DJ144" t="s">
        <v>3</v>
      </c>
      <c r="DK144" t="s">
        <v>3</v>
      </c>
      <c r="DL144" t="s">
        <v>3</v>
      </c>
      <c r="DM144" t="s">
        <v>3</v>
      </c>
      <c r="DN144">
        <v>0</v>
      </c>
      <c r="DO144">
        <v>0</v>
      </c>
      <c r="DP144">
        <v>1</v>
      </c>
      <c r="DQ144">
        <v>1</v>
      </c>
      <c r="DU144">
        <v>1003</v>
      </c>
      <c r="DV144" t="s">
        <v>99</v>
      </c>
      <c r="DW144" t="s">
        <v>99</v>
      </c>
      <c r="DX144">
        <v>100</v>
      </c>
      <c r="EE144">
        <v>34857346</v>
      </c>
      <c r="EF144">
        <v>1</v>
      </c>
      <c r="EG144" t="s">
        <v>86</v>
      </c>
      <c r="EH144">
        <v>0</v>
      </c>
      <c r="EI144" t="s">
        <v>3</v>
      </c>
      <c r="EJ144">
        <v>4</v>
      </c>
      <c r="EK144">
        <v>0</v>
      </c>
      <c r="EL144" t="s">
        <v>87</v>
      </c>
      <c r="EM144" t="s">
        <v>88</v>
      </c>
      <c r="EO144" t="s">
        <v>3</v>
      </c>
      <c r="EQ144">
        <v>131072</v>
      </c>
      <c r="ER144">
        <v>9374.75</v>
      </c>
      <c r="ES144">
        <v>3345.56</v>
      </c>
      <c r="ET144">
        <v>94.44</v>
      </c>
      <c r="EU144">
        <v>16.48</v>
      </c>
      <c r="EV144">
        <v>5934.75</v>
      </c>
      <c r="EW144">
        <v>23.84</v>
      </c>
      <c r="EX144">
        <v>0</v>
      </c>
      <c r="EY144">
        <v>0</v>
      </c>
      <c r="FQ144">
        <v>0</v>
      </c>
      <c r="FR144">
        <f>ROUND(IF(AND(BH144=3,BI144=3),P144,0),2)</f>
        <v>0</v>
      </c>
      <c r="FS144">
        <v>0</v>
      </c>
      <c r="FX144">
        <v>70</v>
      </c>
      <c r="FY144">
        <v>10</v>
      </c>
      <c r="GA144" t="s">
        <v>3</v>
      </c>
      <c r="GD144">
        <v>0</v>
      </c>
      <c r="GF144">
        <v>275202433</v>
      </c>
      <c r="GG144">
        <v>2</v>
      </c>
      <c r="GH144">
        <v>1</v>
      </c>
      <c r="GI144">
        <v>-2</v>
      </c>
      <c r="GJ144">
        <v>0</v>
      </c>
      <c r="GK144">
        <f>ROUND(R144*(R12)/100,2)</f>
        <v>0</v>
      </c>
      <c r="GL144">
        <f>ROUND(IF(AND(BH144=3,BI144=3,FS144&lt;&gt;0),P144,0),2)</f>
        <v>0</v>
      </c>
      <c r="GM144">
        <f>ROUND(O144+X144+Y144+GK144,2)+GX144</f>
        <v>0</v>
      </c>
      <c r="GN144">
        <f>IF(OR(BI144=0,BI144=1),ROUND(O144+X144+Y144+GK144,2),0)</f>
        <v>0</v>
      </c>
      <c r="GO144">
        <f>IF(BI144=2,ROUND(O144+X144+Y144+GK144,2),0)</f>
        <v>0</v>
      </c>
      <c r="GP144">
        <f>IF(BI144=4,ROUND(O144+X144+Y144+GK144,2)+GX144,0)</f>
        <v>0</v>
      </c>
      <c r="GR144">
        <v>0</v>
      </c>
      <c r="GS144">
        <v>3</v>
      </c>
      <c r="GT144">
        <v>0</v>
      </c>
      <c r="GU144" t="s">
        <v>3</v>
      </c>
      <c r="GV144">
        <f>ROUND((GT144),6)</f>
        <v>0</v>
      </c>
      <c r="GW144">
        <v>1</v>
      </c>
      <c r="GX144">
        <f>ROUND(HC144*I144,2)</f>
        <v>0</v>
      </c>
      <c r="HA144">
        <v>0</v>
      </c>
      <c r="HB144">
        <v>0</v>
      </c>
      <c r="HC144">
        <f>GV144*GW144</f>
        <v>0</v>
      </c>
      <c r="IK144">
        <v>0</v>
      </c>
    </row>
    <row r="145" spans="1:245" x14ac:dyDescent="0.2">
      <c r="A145">
        <v>18</v>
      </c>
      <c r="B145">
        <v>1</v>
      </c>
      <c r="C145">
        <v>21</v>
      </c>
      <c r="E145" t="s">
        <v>101</v>
      </c>
      <c r="F145" t="s">
        <v>102</v>
      </c>
      <c r="G145" t="s">
        <v>103</v>
      </c>
      <c r="H145" t="s">
        <v>104</v>
      </c>
      <c r="I145">
        <v>0</v>
      </c>
      <c r="J145">
        <v>62.5</v>
      </c>
      <c r="O145">
        <f>ROUND(CP145,2)</f>
        <v>0</v>
      </c>
      <c r="P145">
        <f>ROUND(CQ145*I145,2)</f>
        <v>0</v>
      </c>
      <c r="Q145">
        <f>ROUND(CR145*I145,2)</f>
        <v>0</v>
      </c>
      <c r="R145">
        <f>ROUND(CS145*I145,2)</f>
        <v>0</v>
      </c>
      <c r="S145">
        <f>ROUND(CT145*I145,2)</f>
        <v>0</v>
      </c>
      <c r="T145">
        <f>ROUND(CU145*I145,2)</f>
        <v>0</v>
      </c>
      <c r="U145">
        <f>CV145*I145</f>
        <v>0</v>
      </c>
      <c r="V145">
        <f>CW145*I145</f>
        <v>0</v>
      </c>
      <c r="W145">
        <f>ROUND(CX145*I145,2)</f>
        <v>0</v>
      </c>
      <c r="X145">
        <f>ROUND(CY145,2)</f>
        <v>0</v>
      </c>
      <c r="Y145">
        <f>ROUND(CZ145,2)</f>
        <v>0</v>
      </c>
      <c r="AA145">
        <v>36286615</v>
      </c>
      <c r="AB145">
        <f>ROUND((AC145+AD145+AF145),6)</f>
        <v>937.55</v>
      </c>
      <c r="AC145">
        <f>ROUND((ES145),6)</f>
        <v>937.55</v>
      </c>
      <c r="AD145">
        <f>ROUND((((ET145)-(EU145))+AE145),6)</f>
        <v>0</v>
      </c>
      <c r="AE145">
        <f>ROUND((EU145),6)</f>
        <v>0</v>
      </c>
      <c r="AF145">
        <f>ROUND((EV145),6)</f>
        <v>0</v>
      </c>
      <c r="AG145">
        <f>ROUND((AP145),6)</f>
        <v>0</v>
      </c>
      <c r="AH145">
        <f>(EW145)</f>
        <v>0</v>
      </c>
      <c r="AI145">
        <f>(EX145)</f>
        <v>0</v>
      </c>
      <c r="AJ145">
        <f>(AS145)</f>
        <v>0</v>
      </c>
      <c r="AK145">
        <v>937.55</v>
      </c>
      <c r="AL145">
        <v>937.55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70</v>
      </c>
      <c r="AU145">
        <v>10</v>
      </c>
      <c r="AV145">
        <v>1</v>
      </c>
      <c r="AW145">
        <v>1</v>
      </c>
      <c r="AZ145">
        <v>1</v>
      </c>
      <c r="BA145">
        <v>1</v>
      </c>
      <c r="BB145">
        <v>1</v>
      </c>
      <c r="BC145">
        <v>1</v>
      </c>
      <c r="BD145" t="s">
        <v>3</v>
      </c>
      <c r="BE145" t="s">
        <v>3</v>
      </c>
      <c r="BF145" t="s">
        <v>3</v>
      </c>
      <c r="BG145" t="s">
        <v>3</v>
      </c>
      <c r="BH145">
        <v>3</v>
      </c>
      <c r="BI145">
        <v>4</v>
      </c>
      <c r="BJ145" t="s">
        <v>3</v>
      </c>
      <c r="BM145">
        <v>0</v>
      </c>
      <c r="BN145">
        <v>0</v>
      </c>
      <c r="BO145" t="s">
        <v>3</v>
      </c>
      <c r="BP145">
        <v>0</v>
      </c>
      <c r="BQ145">
        <v>1</v>
      </c>
      <c r="BR145">
        <v>0</v>
      </c>
      <c r="BS145">
        <v>1</v>
      </c>
      <c r="BT145">
        <v>1</v>
      </c>
      <c r="BU145">
        <v>1</v>
      </c>
      <c r="BV145">
        <v>1</v>
      </c>
      <c r="BW145">
        <v>1</v>
      </c>
      <c r="BX145">
        <v>1</v>
      </c>
      <c r="BY145" t="s">
        <v>3</v>
      </c>
      <c r="BZ145">
        <v>70</v>
      </c>
      <c r="CA145">
        <v>10</v>
      </c>
      <c r="CE145">
        <v>0</v>
      </c>
      <c r="CF145">
        <v>0</v>
      </c>
      <c r="CG145">
        <v>0</v>
      </c>
      <c r="CM145">
        <v>0</v>
      </c>
      <c r="CN145" t="s">
        <v>3</v>
      </c>
      <c r="CO145">
        <v>0</v>
      </c>
      <c r="CP145">
        <f>(P145+Q145+S145)</f>
        <v>0</v>
      </c>
      <c r="CQ145">
        <f>(AC145*BC145*AW145)</f>
        <v>937.55</v>
      </c>
      <c r="CR145">
        <f>((((ET145)*BB145-(EU145)*BS145)+AE145*BS145)*AV145)</f>
        <v>0</v>
      </c>
      <c r="CS145">
        <f>(AE145*BS145*AV145)</f>
        <v>0</v>
      </c>
      <c r="CT145">
        <f>(AF145*BA145*AV145)</f>
        <v>0</v>
      </c>
      <c r="CU145">
        <f>AG145</f>
        <v>0</v>
      </c>
      <c r="CV145">
        <f>(AH145*AV145)</f>
        <v>0</v>
      </c>
      <c r="CW145">
        <f>AI145</f>
        <v>0</v>
      </c>
      <c r="CX145">
        <f>AJ145</f>
        <v>0</v>
      </c>
      <c r="CY145">
        <f>((S145*BZ145)/100)</f>
        <v>0</v>
      </c>
      <c r="CZ145">
        <f>((S145*CA145)/100)</f>
        <v>0</v>
      </c>
      <c r="DC145" t="s">
        <v>3</v>
      </c>
      <c r="DD145" t="s">
        <v>3</v>
      </c>
      <c r="DE145" t="s">
        <v>3</v>
      </c>
      <c r="DF145" t="s">
        <v>3</v>
      </c>
      <c r="DG145" t="s">
        <v>3</v>
      </c>
      <c r="DH145" t="s">
        <v>3</v>
      </c>
      <c r="DI145" t="s">
        <v>3</v>
      </c>
      <c r="DJ145" t="s">
        <v>3</v>
      </c>
      <c r="DK145" t="s">
        <v>3</v>
      </c>
      <c r="DL145" t="s">
        <v>3</v>
      </c>
      <c r="DM145" t="s">
        <v>3</v>
      </c>
      <c r="DN145">
        <v>0</v>
      </c>
      <c r="DO145">
        <v>0</v>
      </c>
      <c r="DP145">
        <v>1</v>
      </c>
      <c r="DQ145">
        <v>1</v>
      </c>
      <c r="DU145">
        <v>1010</v>
      </c>
      <c r="DV145" t="s">
        <v>104</v>
      </c>
      <c r="DW145" t="s">
        <v>104</v>
      </c>
      <c r="DX145">
        <v>1</v>
      </c>
      <c r="EE145">
        <v>34857346</v>
      </c>
      <c r="EF145">
        <v>1</v>
      </c>
      <c r="EG145" t="s">
        <v>86</v>
      </c>
      <c r="EH145">
        <v>0</v>
      </c>
      <c r="EI145" t="s">
        <v>3</v>
      </c>
      <c r="EJ145">
        <v>4</v>
      </c>
      <c r="EK145">
        <v>0</v>
      </c>
      <c r="EL145" t="s">
        <v>87</v>
      </c>
      <c r="EM145" t="s">
        <v>88</v>
      </c>
      <c r="EO145" t="s">
        <v>3</v>
      </c>
      <c r="EQ145">
        <v>0</v>
      </c>
      <c r="ER145">
        <v>937.55</v>
      </c>
      <c r="ES145">
        <v>937.55</v>
      </c>
      <c r="ET145">
        <v>0</v>
      </c>
      <c r="EU145">
        <v>0</v>
      </c>
      <c r="EV145">
        <v>0</v>
      </c>
      <c r="EW145">
        <v>0</v>
      </c>
      <c r="EX145">
        <v>0</v>
      </c>
      <c r="EZ145">
        <v>5</v>
      </c>
      <c r="FC145">
        <v>1</v>
      </c>
      <c r="FD145">
        <v>18</v>
      </c>
      <c r="FF145">
        <v>1103</v>
      </c>
      <c r="FQ145">
        <v>0</v>
      </c>
      <c r="FR145">
        <f>ROUND(IF(AND(BH145=3,BI145=3),P145,0),2)</f>
        <v>0</v>
      </c>
      <c r="FS145">
        <v>0</v>
      </c>
      <c r="FX145">
        <v>70</v>
      </c>
      <c r="FY145">
        <v>10</v>
      </c>
      <c r="GA145" t="s">
        <v>105</v>
      </c>
      <c r="GD145">
        <v>0</v>
      </c>
      <c r="GF145">
        <v>-2004633327</v>
      </c>
      <c r="GG145">
        <v>2</v>
      </c>
      <c r="GH145">
        <v>3</v>
      </c>
      <c r="GI145">
        <v>-2</v>
      </c>
      <c r="GJ145">
        <v>0</v>
      </c>
      <c r="GK145">
        <f>ROUND(R145*(R12)/100,2)</f>
        <v>0</v>
      </c>
      <c r="GL145">
        <f>ROUND(IF(AND(BH145=3,BI145=3,FS145&lt;&gt;0),P145,0),2)</f>
        <v>0</v>
      </c>
      <c r="GM145">
        <f>ROUND(O145+X145+Y145+GK145,2)+GX145</f>
        <v>0</v>
      </c>
      <c r="GN145">
        <f>IF(OR(BI145=0,BI145=1),ROUND(O145+X145+Y145+GK145,2),0)</f>
        <v>0</v>
      </c>
      <c r="GO145">
        <f>IF(BI145=2,ROUND(O145+X145+Y145+GK145,2),0)</f>
        <v>0</v>
      </c>
      <c r="GP145">
        <f>IF(BI145=4,ROUND(O145+X145+Y145+GK145,2)+GX145,0)</f>
        <v>0</v>
      </c>
      <c r="GR145">
        <v>1</v>
      </c>
      <c r="GS145">
        <v>1</v>
      </c>
      <c r="GT145">
        <v>0</v>
      </c>
      <c r="GU145" t="s">
        <v>3</v>
      </c>
      <c r="GV145">
        <f>ROUND((GT145),6)</f>
        <v>0</v>
      </c>
      <c r="GW145">
        <v>1</v>
      </c>
      <c r="GX145">
        <f>ROUND(HC145*I145,2)</f>
        <v>0</v>
      </c>
      <c r="HA145">
        <v>0</v>
      </c>
      <c r="HB145">
        <v>0</v>
      </c>
      <c r="HC145">
        <f>GV145*GW145</f>
        <v>0</v>
      </c>
      <c r="IK145">
        <v>0</v>
      </c>
    </row>
    <row r="147" spans="1:245" x14ac:dyDescent="0.2">
      <c r="A147" s="2">
        <v>51</v>
      </c>
      <c r="B147" s="2">
        <f>B140</f>
        <v>1</v>
      </c>
      <c r="C147" s="2">
        <f>A140</f>
        <v>5</v>
      </c>
      <c r="D147" s="2">
        <f>ROW(A140)</f>
        <v>140</v>
      </c>
      <c r="E147" s="2"/>
      <c r="F147" s="2" t="str">
        <f>IF(F140&lt;&gt;"",F140,"")</f>
        <v>1.2.1</v>
      </c>
      <c r="G147" s="2" t="str">
        <f>IF(G140&lt;&gt;"",G140,"")</f>
        <v>Прочие работы</v>
      </c>
      <c r="H147" s="2">
        <v>0</v>
      </c>
      <c r="I147" s="2"/>
      <c r="J147" s="2"/>
      <c r="K147" s="2"/>
      <c r="L147" s="2"/>
      <c r="M147" s="2"/>
      <c r="N147" s="2"/>
      <c r="O147" s="2">
        <f t="shared" ref="O147:T147" si="55">ROUND(AB147,2)</f>
        <v>0</v>
      </c>
      <c r="P147" s="2">
        <f t="shared" si="55"/>
        <v>0</v>
      </c>
      <c r="Q147" s="2">
        <f t="shared" si="55"/>
        <v>0</v>
      </c>
      <c r="R147" s="2">
        <f t="shared" si="55"/>
        <v>0</v>
      </c>
      <c r="S147" s="2">
        <f t="shared" si="55"/>
        <v>0</v>
      </c>
      <c r="T147" s="2">
        <f t="shared" si="55"/>
        <v>0</v>
      </c>
      <c r="U147" s="2">
        <f>AH147</f>
        <v>0</v>
      </c>
      <c r="V147" s="2">
        <f>AI147</f>
        <v>0</v>
      </c>
      <c r="W147" s="2">
        <f>ROUND(AJ147,2)</f>
        <v>0</v>
      </c>
      <c r="X147" s="2">
        <f>ROUND(AK147,2)</f>
        <v>0</v>
      </c>
      <c r="Y147" s="2">
        <f>ROUND(AL147,2)</f>
        <v>0</v>
      </c>
      <c r="Z147" s="2"/>
      <c r="AA147" s="2"/>
      <c r="AB147" s="2">
        <f>ROUND(SUMIF(AA144:AA145,"=36286615",O144:O145),2)</f>
        <v>0</v>
      </c>
      <c r="AC147" s="2">
        <f>ROUND(SUMIF(AA144:AA145,"=36286615",P144:P145),2)</f>
        <v>0</v>
      </c>
      <c r="AD147" s="2">
        <f>ROUND(SUMIF(AA144:AA145,"=36286615",Q144:Q145),2)</f>
        <v>0</v>
      </c>
      <c r="AE147" s="2">
        <f>ROUND(SUMIF(AA144:AA145,"=36286615",R144:R145),2)</f>
        <v>0</v>
      </c>
      <c r="AF147" s="2">
        <f>ROUND(SUMIF(AA144:AA145,"=36286615",S144:S145),2)</f>
        <v>0</v>
      </c>
      <c r="AG147" s="2">
        <f>ROUND(SUMIF(AA144:AA145,"=36286615",T144:T145),2)</f>
        <v>0</v>
      </c>
      <c r="AH147" s="2">
        <f>SUMIF(AA144:AA145,"=36286615",U144:U145)</f>
        <v>0</v>
      </c>
      <c r="AI147" s="2">
        <f>SUMIF(AA144:AA145,"=36286615",V144:V145)</f>
        <v>0</v>
      </c>
      <c r="AJ147" s="2">
        <f>ROUND(SUMIF(AA144:AA145,"=36286615",W144:W145),2)</f>
        <v>0</v>
      </c>
      <c r="AK147" s="2">
        <f>ROUND(SUMIF(AA144:AA145,"=36286615",X144:X145),2)</f>
        <v>0</v>
      </c>
      <c r="AL147" s="2">
        <f>ROUND(SUMIF(AA144:AA145,"=36286615",Y144:Y145),2)</f>
        <v>0</v>
      </c>
      <c r="AM147" s="2"/>
      <c r="AN147" s="2"/>
      <c r="AO147" s="2">
        <f t="shared" ref="AO147:BC147" si="56">ROUND(BX147,2)</f>
        <v>0</v>
      </c>
      <c r="AP147" s="2">
        <f t="shared" si="56"/>
        <v>0</v>
      </c>
      <c r="AQ147" s="2">
        <f t="shared" si="56"/>
        <v>0</v>
      </c>
      <c r="AR147" s="2">
        <f t="shared" si="56"/>
        <v>0</v>
      </c>
      <c r="AS147" s="2">
        <f t="shared" si="56"/>
        <v>0</v>
      </c>
      <c r="AT147" s="2">
        <f t="shared" si="56"/>
        <v>0</v>
      </c>
      <c r="AU147" s="2">
        <f t="shared" si="56"/>
        <v>0</v>
      </c>
      <c r="AV147" s="2">
        <f t="shared" si="56"/>
        <v>0</v>
      </c>
      <c r="AW147" s="2">
        <f t="shared" si="56"/>
        <v>0</v>
      </c>
      <c r="AX147" s="2">
        <f t="shared" si="56"/>
        <v>0</v>
      </c>
      <c r="AY147" s="2">
        <f t="shared" si="56"/>
        <v>0</v>
      </c>
      <c r="AZ147" s="2">
        <f t="shared" si="56"/>
        <v>0</v>
      </c>
      <c r="BA147" s="2">
        <f t="shared" si="56"/>
        <v>0</v>
      </c>
      <c r="BB147" s="2">
        <f t="shared" si="56"/>
        <v>0</v>
      </c>
      <c r="BC147" s="2">
        <f t="shared" si="56"/>
        <v>0</v>
      </c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>
        <f>ROUND(SUMIF(AA144:AA145,"=36286615",FQ144:FQ145),2)</f>
        <v>0</v>
      </c>
      <c r="BY147" s="2">
        <f>ROUND(SUMIF(AA144:AA145,"=36286615",FR144:FR145),2)</f>
        <v>0</v>
      </c>
      <c r="BZ147" s="2">
        <f>ROUND(SUMIF(AA144:AA145,"=36286615",GL144:GL145),2)</f>
        <v>0</v>
      </c>
      <c r="CA147" s="2">
        <f>ROUND(SUMIF(AA144:AA145,"=36286615",GM144:GM145),2)</f>
        <v>0</v>
      </c>
      <c r="CB147" s="2">
        <f>ROUND(SUMIF(AA144:AA145,"=36286615",GN144:GN145),2)</f>
        <v>0</v>
      </c>
      <c r="CC147" s="2">
        <f>ROUND(SUMIF(AA144:AA145,"=36286615",GO144:GO145),2)</f>
        <v>0</v>
      </c>
      <c r="CD147" s="2">
        <f>ROUND(SUMIF(AA144:AA145,"=36286615",GP144:GP145),2)</f>
        <v>0</v>
      </c>
      <c r="CE147" s="2">
        <f>AC147-BX147</f>
        <v>0</v>
      </c>
      <c r="CF147" s="2">
        <f>AC147-BY147</f>
        <v>0</v>
      </c>
      <c r="CG147" s="2">
        <f>BX147-BZ147</f>
        <v>0</v>
      </c>
      <c r="CH147" s="2">
        <f>AC147-BX147-BY147+BZ147</f>
        <v>0</v>
      </c>
      <c r="CI147" s="2">
        <f>BY147-BZ147</f>
        <v>0</v>
      </c>
      <c r="CJ147" s="2">
        <f>ROUND(SUMIF(AA144:AA145,"=36286615",GX144:GX145),2)</f>
        <v>0</v>
      </c>
      <c r="CK147" s="2">
        <f>ROUND(SUMIF(AA144:AA145,"=36286615",GY144:GY145),2)</f>
        <v>0</v>
      </c>
      <c r="CL147" s="2">
        <f>ROUND(SUMIF(AA144:AA145,"=36286615",GZ144:GZ145),2)</f>
        <v>0</v>
      </c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>
        <v>0</v>
      </c>
    </row>
    <row r="149" spans="1:245" x14ac:dyDescent="0.2">
      <c r="A149" s="4">
        <v>50</v>
      </c>
      <c r="B149" s="4">
        <v>0</v>
      </c>
      <c r="C149" s="4">
        <v>0</v>
      </c>
      <c r="D149" s="4">
        <v>1</v>
      </c>
      <c r="E149" s="4">
        <v>201</v>
      </c>
      <c r="F149" s="4">
        <f>ROUND(Source!O147,O149)</f>
        <v>0</v>
      </c>
      <c r="G149" s="4" t="s">
        <v>12</v>
      </c>
      <c r="H149" s="4" t="s">
        <v>13</v>
      </c>
      <c r="I149" s="4"/>
      <c r="J149" s="4"/>
      <c r="K149" s="4">
        <v>201</v>
      </c>
      <c r="L149" s="4">
        <v>1</v>
      </c>
      <c r="M149" s="4">
        <v>3</v>
      </c>
      <c r="N149" s="4" t="s">
        <v>3</v>
      </c>
      <c r="O149" s="4">
        <v>2</v>
      </c>
      <c r="P149" s="4"/>
      <c r="Q149" s="4"/>
      <c r="R149" s="4"/>
      <c r="S149" s="4"/>
      <c r="T149" s="4"/>
      <c r="U149" s="4"/>
      <c r="V149" s="4"/>
      <c r="W149" s="4"/>
    </row>
    <row r="150" spans="1:245" x14ac:dyDescent="0.2">
      <c r="A150" s="4">
        <v>50</v>
      </c>
      <c r="B150" s="4">
        <v>0</v>
      </c>
      <c r="C150" s="4">
        <v>0</v>
      </c>
      <c r="D150" s="4">
        <v>1</v>
      </c>
      <c r="E150" s="4">
        <v>202</v>
      </c>
      <c r="F150" s="4">
        <f>ROUND(Source!P147,O150)</f>
        <v>0</v>
      </c>
      <c r="G150" s="4" t="s">
        <v>14</v>
      </c>
      <c r="H150" s="4" t="s">
        <v>15</v>
      </c>
      <c r="I150" s="4"/>
      <c r="J150" s="4"/>
      <c r="K150" s="4">
        <v>202</v>
      </c>
      <c r="L150" s="4">
        <v>2</v>
      </c>
      <c r="M150" s="4">
        <v>3</v>
      </c>
      <c r="N150" s="4" t="s">
        <v>3</v>
      </c>
      <c r="O150" s="4">
        <v>2</v>
      </c>
      <c r="P150" s="4"/>
      <c r="Q150" s="4"/>
      <c r="R150" s="4"/>
      <c r="S150" s="4"/>
      <c r="T150" s="4"/>
      <c r="U150" s="4"/>
      <c r="V150" s="4"/>
      <c r="W150" s="4"/>
    </row>
    <row r="151" spans="1:245" x14ac:dyDescent="0.2">
      <c r="A151" s="4">
        <v>50</v>
      </c>
      <c r="B151" s="4">
        <v>0</v>
      </c>
      <c r="C151" s="4">
        <v>0</v>
      </c>
      <c r="D151" s="4">
        <v>1</v>
      </c>
      <c r="E151" s="4">
        <v>222</v>
      </c>
      <c r="F151" s="4">
        <f>ROUND(Source!AO147,O151)</f>
        <v>0</v>
      </c>
      <c r="G151" s="4" t="s">
        <v>16</v>
      </c>
      <c r="H151" s="4" t="s">
        <v>17</v>
      </c>
      <c r="I151" s="4"/>
      <c r="J151" s="4"/>
      <c r="K151" s="4">
        <v>222</v>
      </c>
      <c r="L151" s="4">
        <v>3</v>
      </c>
      <c r="M151" s="4">
        <v>3</v>
      </c>
      <c r="N151" s="4" t="s">
        <v>3</v>
      </c>
      <c r="O151" s="4">
        <v>2</v>
      </c>
      <c r="P151" s="4"/>
      <c r="Q151" s="4"/>
      <c r="R151" s="4"/>
      <c r="S151" s="4"/>
      <c r="T151" s="4"/>
      <c r="U151" s="4"/>
      <c r="V151" s="4"/>
      <c r="W151" s="4"/>
    </row>
    <row r="152" spans="1:245" x14ac:dyDescent="0.2">
      <c r="A152" s="4">
        <v>50</v>
      </c>
      <c r="B152" s="4">
        <v>0</v>
      </c>
      <c r="C152" s="4">
        <v>0</v>
      </c>
      <c r="D152" s="4">
        <v>1</v>
      </c>
      <c r="E152" s="4">
        <v>225</v>
      </c>
      <c r="F152" s="4">
        <f>ROUND(Source!AV147,O152)</f>
        <v>0</v>
      </c>
      <c r="G152" s="4" t="s">
        <v>18</v>
      </c>
      <c r="H152" s="4" t="s">
        <v>19</v>
      </c>
      <c r="I152" s="4"/>
      <c r="J152" s="4"/>
      <c r="K152" s="4">
        <v>225</v>
      </c>
      <c r="L152" s="4">
        <v>4</v>
      </c>
      <c r="M152" s="4">
        <v>3</v>
      </c>
      <c r="N152" s="4" t="s">
        <v>3</v>
      </c>
      <c r="O152" s="4">
        <v>2</v>
      </c>
      <c r="P152" s="4"/>
      <c r="Q152" s="4"/>
      <c r="R152" s="4"/>
      <c r="S152" s="4"/>
      <c r="T152" s="4"/>
      <c r="U152" s="4"/>
      <c r="V152" s="4"/>
      <c r="W152" s="4"/>
    </row>
    <row r="153" spans="1:245" x14ac:dyDescent="0.2">
      <c r="A153" s="4">
        <v>50</v>
      </c>
      <c r="B153" s="4">
        <v>0</v>
      </c>
      <c r="C153" s="4">
        <v>0</v>
      </c>
      <c r="D153" s="4">
        <v>1</v>
      </c>
      <c r="E153" s="4">
        <v>226</v>
      </c>
      <c r="F153" s="4">
        <f>ROUND(Source!AW147,O153)</f>
        <v>0</v>
      </c>
      <c r="G153" s="4" t="s">
        <v>20</v>
      </c>
      <c r="H153" s="4" t="s">
        <v>21</v>
      </c>
      <c r="I153" s="4"/>
      <c r="J153" s="4"/>
      <c r="K153" s="4">
        <v>226</v>
      </c>
      <c r="L153" s="4">
        <v>5</v>
      </c>
      <c r="M153" s="4">
        <v>3</v>
      </c>
      <c r="N153" s="4" t="s">
        <v>3</v>
      </c>
      <c r="O153" s="4">
        <v>2</v>
      </c>
      <c r="P153" s="4"/>
      <c r="Q153" s="4"/>
      <c r="R153" s="4"/>
      <c r="S153" s="4"/>
      <c r="T153" s="4"/>
      <c r="U153" s="4"/>
      <c r="V153" s="4"/>
      <c r="W153" s="4"/>
    </row>
    <row r="154" spans="1:245" x14ac:dyDescent="0.2">
      <c r="A154" s="4">
        <v>50</v>
      </c>
      <c r="B154" s="4">
        <v>0</v>
      </c>
      <c r="C154" s="4">
        <v>0</v>
      </c>
      <c r="D154" s="4">
        <v>1</v>
      </c>
      <c r="E154" s="4">
        <v>227</v>
      </c>
      <c r="F154" s="4">
        <f>ROUND(Source!AX147,O154)</f>
        <v>0</v>
      </c>
      <c r="G154" s="4" t="s">
        <v>22</v>
      </c>
      <c r="H154" s="4" t="s">
        <v>23</v>
      </c>
      <c r="I154" s="4"/>
      <c r="J154" s="4"/>
      <c r="K154" s="4">
        <v>227</v>
      </c>
      <c r="L154" s="4">
        <v>6</v>
      </c>
      <c r="M154" s="4">
        <v>3</v>
      </c>
      <c r="N154" s="4" t="s">
        <v>3</v>
      </c>
      <c r="O154" s="4">
        <v>2</v>
      </c>
      <c r="P154" s="4"/>
      <c r="Q154" s="4"/>
      <c r="R154" s="4"/>
      <c r="S154" s="4"/>
      <c r="T154" s="4"/>
      <c r="U154" s="4"/>
      <c r="V154" s="4"/>
      <c r="W154" s="4"/>
    </row>
    <row r="155" spans="1:245" x14ac:dyDescent="0.2">
      <c r="A155" s="4">
        <v>50</v>
      </c>
      <c r="B155" s="4">
        <v>0</v>
      </c>
      <c r="C155" s="4">
        <v>0</v>
      </c>
      <c r="D155" s="4">
        <v>1</v>
      </c>
      <c r="E155" s="4">
        <v>228</v>
      </c>
      <c r="F155" s="4">
        <f>ROUND(Source!AY147,O155)</f>
        <v>0</v>
      </c>
      <c r="G155" s="4" t="s">
        <v>24</v>
      </c>
      <c r="H155" s="4" t="s">
        <v>25</v>
      </c>
      <c r="I155" s="4"/>
      <c r="J155" s="4"/>
      <c r="K155" s="4">
        <v>228</v>
      </c>
      <c r="L155" s="4">
        <v>7</v>
      </c>
      <c r="M155" s="4">
        <v>3</v>
      </c>
      <c r="N155" s="4" t="s">
        <v>3</v>
      </c>
      <c r="O155" s="4">
        <v>2</v>
      </c>
      <c r="P155" s="4"/>
      <c r="Q155" s="4"/>
      <c r="R155" s="4"/>
      <c r="S155" s="4"/>
      <c r="T155" s="4"/>
      <c r="U155" s="4"/>
      <c r="V155" s="4"/>
      <c r="W155" s="4"/>
    </row>
    <row r="156" spans="1:245" x14ac:dyDescent="0.2">
      <c r="A156" s="4">
        <v>50</v>
      </c>
      <c r="B156" s="4">
        <v>0</v>
      </c>
      <c r="C156" s="4">
        <v>0</v>
      </c>
      <c r="D156" s="4">
        <v>1</v>
      </c>
      <c r="E156" s="4">
        <v>216</v>
      </c>
      <c r="F156" s="4">
        <f>ROUND(Source!AP147,O156)</f>
        <v>0</v>
      </c>
      <c r="G156" s="4" t="s">
        <v>26</v>
      </c>
      <c r="H156" s="4" t="s">
        <v>27</v>
      </c>
      <c r="I156" s="4"/>
      <c r="J156" s="4"/>
      <c r="K156" s="4">
        <v>216</v>
      </c>
      <c r="L156" s="4">
        <v>8</v>
      </c>
      <c r="M156" s="4">
        <v>3</v>
      </c>
      <c r="N156" s="4" t="s">
        <v>3</v>
      </c>
      <c r="O156" s="4">
        <v>2</v>
      </c>
      <c r="P156" s="4"/>
      <c r="Q156" s="4"/>
      <c r="R156" s="4"/>
      <c r="S156" s="4"/>
      <c r="T156" s="4"/>
      <c r="U156" s="4"/>
      <c r="V156" s="4"/>
      <c r="W156" s="4"/>
    </row>
    <row r="157" spans="1:245" x14ac:dyDescent="0.2">
      <c r="A157" s="4">
        <v>50</v>
      </c>
      <c r="B157" s="4">
        <v>0</v>
      </c>
      <c r="C157" s="4">
        <v>0</v>
      </c>
      <c r="D157" s="4">
        <v>1</v>
      </c>
      <c r="E157" s="4">
        <v>223</v>
      </c>
      <c r="F157" s="4">
        <f>ROUND(Source!AQ147,O157)</f>
        <v>0</v>
      </c>
      <c r="G157" s="4" t="s">
        <v>28</v>
      </c>
      <c r="H157" s="4" t="s">
        <v>29</v>
      </c>
      <c r="I157" s="4"/>
      <c r="J157" s="4"/>
      <c r="K157" s="4">
        <v>223</v>
      </c>
      <c r="L157" s="4">
        <v>9</v>
      </c>
      <c r="M157" s="4">
        <v>3</v>
      </c>
      <c r="N157" s="4" t="s">
        <v>3</v>
      </c>
      <c r="O157" s="4">
        <v>2</v>
      </c>
      <c r="P157" s="4"/>
      <c r="Q157" s="4"/>
      <c r="R157" s="4"/>
      <c r="S157" s="4"/>
      <c r="T157" s="4"/>
      <c r="U157" s="4"/>
      <c r="V157" s="4"/>
      <c r="W157" s="4"/>
    </row>
    <row r="158" spans="1:245" x14ac:dyDescent="0.2">
      <c r="A158" s="4">
        <v>50</v>
      </c>
      <c r="B158" s="4">
        <v>0</v>
      </c>
      <c r="C158" s="4">
        <v>0</v>
      </c>
      <c r="D158" s="4">
        <v>1</v>
      </c>
      <c r="E158" s="4">
        <v>229</v>
      </c>
      <c r="F158" s="4">
        <f>ROUND(Source!AZ147,O158)</f>
        <v>0</v>
      </c>
      <c r="G158" s="4" t="s">
        <v>30</v>
      </c>
      <c r="H158" s="4" t="s">
        <v>31</v>
      </c>
      <c r="I158" s="4"/>
      <c r="J158" s="4"/>
      <c r="K158" s="4">
        <v>229</v>
      </c>
      <c r="L158" s="4">
        <v>10</v>
      </c>
      <c r="M158" s="4">
        <v>3</v>
      </c>
      <c r="N158" s="4" t="s">
        <v>3</v>
      </c>
      <c r="O158" s="4">
        <v>2</v>
      </c>
      <c r="P158" s="4"/>
      <c r="Q158" s="4"/>
      <c r="R158" s="4"/>
      <c r="S158" s="4"/>
      <c r="T158" s="4"/>
      <c r="U158" s="4"/>
      <c r="V158" s="4"/>
      <c r="W158" s="4"/>
    </row>
    <row r="159" spans="1:245" x14ac:dyDescent="0.2">
      <c r="A159" s="4">
        <v>50</v>
      </c>
      <c r="B159" s="4">
        <v>0</v>
      </c>
      <c r="C159" s="4">
        <v>0</v>
      </c>
      <c r="D159" s="4">
        <v>1</v>
      </c>
      <c r="E159" s="4">
        <v>203</v>
      </c>
      <c r="F159" s="4">
        <f>ROUND(Source!Q147,O159)</f>
        <v>0</v>
      </c>
      <c r="G159" s="4" t="s">
        <v>32</v>
      </c>
      <c r="H159" s="4" t="s">
        <v>33</v>
      </c>
      <c r="I159" s="4"/>
      <c r="J159" s="4"/>
      <c r="K159" s="4">
        <v>203</v>
      </c>
      <c r="L159" s="4">
        <v>11</v>
      </c>
      <c r="M159" s="4">
        <v>3</v>
      </c>
      <c r="N159" s="4" t="s">
        <v>3</v>
      </c>
      <c r="O159" s="4">
        <v>2</v>
      </c>
      <c r="P159" s="4"/>
      <c r="Q159" s="4"/>
      <c r="R159" s="4"/>
      <c r="S159" s="4"/>
      <c r="T159" s="4"/>
      <c r="U159" s="4"/>
      <c r="V159" s="4"/>
      <c r="W159" s="4"/>
    </row>
    <row r="160" spans="1:245" x14ac:dyDescent="0.2">
      <c r="A160" s="4">
        <v>50</v>
      </c>
      <c r="B160" s="4">
        <v>0</v>
      </c>
      <c r="C160" s="4">
        <v>0</v>
      </c>
      <c r="D160" s="4">
        <v>1</v>
      </c>
      <c r="E160" s="4">
        <v>231</v>
      </c>
      <c r="F160" s="4">
        <f>ROUND(Source!BB147,O160)</f>
        <v>0</v>
      </c>
      <c r="G160" s="4" t="s">
        <v>34</v>
      </c>
      <c r="H160" s="4" t="s">
        <v>35</v>
      </c>
      <c r="I160" s="4"/>
      <c r="J160" s="4"/>
      <c r="K160" s="4">
        <v>231</v>
      </c>
      <c r="L160" s="4">
        <v>12</v>
      </c>
      <c r="M160" s="4">
        <v>3</v>
      </c>
      <c r="N160" s="4" t="s">
        <v>3</v>
      </c>
      <c r="O160" s="4">
        <v>2</v>
      </c>
      <c r="P160" s="4"/>
      <c r="Q160" s="4"/>
      <c r="R160" s="4"/>
      <c r="S160" s="4"/>
      <c r="T160" s="4"/>
      <c r="U160" s="4"/>
      <c r="V160" s="4"/>
      <c r="W160" s="4"/>
    </row>
    <row r="161" spans="1:206" x14ac:dyDescent="0.2">
      <c r="A161" s="4">
        <v>50</v>
      </c>
      <c r="B161" s="4">
        <v>0</v>
      </c>
      <c r="C161" s="4">
        <v>0</v>
      </c>
      <c r="D161" s="4">
        <v>1</v>
      </c>
      <c r="E161" s="4">
        <v>204</v>
      </c>
      <c r="F161" s="4">
        <f>ROUND(Source!R147,O161)</f>
        <v>0</v>
      </c>
      <c r="G161" s="4" t="s">
        <v>36</v>
      </c>
      <c r="H161" s="4" t="s">
        <v>37</v>
      </c>
      <c r="I161" s="4"/>
      <c r="J161" s="4"/>
      <c r="K161" s="4">
        <v>204</v>
      </c>
      <c r="L161" s="4">
        <v>13</v>
      </c>
      <c r="M161" s="4">
        <v>3</v>
      </c>
      <c r="N161" s="4" t="s">
        <v>3</v>
      </c>
      <c r="O161" s="4">
        <v>2</v>
      </c>
      <c r="P161" s="4"/>
      <c r="Q161" s="4"/>
      <c r="R161" s="4"/>
      <c r="S161" s="4"/>
      <c r="T161" s="4"/>
      <c r="U161" s="4"/>
      <c r="V161" s="4"/>
      <c r="W161" s="4"/>
    </row>
    <row r="162" spans="1:206" x14ac:dyDescent="0.2">
      <c r="A162" s="4">
        <v>50</v>
      </c>
      <c r="B162" s="4">
        <v>0</v>
      </c>
      <c r="C162" s="4">
        <v>0</v>
      </c>
      <c r="D162" s="4">
        <v>1</v>
      </c>
      <c r="E162" s="4">
        <v>205</v>
      </c>
      <c r="F162" s="4">
        <f>ROUND(Source!S147,O162)</f>
        <v>0</v>
      </c>
      <c r="G162" s="4" t="s">
        <v>38</v>
      </c>
      <c r="H162" s="4" t="s">
        <v>39</v>
      </c>
      <c r="I162" s="4"/>
      <c r="J162" s="4"/>
      <c r="K162" s="4">
        <v>205</v>
      </c>
      <c r="L162" s="4">
        <v>14</v>
      </c>
      <c r="M162" s="4">
        <v>3</v>
      </c>
      <c r="N162" s="4" t="s">
        <v>3</v>
      </c>
      <c r="O162" s="4">
        <v>2</v>
      </c>
      <c r="P162" s="4"/>
      <c r="Q162" s="4"/>
      <c r="R162" s="4"/>
      <c r="S162" s="4"/>
      <c r="T162" s="4"/>
      <c r="U162" s="4"/>
      <c r="V162" s="4"/>
      <c r="W162" s="4"/>
    </row>
    <row r="163" spans="1:206" x14ac:dyDescent="0.2">
      <c r="A163" s="4">
        <v>50</v>
      </c>
      <c r="B163" s="4">
        <v>0</v>
      </c>
      <c r="C163" s="4">
        <v>0</v>
      </c>
      <c r="D163" s="4">
        <v>1</v>
      </c>
      <c r="E163" s="4">
        <v>232</v>
      </c>
      <c r="F163" s="4">
        <f>ROUND(Source!BC147,O163)</f>
        <v>0</v>
      </c>
      <c r="G163" s="4" t="s">
        <v>40</v>
      </c>
      <c r="H163" s="4" t="s">
        <v>41</v>
      </c>
      <c r="I163" s="4"/>
      <c r="J163" s="4"/>
      <c r="K163" s="4">
        <v>232</v>
      </c>
      <c r="L163" s="4">
        <v>15</v>
      </c>
      <c r="M163" s="4">
        <v>3</v>
      </c>
      <c r="N163" s="4" t="s">
        <v>3</v>
      </c>
      <c r="O163" s="4">
        <v>2</v>
      </c>
      <c r="P163" s="4"/>
      <c r="Q163" s="4"/>
      <c r="R163" s="4"/>
      <c r="S163" s="4"/>
      <c r="T163" s="4"/>
      <c r="U163" s="4"/>
      <c r="V163" s="4"/>
      <c r="W163" s="4"/>
    </row>
    <row r="164" spans="1:206" x14ac:dyDescent="0.2">
      <c r="A164" s="4">
        <v>50</v>
      </c>
      <c r="B164" s="4">
        <v>0</v>
      </c>
      <c r="C164" s="4">
        <v>0</v>
      </c>
      <c r="D164" s="4">
        <v>1</v>
      </c>
      <c r="E164" s="4">
        <v>214</v>
      </c>
      <c r="F164" s="4">
        <f>ROUND(Source!AS147,O164)</f>
        <v>0</v>
      </c>
      <c r="G164" s="4" t="s">
        <v>42</v>
      </c>
      <c r="H164" s="4" t="s">
        <v>43</v>
      </c>
      <c r="I164" s="4"/>
      <c r="J164" s="4"/>
      <c r="K164" s="4">
        <v>214</v>
      </c>
      <c r="L164" s="4">
        <v>16</v>
      </c>
      <c r="M164" s="4">
        <v>3</v>
      </c>
      <c r="N164" s="4" t="s">
        <v>3</v>
      </c>
      <c r="O164" s="4">
        <v>2</v>
      </c>
      <c r="P164" s="4"/>
      <c r="Q164" s="4"/>
      <c r="R164" s="4"/>
      <c r="S164" s="4"/>
      <c r="T164" s="4"/>
      <c r="U164" s="4"/>
      <c r="V164" s="4"/>
      <c r="W164" s="4"/>
    </row>
    <row r="165" spans="1:206" x14ac:dyDescent="0.2">
      <c r="A165" s="4">
        <v>50</v>
      </c>
      <c r="B165" s="4">
        <v>0</v>
      </c>
      <c r="C165" s="4">
        <v>0</v>
      </c>
      <c r="D165" s="4">
        <v>1</v>
      </c>
      <c r="E165" s="4">
        <v>215</v>
      </c>
      <c r="F165" s="4">
        <f>ROUND(Source!AT147,O165)</f>
        <v>0</v>
      </c>
      <c r="G165" s="4" t="s">
        <v>44</v>
      </c>
      <c r="H165" s="4" t="s">
        <v>45</v>
      </c>
      <c r="I165" s="4"/>
      <c r="J165" s="4"/>
      <c r="K165" s="4">
        <v>215</v>
      </c>
      <c r="L165" s="4">
        <v>17</v>
      </c>
      <c r="M165" s="4">
        <v>3</v>
      </c>
      <c r="N165" s="4" t="s">
        <v>3</v>
      </c>
      <c r="O165" s="4">
        <v>2</v>
      </c>
      <c r="P165" s="4"/>
      <c r="Q165" s="4"/>
      <c r="R165" s="4"/>
      <c r="S165" s="4"/>
      <c r="T165" s="4"/>
      <c r="U165" s="4"/>
      <c r="V165" s="4"/>
      <c r="W165" s="4"/>
    </row>
    <row r="166" spans="1:206" x14ac:dyDescent="0.2">
      <c r="A166" s="4">
        <v>50</v>
      </c>
      <c r="B166" s="4">
        <v>0</v>
      </c>
      <c r="C166" s="4">
        <v>0</v>
      </c>
      <c r="D166" s="4">
        <v>1</v>
      </c>
      <c r="E166" s="4">
        <v>217</v>
      </c>
      <c r="F166" s="4">
        <f>ROUND(Source!AU147,O166)</f>
        <v>0</v>
      </c>
      <c r="G166" s="4" t="s">
        <v>46</v>
      </c>
      <c r="H166" s="4" t="s">
        <v>47</v>
      </c>
      <c r="I166" s="4"/>
      <c r="J166" s="4"/>
      <c r="K166" s="4">
        <v>217</v>
      </c>
      <c r="L166" s="4">
        <v>18</v>
      </c>
      <c r="M166" s="4">
        <v>3</v>
      </c>
      <c r="N166" s="4" t="s">
        <v>3</v>
      </c>
      <c r="O166" s="4">
        <v>2</v>
      </c>
      <c r="P166" s="4"/>
      <c r="Q166" s="4"/>
      <c r="R166" s="4"/>
      <c r="S166" s="4"/>
      <c r="T166" s="4"/>
      <c r="U166" s="4"/>
      <c r="V166" s="4"/>
      <c r="W166" s="4"/>
    </row>
    <row r="167" spans="1:206" x14ac:dyDescent="0.2">
      <c r="A167" s="4">
        <v>50</v>
      </c>
      <c r="B167" s="4">
        <v>0</v>
      </c>
      <c r="C167" s="4">
        <v>0</v>
      </c>
      <c r="D167" s="4">
        <v>1</v>
      </c>
      <c r="E167" s="4">
        <v>230</v>
      </c>
      <c r="F167" s="4">
        <f>ROUND(Source!BA147,O167)</f>
        <v>0</v>
      </c>
      <c r="G167" s="4" t="s">
        <v>48</v>
      </c>
      <c r="H167" s="4" t="s">
        <v>49</v>
      </c>
      <c r="I167" s="4"/>
      <c r="J167" s="4"/>
      <c r="K167" s="4">
        <v>230</v>
      </c>
      <c r="L167" s="4">
        <v>19</v>
      </c>
      <c r="M167" s="4">
        <v>3</v>
      </c>
      <c r="N167" s="4" t="s">
        <v>3</v>
      </c>
      <c r="O167" s="4">
        <v>2</v>
      </c>
      <c r="P167" s="4"/>
      <c r="Q167" s="4"/>
      <c r="R167" s="4"/>
      <c r="S167" s="4"/>
      <c r="T167" s="4"/>
      <c r="U167" s="4"/>
      <c r="V167" s="4"/>
      <c r="W167" s="4"/>
    </row>
    <row r="168" spans="1:206" x14ac:dyDescent="0.2">
      <c r="A168" s="4">
        <v>50</v>
      </c>
      <c r="B168" s="4">
        <v>0</v>
      </c>
      <c r="C168" s="4">
        <v>0</v>
      </c>
      <c r="D168" s="4">
        <v>1</v>
      </c>
      <c r="E168" s="4">
        <v>206</v>
      </c>
      <c r="F168" s="4">
        <f>ROUND(Source!T147,O168)</f>
        <v>0</v>
      </c>
      <c r="G168" s="4" t="s">
        <v>50</v>
      </c>
      <c r="H168" s="4" t="s">
        <v>51</v>
      </c>
      <c r="I168" s="4"/>
      <c r="J168" s="4"/>
      <c r="K168" s="4">
        <v>206</v>
      </c>
      <c r="L168" s="4">
        <v>20</v>
      </c>
      <c r="M168" s="4">
        <v>3</v>
      </c>
      <c r="N168" s="4" t="s">
        <v>3</v>
      </c>
      <c r="O168" s="4">
        <v>2</v>
      </c>
      <c r="P168" s="4"/>
      <c r="Q168" s="4"/>
      <c r="R168" s="4"/>
      <c r="S168" s="4"/>
      <c r="T168" s="4"/>
      <c r="U168" s="4"/>
      <c r="V168" s="4"/>
      <c r="W168" s="4"/>
    </row>
    <row r="169" spans="1:206" x14ac:dyDescent="0.2">
      <c r="A169" s="4">
        <v>50</v>
      </c>
      <c r="B169" s="4">
        <v>0</v>
      </c>
      <c r="C169" s="4">
        <v>0</v>
      </c>
      <c r="D169" s="4">
        <v>1</v>
      </c>
      <c r="E169" s="4">
        <v>207</v>
      </c>
      <c r="F169" s="4">
        <f>Source!U147</f>
        <v>0</v>
      </c>
      <c r="G169" s="4" t="s">
        <v>52</v>
      </c>
      <c r="H169" s="4" t="s">
        <v>53</v>
      </c>
      <c r="I169" s="4"/>
      <c r="J169" s="4"/>
      <c r="K169" s="4">
        <v>207</v>
      </c>
      <c r="L169" s="4">
        <v>21</v>
      </c>
      <c r="M169" s="4">
        <v>3</v>
      </c>
      <c r="N169" s="4" t="s">
        <v>3</v>
      </c>
      <c r="O169" s="4">
        <v>-1</v>
      </c>
      <c r="P169" s="4"/>
      <c r="Q169" s="4"/>
      <c r="R169" s="4"/>
      <c r="S169" s="4"/>
      <c r="T169" s="4"/>
      <c r="U169" s="4"/>
      <c r="V169" s="4"/>
      <c r="W169" s="4"/>
    </row>
    <row r="170" spans="1:206" x14ac:dyDescent="0.2">
      <c r="A170" s="4">
        <v>50</v>
      </c>
      <c r="B170" s="4">
        <v>0</v>
      </c>
      <c r="C170" s="4">
        <v>0</v>
      </c>
      <c r="D170" s="4">
        <v>1</v>
      </c>
      <c r="E170" s="4">
        <v>208</v>
      </c>
      <c r="F170" s="4">
        <f>Source!V147</f>
        <v>0</v>
      </c>
      <c r="G170" s="4" t="s">
        <v>54</v>
      </c>
      <c r="H170" s="4" t="s">
        <v>55</v>
      </c>
      <c r="I170" s="4"/>
      <c r="J170" s="4"/>
      <c r="K170" s="4">
        <v>208</v>
      </c>
      <c r="L170" s="4">
        <v>22</v>
      </c>
      <c r="M170" s="4">
        <v>3</v>
      </c>
      <c r="N170" s="4" t="s">
        <v>3</v>
      </c>
      <c r="O170" s="4">
        <v>-1</v>
      </c>
      <c r="P170" s="4"/>
      <c r="Q170" s="4"/>
      <c r="R170" s="4"/>
      <c r="S170" s="4"/>
      <c r="T170" s="4"/>
      <c r="U170" s="4"/>
      <c r="V170" s="4"/>
      <c r="W170" s="4"/>
    </row>
    <row r="171" spans="1:206" x14ac:dyDescent="0.2">
      <c r="A171" s="4">
        <v>50</v>
      </c>
      <c r="B171" s="4">
        <v>0</v>
      </c>
      <c r="C171" s="4">
        <v>0</v>
      </c>
      <c r="D171" s="4">
        <v>1</v>
      </c>
      <c r="E171" s="4">
        <v>209</v>
      </c>
      <c r="F171" s="4">
        <f>ROUND(Source!W147,O171)</f>
        <v>0</v>
      </c>
      <c r="G171" s="4" t="s">
        <v>56</v>
      </c>
      <c r="H171" s="4" t="s">
        <v>57</v>
      </c>
      <c r="I171" s="4"/>
      <c r="J171" s="4"/>
      <c r="K171" s="4">
        <v>209</v>
      </c>
      <c r="L171" s="4">
        <v>23</v>
      </c>
      <c r="M171" s="4">
        <v>3</v>
      </c>
      <c r="N171" s="4" t="s">
        <v>3</v>
      </c>
      <c r="O171" s="4">
        <v>2</v>
      </c>
      <c r="P171" s="4"/>
      <c r="Q171" s="4"/>
      <c r="R171" s="4"/>
      <c r="S171" s="4"/>
      <c r="T171" s="4"/>
      <c r="U171" s="4"/>
      <c r="V171" s="4"/>
      <c r="W171" s="4"/>
    </row>
    <row r="172" spans="1:206" x14ac:dyDescent="0.2">
      <c r="A172" s="4">
        <v>50</v>
      </c>
      <c r="B172" s="4">
        <v>0</v>
      </c>
      <c r="C172" s="4">
        <v>0</v>
      </c>
      <c r="D172" s="4">
        <v>1</v>
      </c>
      <c r="E172" s="4">
        <v>210</v>
      </c>
      <c r="F172" s="4">
        <f>ROUND(Source!X147,O172)</f>
        <v>0</v>
      </c>
      <c r="G172" s="4" t="s">
        <v>58</v>
      </c>
      <c r="H172" s="4" t="s">
        <v>59</v>
      </c>
      <c r="I172" s="4"/>
      <c r="J172" s="4"/>
      <c r="K172" s="4">
        <v>210</v>
      </c>
      <c r="L172" s="4">
        <v>24</v>
      </c>
      <c r="M172" s="4">
        <v>3</v>
      </c>
      <c r="N172" s="4" t="s">
        <v>3</v>
      </c>
      <c r="O172" s="4">
        <v>2</v>
      </c>
      <c r="P172" s="4"/>
      <c r="Q172" s="4"/>
      <c r="R172" s="4"/>
      <c r="S172" s="4"/>
      <c r="T172" s="4"/>
      <c r="U172" s="4"/>
      <c r="V172" s="4"/>
      <c r="W172" s="4"/>
    </row>
    <row r="173" spans="1:206" x14ac:dyDescent="0.2">
      <c r="A173" s="4">
        <v>50</v>
      </c>
      <c r="B173" s="4">
        <v>0</v>
      </c>
      <c r="C173" s="4">
        <v>0</v>
      </c>
      <c r="D173" s="4">
        <v>1</v>
      </c>
      <c r="E173" s="4">
        <v>211</v>
      </c>
      <c r="F173" s="4">
        <f>ROUND(Source!Y147,O173)</f>
        <v>0</v>
      </c>
      <c r="G173" s="4" t="s">
        <v>60</v>
      </c>
      <c r="H173" s="4" t="s">
        <v>61</v>
      </c>
      <c r="I173" s="4"/>
      <c r="J173" s="4"/>
      <c r="K173" s="4">
        <v>211</v>
      </c>
      <c r="L173" s="4">
        <v>25</v>
      </c>
      <c r="M173" s="4">
        <v>3</v>
      </c>
      <c r="N173" s="4" t="s">
        <v>3</v>
      </c>
      <c r="O173" s="4">
        <v>2</v>
      </c>
      <c r="P173" s="4"/>
      <c r="Q173" s="4"/>
      <c r="R173" s="4"/>
      <c r="S173" s="4"/>
      <c r="T173" s="4"/>
      <c r="U173" s="4"/>
      <c r="V173" s="4"/>
      <c r="W173" s="4"/>
    </row>
    <row r="174" spans="1:206" x14ac:dyDescent="0.2">
      <c r="A174" s="4">
        <v>50</v>
      </c>
      <c r="B174" s="4">
        <v>0</v>
      </c>
      <c r="C174" s="4">
        <v>0</v>
      </c>
      <c r="D174" s="4">
        <v>1</v>
      </c>
      <c r="E174" s="4">
        <v>224</v>
      </c>
      <c r="F174" s="4">
        <f>ROUND(Source!AR147,O174)</f>
        <v>0</v>
      </c>
      <c r="G174" s="4" t="s">
        <v>62</v>
      </c>
      <c r="H174" s="4" t="s">
        <v>63</v>
      </c>
      <c r="I174" s="4"/>
      <c r="J174" s="4"/>
      <c r="K174" s="4">
        <v>224</v>
      </c>
      <c r="L174" s="4">
        <v>26</v>
      </c>
      <c r="M174" s="4">
        <v>3</v>
      </c>
      <c r="N174" s="4" t="s">
        <v>3</v>
      </c>
      <c r="O174" s="4">
        <v>2</v>
      </c>
      <c r="P174" s="4"/>
      <c r="Q174" s="4"/>
      <c r="R174" s="4"/>
      <c r="S174" s="4"/>
      <c r="T174" s="4"/>
      <c r="U174" s="4"/>
      <c r="V174" s="4"/>
      <c r="W174" s="4"/>
    </row>
    <row r="176" spans="1:206" x14ac:dyDescent="0.2">
      <c r="A176" s="2">
        <v>51</v>
      </c>
      <c r="B176" s="2">
        <f>B136</f>
        <v>1</v>
      </c>
      <c r="C176" s="2">
        <f>A136</f>
        <v>4</v>
      </c>
      <c r="D176" s="2">
        <f>ROW(A136)</f>
        <v>136</v>
      </c>
      <c r="E176" s="2"/>
      <c r="F176" s="2" t="str">
        <f>IF(F136&lt;&gt;"",F136,"")</f>
        <v>1.2</v>
      </c>
      <c r="G176" s="2" t="str">
        <f>IF(G136&lt;&gt;"",G136,"")</f>
        <v>1-й Николощеповский пер.  (Установка антипарковочных столбиков - 60 пог.м)</v>
      </c>
      <c r="H176" s="2">
        <v>0</v>
      </c>
      <c r="I176" s="2"/>
      <c r="J176" s="2"/>
      <c r="K176" s="2"/>
      <c r="L176" s="2"/>
      <c r="M176" s="2"/>
      <c r="N176" s="2"/>
      <c r="O176" s="2">
        <f t="shared" ref="O176:T176" si="57">ROUND(O147+AB176,2)</f>
        <v>0</v>
      </c>
      <c r="P176" s="2">
        <f t="shared" si="57"/>
        <v>0</v>
      </c>
      <c r="Q176" s="2">
        <f t="shared" si="57"/>
        <v>0</v>
      </c>
      <c r="R176" s="2">
        <f t="shared" si="57"/>
        <v>0</v>
      </c>
      <c r="S176" s="2">
        <f t="shared" si="57"/>
        <v>0</v>
      </c>
      <c r="T176" s="2">
        <f t="shared" si="57"/>
        <v>0</v>
      </c>
      <c r="U176" s="2">
        <f>U147+AH176</f>
        <v>0</v>
      </c>
      <c r="V176" s="2">
        <f>V147+AI176</f>
        <v>0</v>
      </c>
      <c r="W176" s="2">
        <f>ROUND(W147+AJ176,2)</f>
        <v>0</v>
      </c>
      <c r="X176" s="2">
        <f>ROUND(X147+AK176,2)</f>
        <v>0</v>
      </c>
      <c r="Y176" s="2">
        <f>ROUND(Y147+AL176,2)</f>
        <v>0</v>
      </c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>
        <f t="shared" ref="AO176:BC176" si="58">ROUND(AO147+BX176,2)</f>
        <v>0</v>
      </c>
      <c r="AP176" s="2">
        <f t="shared" si="58"/>
        <v>0</v>
      </c>
      <c r="AQ176" s="2">
        <f t="shared" si="58"/>
        <v>0</v>
      </c>
      <c r="AR176" s="2">
        <f t="shared" si="58"/>
        <v>0</v>
      </c>
      <c r="AS176" s="2">
        <f t="shared" si="58"/>
        <v>0</v>
      </c>
      <c r="AT176" s="2">
        <f t="shared" si="58"/>
        <v>0</v>
      </c>
      <c r="AU176" s="2">
        <f t="shared" si="58"/>
        <v>0</v>
      </c>
      <c r="AV176" s="2">
        <f t="shared" si="58"/>
        <v>0</v>
      </c>
      <c r="AW176" s="2">
        <f t="shared" si="58"/>
        <v>0</v>
      </c>
      <c r="AX176" s="2">
        <f t="shared" si="58"/>
        <v>0</v>
      </c>
      <c r="AY176" s="2">
        <f t="shared" si="58"/>
        <v>0</v>
      </c>
      <c r="AZ176" s="2">
        <f t="shared" si="58"/>
        <v>0</v>
      </c>
      <c r="BA176" s="2">
        <f t="shared" si="58"/>
        <v>0</v>
      </c>
      <c r="BB176" s="2">
        <f t="shared" si="58"/>
        <v>0</v>
      </c>
      <c r="BC176" s="2">
        <f t="shared" si="58"/>
        <v>0</v>
      </c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>
        <v>0</v>
      </c>
    </row>
    <row r="178" spans="1:23" x14ac:dyDescent="0.2">
      <c r="A178" s="4">
        <v>50</v>
      </c>
      <c r="B178" s="4">
        <v>0</v>
      </c>
      <c r="C178" s="4">
        <v>0</v>
      </c>
      <c r="D178" s="4">
        <v>1</v>
      </c>
      <c r="E178" s="4">
        <v>201</v>
      </c>
      <c r="F178" s="4">
        <f>ROUND(Source!O176,O178)</f>
        <v>0</v>
      </c>
      <c r="G178" s="4" t="s">
        <v>12</v>
      </c>
      <c r="H178" s="4" t="s">
        <v>13</v>
      </c>
      <c r="I178" s="4"/>
      <c r="J178" s="4"/>
      <c r="K178" s="4">
        <v>201</v>
      </c>
      <c r="L178" s="4">
        <v>1</v>
      </c>
      <c r="M178" s="4">
        <v>3</v>
      </c>
      <c r="N178" s="4" t="s">
        <v>3</v>
      </c>
      <c r="O178" s="4">
        <v>2</v>
      </c>
      <c r="P178" s="4"/>
      <c r="Q178" s="4"/>
      <c r="R178" s="4"/>
      <c r="S178" s="4"/>
      <c r="T178" s="4"/>
      <c r="U178" s="4"/>
      <c r="V178" s="4"/>
      <c r="W178" s="4"/>
    </row>
    <row r="179" spans="1:23" x14ac:dyDescent="0.2">
      <c r="A179" s="4">
        <v>50</v>
      </c>
      <c r="B179" s="4">
        <v>0</v>
      </c>
      <c r="C179" s="4">
        <v>0</v>
      </c>
      <c r="D179" s="4">
        <v>1</v>
      </c>
      <c r="E179" s="4">
        <v>202</v>
      </c>
      <c r="F179" s="4">
        <f>ROUND(Source!P176,O179)</f>
        <v>0</v>
      </c>
      <c r="G179" s="4" t="s">
        <v>14</v>
      </c>
      <c r="H179" s="4" t="s">
        <v>15</v>
      </c>
      <c r="I179" s="4"/>
      <c r="J179" s="4"/>
      <c r="K179" s="4">
        <v>202</v>
      </c>
      <c r="L179" s="4">
        <v>2</v>
      </c>
      <c r="M179" s="4">
        <v>3</v>
      </c>
      <c r="N179" s="4" t="s">
        <v>3</v>
      </c>
      <c r="O179" s="4">
        <v>2</v>
      </c>
      <c r="P179" s="4"/>
      <c r="Q179" s="4"/>
      <c r="R179" s="4"/>
      <c r="S179" s="4"/>
      <c r="T179" s="4"/>
      <c r="U179" s="4"/>
      <c r="V179" s="4"/>
      <c r="W179" s="4"/>
    </row>
    <row r="180" spans="1:23" x14ac:dyDescent="0.2">
      <c r="A180" s="4">
        <v>50</v>
      </c>
      <c r="B180" s="4">
        <v>0</v>
      </c>
      <c r="C180" s="4">
        <v>0</v>
      </c>
      <c r="D180" s="4">
        <v>1</v>
      </c>
      <c r="E180" s="4">
        <v>222</v>
      </c>
      <c r="F180" s="4">
        <f>ROUND(Source!AO176,O180)</f>
        <v>0</v>
      </c>
      <c r="G180" s="4" t="s">
        <v>16</v>
      </c>
      <c r="H180" s="4" t="s">
        <v>17</v>
      </c>
      <c r="I180" s="4"/>
      <c r="J180" s="4"/>
      <c r="K180" s="4">
        <v>222</v>
      </c>
      <c r="L180" s="4">
        <v>3</v>
      </c>
      <c r="M180" s="4">
        <v>3</v>
      </c>
      <c r="N180" s="4" t="s">
        <v>3</v>
      </c>
      <c r="O180" s="4">
        <v>2</v>
      </c>
      <c r="P180" s="4"/>
      <c r="Q180" s="4"/>
      <c r="R180" s="4"/>
      <c r="S180" s="4"/>
      <c r="T180" s="4"/>
      <c r="U180" s="4"/>
      <c r="V180" s="4"/>
      <c r="W180" s="4"/>
    </row>
    <row r="181" spans="1:23" x14ac:dyDescent="0.2">
      <c r="A181" s="4">
        <v>50</v>
      </c>
      <c r="B181" s="4">
        <v>0</v>
      </c>
      <c r="C181" s="4">
        <v>0</v>
      </c>
      <c r="D181" s="4">
        <v>1</v>
      </c>
      <c r="E181" s="4">
        <v>225</v>
      </c>
      <c r="F181" s="4">
        <f>ROUND(Source!AV176,O181)</f>
        <v>0</v>
      </c>
      <c r="G181" s="4" t="s">
        <v>18</v>
      </c>
      <c r="H181" s="4" t="s">
        <v>19</v>
      </c>
      <c r="I181" s="4"/>
      <c r="J181" s="4"/>
      <c r="K181" s="4">
        <v>225</v>
      </c>
      <c r="L181" s="4">
        <v>4</v>
      </c>
      <c r="M181" s="4">
        <v>3</v>
      </c>
      <c r="N181" s="4" t="s">
        <v>3</v>
      </c>
      <c r="O181" s="4">
        <v>2</v>
      </c>
      <c r="P181" s="4"/>
      <c r="Q181" s="4"/>
      <c r="R181" s="4"/>
      <c r="S181" s="4"/>
      <c r="T181" s="4"/>
      <c r="U181" s="4"/>
      <c r="V181" s="4"/>
      <c r="W181" s="4"/>
    </row>
    <row r="182" spans="1:23" x14ac:dyDescent="0.2">
      <c r="A182" s="4">
        <v>50</v>
      </c>
      <c r="B182" s="4">
        <v>0</v>
      </c>
      <c r="C182" s="4">
        <v>0</v>
      </c>
      <c r="D182" s="4">
        <v>1</v>
      </c>
      <c r="E182" s="4">
        <v>226</v>
      </c>
      <c r="F182" s="4">
        <f>ROUND(Source!AW176,O182)</f>
        <v>0</v>
      </c>
      <c r="G182" s="4" t="s">
        <v>20</v>
      </c>
      <c r="H182" s="4" t="s">
        <v>21</v>
      </c>
      <c r="I182" s="4"/>
      <c r="J182" s="4"/>
      <c r="K182" s="4">
        <v>226</v>
      </c>
      <c r="L182" s="4">
        <v>5</v>
      </c>
      <c r="M182" s="4">
        <v>3</v>
      </c>
      <c r="N182" s="4" t="s">
        <v>3</v>
      </c>
      <c r="O182" s="4">
        <v>2</v>
      </c>
      <c r="P182" s="4"/>
      <c r="Q182" s="4"/>
      <c r="R182" s="4"/>
      <c r="S182" s="4"/>
      <c r="T182" s="4"/>
      <c r="U182" s="4"/>
      <c r="V182" s="4"/>
      <c r="W182" s="4"/>
    </row>
    <row r="183" spans="1:23" x14ac:dyDescent="0.2">
      <c r="A183" s="4">
        <v>50</v>
      </c>
      <c r="B183" s="4">
        <v>0</v>
      </c>
      <c r="C183" s="4">
        <v>0</v>
      </c>
      <c r="D183" s="4">
        <v>1</v>
      </c>
      <c r="E183" s="4">
        <v>227</v>
      </c>
      <c r="F183" s="4">
        <f>ROUND(Source!AX176,O183)</f>
        <v>0</v>
      </c>
      <c r="G183" s="4" t="s">
        <v>22</v>
      </c>
      <c r="H183" s="4" t="s">
        <v>23</v>
      </c>
      <c r="I183" s="4"/>
      <c r="J183" s="4"/>
      <c r="K183" s="4">
        <v>227</v>
      </c>
      <c r="L183" s="4">
        <v>6</v>
      </c>
      <c r="M183" s="4">
        <v>3</v>
      </c>
      <c r="N183" s="4" t="s">
        <v>3</v>
      </c>
      <c r="O183" s="4">
        <v>2</v>
      </c>
      <c r="P183" s="4"/>
      <c r="Q183" s="4"/>
      <c r="R183" s="4"/>
      <c r="S183" s="4"/>
      <c r="T183" s="4"/>
      <c r="U183" s="4"/>
      <c r="V183" s="4"/>
      <c r="W183" s="4"/>
    </row>
    <row r="184" spans="1:23" x14ac:dyDescent="0.2">
      <c r="A184" s="4">
        <v>50</v>
      </c>
      <c r="B184" s="4">
        <v>0</v>
      </c>
      <c r="C184" s="4">
        <v>0</v>
      </c>
      <c r="D184" s="4">
        <v>1</v>
      </c>
      <c r="E184" s="4">
        <v>228</v>
      </c>
      <c r="F184" s="4">
        <f>ROUND(Source!AY176,O184)</f>
        <v>0</v>
      </c>
      <c r="G184" s="4" t="s">
        <v>24</v>
      </c>
      <c r="H184" s="4" t="s">
        <v>25</v>
      </c>
      <c r="I184" s="4"/>
      <c r="J184" s="4"/>
      <c r="K184" s="4">
        <v>228</v>
      </c>
      <c r="L184" s="4">
        <v>7</v>
      </c>
      <c r="M184" s="4">
        <v>3</v>
      </c>
      <c r="N184" s="4" t="s">
        <v>3</v>
      </c>
      <c r="O184" s="4">
        <v>2</v>
      </c>
      <c r="P184" s="4"/>
      <c r="Q184" s="4"/>
      <c r="R184" s="4"/>
      <c r="S184" s="4"/>
      <c r="T184" s="4"/>
      <c r="U184" s="4"/>
      <c r="V184" s="4"/>
      <c r="W184" s="4"/>
    </row>
    <row r="185" spans="1:23" x14ac:dyDescent="0.2">
      <c r="A185" s="4">
        <v>50</v>
      </c>
      <c r="B185" s="4">
        <v>0</v>
      </c>
      <c r="C185" s="4">
        <v>0</v>
      </c>
      <c r="D185" s="4">
        <v>1</v>
      </c>
      <c r="E185" s="4">
        <v>216</v>
      </c>
      <c r="F185" s="4">
        <f>ROUND(Source!AP176,O185)</f>
        <v>0</v>
      </c>
      <c r="G185" s="4" t="s">
        <v>26</v>
      </c>
      <c r="H185" s="4" t="s">
        <v>27</v>
      </c>
      <c r="I185" s="4"/>
      <c r="J185" s="4"/>
      <c r="K185" s="4">
        <v>216</v>
      </c>
      <c r="L185" s="4">
        <v>8</v>
      </c>
      <c r="M185" s="4">
        <v>3</v>
      </c>
      <c r="N185" s="4" t="s">
        <v>3</v>
      </c>
      <c r="O185" s="4">
        <v>2</v>
      </c>
      <c r="P185" s="4"/>
      <c r="Q185" s="4"/>
      <c r="R185" s="4"/>
      <c r="S185" s="4"/>
      <c r="T185" s="4"/>
      <c r="U185" s="4"/>
      <c r="V185" s="4"/>
      <c r="W185" s="4"/>
    </row>
    <row r="186" spans="1:23" x14ac:dyDescent="0.2">
      <c r="A186" s="4">
        <v>50</v>
      </c>
      <c r="B186" s="4">
        <v>0</v>
      </c>
      <c r="C186" s="4">
        <v>0</v>
      </c>
      <c r="D186" s="4">
        <v>1</v>
      </c>
      <c r="E186" s="4">
        <v>223</v>
      </c>
      <c r="F186" s="4">
        <f>ROUND(Source!AQ176,O186)</f>
        <v>0</v>
      </c>
      <c r="G186" s="4" t="s">
        <v>28</v>
      </c>
      <c r="H186" s="4" t="s">
        <v>29</v>
      </c>
      <c r="I186" s="4"/>
      <c r="J186" s="4"/>
      <c r="K186" s="4">
        <v>223</v>
      </c>
      <c r="L186" s="4">
        <v>9</v>
      </c>
      <c r="M186" s="4">
        <v>3</v>
      </c>
      <c r="N186" s="4" t="s">
        <v>3</v>
      </c>
      <c r="O186" s="4">
        <v>2</v>
      </c>
      <c r="P186" s="4"/>
      <c r="Q186" s="4"/>
      <c r="R186" s="4"/>
      <c r="S186" s="4"/>
      <c r="T186" s="4"/>
      <c r="U186" s="4"/>
      <c r="V186" s="4"/>
      <c r="W186" s="4"/>
    </row>
    <row r="187" spans="1:23" x14ac:dyDescent="0.2">
      <c r="A187" s="4">
        <v>50</v>
      </c>
      <c r="B187" s="4">
        <v>0</v>
      </c>
      <c r="C187" s="4">
        <v>0</v>
      </c>
      <c r="D187" s="4">
        <v>1</v>
      </c>
      <c r="E187" s="4">
        <v>229</v>
      </c>
      <c r="F187" s="4">
        <f>ROUND(Source!AZ176,O187)</f>
        <v>0</v>
      </c>
      <c r="G187" s="4" t="s">
        <v>30</v>
      </c>
      <c r="H187" s="4" t="s">
        <v>31</v>
      </c>
      <c r="I187" s="4"/>
      <c r="J187" s="4"/>
      <c r="K187" s="4">
        <v>229</v>
      </c>
      <c r="L187" s="4">
        <v>10</v>
      </c>
      <c r="M187" s="4">
        <v>3</v>
      </c>
      <c r="N187" s="4" t="s">
        <v>3</v>
      </c>
      <c r="O187" s="4">
        <v>2</v>
      </c>
      <c r="P187" s="4"/>
      <c r="Q187" s="4"/>
      <c r="R187" s="4"/>
      <c r="S187" s="4"/>
      <c r="T187" s="4"/>
      <c r="U187" s="4"/>
      <c r="V187" s="4"/>
      <c r="W187" s="4"/>
    </row>
    <row r="188" spans="1:23" x14ac:dyDescent="0.2">
      <c r="A188" s="4">
        <v>50</v>
      </c>
      <c r="B188" s="4">
        <v>0</v>
      </c>
      <c r="C188" s="4">
        <v>0</v>
      </c>
      <c r="D188" s="4">
        <v>1</v>
      </c>
      <c r="E188" s="4">
        <v>203</v>
      </c>
      <c r="F188" s="4">
        <f>ROUND(Source!Q176,O188)</f>
        <v>0</v>
      </c>
      <c r="G188" s="4" t="s">
        <v>32</v>
      </c>
      <c r="H188" s="4" t="s">
        <v>33</v>
      </c>
      <c r="I188" s="4"/>
      <c r="J188" s="4"/>
      <c r="K188" s="4">
        <v>203</v>
      </c>
      <c r="L188" s="4">
        <v>11</v>
      </c>
      <c r="M188" s="4">
        <v>3</v>
      </c>
      <c r="N188" s="4" t="s">
        <v>3</v>
      </c>
      <c r="O188" s="4">
        <v>2</v>
      </c>
      <c r="P188" s="4"/>
      <c r="Q188" s="4"/>
      <c r="R188" s="4"/>
      <c r="S188" s="4"/>
      <c r="T188" s="4"/>
      <c r="U188" s="4"/>
      <c r="V188" s="4"/>
      <c r="W188" s="4"/>
    </row>
    <row r="189" spans="1:23" x14ac:dyDescent="0.2">
      <c r="A189" s="4">
        <v>50</v>
      </c>
      <c r="B189" s="4">
        <v>0</v>
      </c>
      <c r="C189" s="4">
        <v>0</v>
      </c>
      <c r="D189" s="4">
        <v>1</v>
      </c>
      <c r="E189" s="4">
        <v>231</v>
      </c>
      <c r="F189" s="4">
        <f>ROUND(Source!BB176,O189)</f>
        <v>0</v>
      </c>
      <c r="G189" s="4" t="s">
        <v>34</v>
      </c>
      <c r="H189" s="4" t="s">
        <v>35</v>
      </c>
      <c r="I189" s="4"/>
      <c r="J189" s="4"/>
      <c r="K189" s="4">
        <v>231</v>
      </c>
      <c r="L189" s="4">
        <v>12</v>
      </c>
      <c r="M189" s="4">
        <v>3</v>
      </c>
      <c r="N189" s="4" t="s">
        <v>3</v>
      </c>
      <c r="O189" s="4">
        <v>2</v>
      </c>
      <c r="P189" s="4"/>
      <c r="Q189" s="4"/>
      <c r="R189" s="4"/>
      <c r="S189" s="4"/>
      <c r="T189" s="4"/>
      <c r="U189" s="4"/>
      <c r="V189" s="4"/>
      <c r="W189" s="4"/>
    </row>
    <row r="190" spans="1:23" x14ac:dyDescent="0.2">
      <c r="A190" s="4">
        <v>50</v>
      </c>
      <c r="B190" s="4">
        <v>0</v>
      </c>
      <c r="C190" s="4">
        <v>0</v>
      </c>
      <c r="D190" s="4">
        <v>1</v>
      </c>
      <c r="E190" s="4">
        <v>204</v>
      </c>
      <c r="F190" s="4">
        <f>ROUND(Source!R176,O190)</f>
        <v>0</v>
      </c>
      <c r="G190" s="4" t="s">
        <v>36</v>
      </c>
      <c r="H190" s="4" t="s">
        <v>37</v>
      </c>
      <c r="I190" s="4"/>
      <c r="J190" s="4"/>
      <c r="K190" s="4">
        <v>204</v>
      </c>
      <c r="L190" s="4">
        <v>13</v>
      </c>
      <c r="M190" s="4">
        <v>3</v>
      </c>
      <c r="N190" s="4" t="s">
        <v>3</v>
      </c>
      <c r="O190" s="4">
        <v>2</v>
      </c>
      <c r="P190" s="4"/>
      <c r="Q190" s="4"/>
      <c r="R190" s="4"/>
      <c r="S190" s="4"/>
      <c r="T190" s="4"/>
      <c r="U190" s="4"/>
      <c r="V190" s="4"/>
      <c r="W190" s="4"/>
    </row>
    <row r="191" spans="1:23" x14ac:dyDescent="0.2">
      <c r="A191" s="4">
        <v>50</v>
      </c>
      <c r="B191" s="4">
        <v>0</v>
      </c>
      <c r="C191" s="4">
        <v>0</v>
      </c>
      <c r="D191" s="4">
        <v>1</v>
      </c>
      <c r="E191" s="4">
        <v>205</v>
      </c>
      <c r="F191" s="4">
        <f>ROUND(Source!S176,O191)</f>
        <v>0</v>
      </c>
      <c r="G191" s="4" t="s">
        <v>38</v>
      </c>
      <c r="H191" s="4" t="s">
        <v>39</v>
      </c>
      <c r="I191" s="4"/>
      <c r="J191" s="4"/>
      <c r="K191" s="4">
        <v>205</v>
      </c>
      <c r="L191" s="4">
        <v>14</v>
      </c>
      <c r="M191" s="4">
        <v>3</v>
      </c>
      <c r="N191" s="4" t="s">
        <v>3</v>
      </c>
      <c r="O191" s="4">
        <v>2</v>
      </c>
      <c r="P191" s="4"/>
      <c r="Q191" s="4"/>
      <c r="R191" s="4"/>
      <c r="S191" s="4"/>
      <c r="T191" s="4"/>
      <c r="U191" s="4"/>
      <c r="V191" s="4"/>
      <c r="W191" s="4"/>
    </row>
    <row r="192" spans="1:23" x14ac:dyDescent="0.2">
      <c r="A192" s="4">
        <v>50</v>
      </c>
      <c r="B192" s="4">
        <v>0</v>
      </c>
      <c r="C192" s="4">
        <v>0</v>
      </c>
      <c r="D192" s="4">
        <v>1</v>
      </c>
      <c r="E192" s="4">
        <v>232</v>
      </c>
      <c r="F192" s="4">
        <f>ROUND(Source!BC176,O192)</f>
        <v>0</v>
      </c>
      <c r="G192" s="4" t="s">
        <v>40</v>
      </c>
      <c r="H192" s="4" t="s">
        <v>41</v>
      </c>
      <c r="I192" s="4"/>
      <c r="J192" s="4"/>
      <c r="K192" s="4">
        <v>232</v>
      </c>
      <c r="L192" s="4">
        <v>15</v>
      </c>
      <c r="M192" s="4">
        <v>3</v>
      </c>
      <c r="N192" s="4" t="s">
        <v>3</v>
      </c>
      <c r="O192" s="4">
        <v>2</v>
      </c>
      <c r="P192" s="4"/>
      <c r="Q192" s="4"/>
      <c r="R192" s="4"/>
      <c r="S192" s="4"/>
      <c r="T192" s="4"/>
      <c r="U192" s="4"/>
      <c r="V192" s="4"/>
      <c r="W192" s="4"/>
    </row>
    <row r="193" spans="1:206" x14ac:dyDescent="0.2">
      <c r="A193" s="4">
        <v>50</v>
      </c>
      <c r="B193" s="4">
        <v>0</v>
      </c>
      <c r="C193" s="4">
        <v>0</v>
      </c>
      <c r="D193" s="4">
        <v>1</v>
      </c>
      <c r="E193" s="4">
        <v>214</v>
      </c>
      <c r="F193" s="4">
        <f>ROUND(Source!AS176,O193)</f>
        <v>0</v>
      </c>
      <c r="G193" s="4" t="s">
        <v>42</v>
      </c>
      <c r="H193" s="4" t="s">
        <v>43</v>
      </c>
      <c r="I193" s="4"/>
      <c r="J193" s="4"/>
      <c r="K193" s="4">
        <v>214</v>
      </c>
      <c r="L193" s="4">
        <v>16</v>
      </c>
      <c r="M193" s="4">
        <v>3</v>
      </c>
      <c r="N193" s="4" t="s">
        <v>3</v>
      </c>
      <c r="O193" s="4">
        <v>2</v>
      </c>
      <c r="P193" s="4"/>
      <c r="Q193" s="4"/>
      <c r="R193" s="4"/>
      <c r="S193" s="4"/>
      <c r="T193" s="4"/>
      <c r="U193" s="4"/>
      <c r="V193" s="4"/>
      <c r="W193" s="4"/>
    </row>
    <row r="194" spans="1:206" x14ac:dyDescent="0.2">
      <c r="A194" s="4">
        <v>50</v>
      </c>
      <c r="B194" s="4">
        <v>0</v>
      </c>
      <c r="C194" s="4">
        <v>0</v>
      </c>
      <c r="D194" s="4">
        <v>1</v>
      </c>
      <c r="E194" s="4">
        <v>215</v>
      </c>
      <c r="F194" s="4">
        <f>ROUND(Source!AT176,O194)</f>
        <v>0</v>
      </c>
      <c r="G194" s="4" t="s">
        <v>44</v>
      </c>
      <c r="H194" s="4" t="s">
        <v>45</v>
      </c>
      <c r="I194" s="4"/>
      <c r="J194" s="4"/>
      <c r="K194" s="4">
        <v>215</v>
      </c>
      <c r="L194" s="4">
        <v>17</v>
      </c>
      <c r="M194" s="4">
        <v>3</v>
      </c>
      <c r="N194" s="4" t="s">
        <v>3</v>
      </c>
      <c r="O194" s="4">
        <v>2</v>
      </c>
      <c r="P194" s="4"/>
      <c r="Q194" s="4"/>
      <c r="R194" s="4"/>
      <c r="S194" s="4"/>
      <c r="T194" s="4"/>
      <c r="U194" s="4"/>
      <c r="V194" s="4"/>
      <c r="W194" s="4"/>
    </row>
    <row r="195" spans="1:206" x14ac:dyDescent="0.2">
      <c r="A195" s="4">
        <v>50</v>
      </c>
      <c r="B195" s="4">
        <v>0</v>
      </c>
      <c r="C195" s="4">
        <v>0</v>
      </c>
      <c r="D195" s="4">
        <v>1</v>
      </c>
      <c r="E195" s="4">
        <v>217</v>
      </c>
      <c r="F195" s="4">
        <f>ROUND(Source!AU176,O195)</f>
        <v>0</v>
      </c>
      <c r="G195" s="4" t="s">
        <v>46</v>
      </c>
      <c r="H195" s="4" t="s">
        <v>47</v>
      </c>
      <c r="I195" s="4"/>
      <c r="J195" s="4"/>
      <c r="K195" s="4">
        <v>217</v>
      </c>
      <c r="L195" s="4">
        <v>18</v>
      </c>
      <c r="M195" s="4">
        <v>3</v>
      </c>
      <c r="N195" s="4" t="s">
        <v>3</v>
      </c>
      <c r="O195" s="4">
        <v>2</v>
      </c>
      <c r="P195" s="4"/>
      <c r="Q195" s="4"/>
      <c r="R195" s="4"/>
      <c r="S195" s="4"/>
      <c r="T195" s="4"/>
      <c r="U195" s="4"/>
      <c r="V195" s="4"/>
      <c r="W195" s="4"/>
    </row>
    <row r="196" spans="1:206" x14ac:dyDescent="0.2">
      <c r="A196" s="4">
        <v>50</v>
      </c>
      <c r="B196" s="4">
        <v>0</v>
      </c>
      <c r="C196" s="4">
        <v>0</v>
      </c>
      <c r="D196" s="4">
        <v>1</v>
      </c>
      <c r="E196" s="4">
        <v>230</v>
      </c>
      <c r="F196" s="4">
        <f>ROUND(Source!BA176,O196)</f>
        <v>0</v>
      </c>
      <c r="G196" s="4" t="s">
        <v>48</v>
      </c>
      <c r="H196" s="4" t="s">
        <v>49</v>
      </c>
      <c r="I196" s="4"/>
      <c r="J196" s="4"/>
      <c r="K196" s="4">
        <v>230</v>
      </c>
      <c r="L196" s="4">
        <v>19</v>
      </c>
      <c r="M196" s="4">
        <v>3</v>
      </c>
      <c r="N196" s="4" t="s">
        <v>3</v>
      </c>
      <c r="O196" s="4">
        <v>2</v>
      </c>
      <c r="P196" s="4"/>
      <c r="Q196" s="4"/>
      <c r="R196" s="4"/>
      <c r="S196" s="4"/>
      <c r="T196" s="4"/>
      <c r="U196" s="4"/>
      <c r="V196" s="4"/>
      <c r="W196" s="4"/>
    </row>
    <row r="197" spans="1:206" x14ac:dyDescent="0.2">
      <c r="A197" s="4">
        <v>50</v>
      </c>
      <c r="B197" s="4">
        <v>0</v>
      </c>
      <c r="C197" s="4">
        <v>0</v>
      </c>
      <c r="D197" s="4">
        <v>1</v>
      </c>
      <c r="E197" s="4">
        <v>206</v>
      </c>
      <c r="F197" s="4">
        <f>ROUND(Source!T176,O197)</f>
        <v>0</v>
      </c>
      <c r="G197" s="4" t="s">
        <v>50</v>
      </c>
      <c r="H197" s="4" t="s">
        <v>51</v>
      </c>
      <c r="I197" s="4"/>
      <c r="J197" s="4"/>
      <c r="K197" s="4">
        <v>206</v>
      </c>
      <c r="L197" s="4">
        <v>20</v>
      </c>
      <c r="M197" s="4">
        <v>3</v>
      </c>
      <c r="N197" s="4" t="s">
        <v>3</v>
      </c>
      <c r="O197" s="4">
        <v>2</v>
      </c>
      <c r="P197" s="4"/>
      <c r="Q197" s="4"/>
      <c r="R197" s="4"/>
      <c r="S197" s="4"/>
      <c r="T197" s="4"/>
      <c r="U197" s="4"/>
      <c r="V197" s="4"/>
      <c r="W197" s="4"/>
    </row>
    <row r="198" spans="1:206" x14ac:dyDescent="0.2">
      <c r="A198" s="4">
        <v>50</v>
      </c>
      <c r="B198" s="4">
        <v>0</v>
      </c>
      <c r="C198" s="4">
        <v>0</v>
      </c>
      <c r="D198" s="4">
        <v>1</v>
      </c>
      <c r="E198" s="4">
        <v>207</v>
      </c>
      <c r="F198" s="4">
        <f>Source!U176</f>
        <v>0</v>
      </c>
      <c r="G198" s="4" t="s">
        <v>52</v>
      </c>
      <c r="H198" s="4" t="s">
        <v>53</v>
      </c>
      <c r="I198" s="4"/>
      <c r="J198" s="4"/>
      <c r="K198" s="4">
        <v>207</v>
      </c>
      <c r="L198" s="4">
        <v>21</v>
      </c>
      <c r="M198" s="4">
        <v>3</v>
      </c>
      <c r="N198" s="4" t="s">
        <v>3</v>
      </c>
      <c r="O198" s="4">
        <v>-1</v>
      </c>
      <c r="P198" s="4"/>
      <c r="Q198" s="4"/>
      <c r="R198" s="4"/>
      <c r="S198" s="4"/>
      <c r="T198" s="4"/>
      <c r="U198" s="4"/>
      <c r="V198" s="4"/>
      <c r="W198" s="4"/>
    </row>
    <row r="199" spans="1:206" x14ac:dyDescent="0.2">
      <c r="A199" s="4">
        <v>50</v>
      </c>
      <c r="B199" s="4">
        <v>0</v>
      </c>
      <c r="C199" s="4">
        <v>0</v>
      </c>
      <c r="D199" s="4">
        <v>1</v>
      </c>
      <c r="E199" s="4">
        <v>208</v>
      </c>
      <c r="F199" s="4">
        <f>Source!V176</f>
        <v>0</v>
      </c>
      <c r="G199" s="4" t="s">
        <v>54</v>
      </c>
      <c r="H199" s="4" t="s">
        <v>55</v>
      </c>
      <c r="I199" s="4"/>
      <c r="J199" s="4"/>
      <c r="K199" s="4">
        <v>208</v>
      </c>
      <c r="L199" s="4">
        <v>22</v>
      </c>
      <c r="M199" s="4">
        <v>3</v>
      </c>
      <c r="N199" s="4" t="s">
        <v>3</v>
      </c>
      <c r="O199" s="4">
        <v>-1</v>
      </c>
      <c r="P199" s="4"/>
      <c r="Q199" s="4"/>
      <c r="R199" s="4"/>
      <c r="S199" s="4"/>
      <c r="T199" s="4"/>
      <c r="U199" s="4"/>
      <c r="V199" s="4"/>
      <c r="W199" s="4"/>
    </row>
    <row r="200" spans="1:206" x14ac:dyDescent="0.2">
      <c r="A200" s="4">
        <v>50</v>
      </c>
      <c r="B200" s="4">
        <v>0</v>
      </c>
      <c r="C200" s="4">
        <v>0</v>
      </c>
      <c r="D200" s="4">
        <v>1</v>
      </c>
      <c r="E200" s="4">
        <v>209</v>
      </c>
      <c r="F200" s="4">
        <f>ROUND(Source!W176,O200)</f>
        <v>0</v>
      </c>
      <c r="G200" s="4" t="s">
        <v>56</v>
      </c>
      <c r="H200" s="4" t="s">
        <v>57</v>
      </c>
      <c r="I200" s="4"/>
      <c r="J200" s="4"/>
      <c r="K200" s="4">
        <v>209</v>
      </c>
      <c r="L200" s="4">
        <v>23</v>
      </c>
      <c r="M200" s="4">
        <v>3</v>
      </c>
      <c r="N200" s="4" t="s">
        <v>3</v>
      </c>
      <c r="O200" s="4">
        <v>2</v>
      </c>
      <c r="P200" s="4"/>
      <c r="Q200" s="4"/>
      <c r="R200" s="4"/>
      <c r="S200" s="4"/>
      <c r="T200" s="4"/>
      <c r="U200" s="4"/>
      <c r="V200" s="4"/>
      <c r="W200" s="4"/>
    </row>
    <row r="201" spans="1:206" x14ac:dyDescent="0.2">
      <c r="A201" s="4">
        <v>50</v>
      </c>
      <c r="B201" s="4">
        <v>0</v>
      </c>
      <c r="C201" s="4">
        <v>0</v>
      </c>
      <c r="D201" s="4">
        <v>1</v>
      </c>
      <c r="E201" s="4">
        <v>210</v>
      </c>
      <c r="F201" s="4">
        <f>ROUND(Source!X176,O201)</f>
        <v>0</v>
      </c>
      <c r="G201" s="4" t="s">
        <v>58</v>
      </c>
      <c r="H201" s="4" t="s">
        <v>59</v>
      </c>
      <c r="I201" s="4"/>
      <c r="J201" s="4"/>
      <c r="K201" s="4">
        <v>210</v>
      </c>
      <c r="L201" s="4">
        <v>24</v>
      </c>
      <c r="M201" s="4">
        <v>3</v>
      </c>
      <c r="N201" s="4" t="s">
        <v>3</v>
      </c>
      <c r="O201" s="4">
        <v>2</v>
      </c>
      <c r="P201" s="4"/>
      <c r="Q201" s="4"/>
      <c r="R201" s="4"/>
      <c r="S201" s="4"/>
      <c r="T201" s="4"/>
      <c r="U201" s="4"/>
      <c r="V201" s="4"/>
      <c r="W201" s="4"/>
    </row>
    <row r="202" spans="1:206" x14ac:dyDescent="0.2">
      <c r="A202" s="4">
        <v>50</v>
      </c>
      <c r="B202" s="4">
        <v>0</v>
      </c>
      <c r="C202" s="4">
        <v>0</v>
      </c>
      <c r="D202" s="4">
        <v>1</v>
      </c>
      <c r="E202" s="4">
        <v>211</v>
      </c>
      <c r="F202" s="4">
        <f>ROUND(Source!Y176,O202)</f>
        <v>0</v>
      </c>
      <c r="G202" s="4" t="s">
        <v>60</v>
      </c>
      <c r="H202" s="4" t="s">
        <v>61</v>
      </c>
      <c r="I202" s="4"/>
      <c r="J202" s="4"/>
      <c r="K202" s="4">
        <v>211</v>
      </c>
      <c r="L202" s="4">
        <v>25</v>
      </c>
      <c r="M202" s="4">
        <v>3</v>
      </c>
      <c r="N202" s="4" t="s">
        <v>3</v>
      </c>
      <c r="O202" s="4">
        <v>2</v>
      </c>
      <c r="P202" s="4"/>
      <c r="Q202" s="4"/>
      <c r="R202" s="4"/>
      <c r="S202" s="4"/>
      <c r="T202" s="4"/>
      <c r="U202" s="4"/>
      <c r="V202" s="4"/>
      <c r="W202" s="4"/>
    </row>
    <row r="203" spans="1:206" x14ac:dyDescent="0.2">
      <c r="A203" s="4">
        <v>50</v>
      </c>
      <c r="B203" s="4">
        <v>0</v>
      </c>
      <c r="C203" s="4">
        <v>0</v>
      </c>
      <c r="D203" s="4">
        <v>1</v>
      </c>
      <c r="E203" s="4">
        <v>224</v>
      </c>
      <c r="F203" s="4">
        <f>ROUND(Source!AR176,O203)</f>
        <v>0</v>
      </c>
      <c r="G203" s="4" t="s">
        <v>62</v>
      </c>
      <c r="H203" s="4" t="s">
        <v>63</v>
      </c>
      <c r="I203" s="4"/>
      <c r="J203" s="4"/>
      <c r="K203" s="4">
        <v>224</v>
      </c>
      <c r="L203" s="4">
        <v>26</v>
      </c>
      <c r="M203" s="4">
        <v>3</v>
      </c>
      <c r="N203" s="4" t="s">
        <v>3</v>
      </c>
      <c r="O203" s="4">
        <v>2</v>
      </c>
      <c r="P203" s="4"/>
      <c r="Q203" s="4"/>
      <c r="R203" s="4"/>
      <c r="S203" s="4"/>
      <c r="T203" s="4"/>
      <c r="U203" s="4"/>
      <c r="V203" s="4"/>
      <c r="W203" s="4"/>
    </row>
    <row r="205" spans="1:206" x14ac:dyDescent="0.2">
      <c r="A205" s="2">
        <v>51</v>
      </c>
      <c r="B205" s="2">
        <f>B59</f>
        <v>1</v>
      </c>
      <c r="C205" s="2">
        <f>A59</f>
        <v>3</v>
      </c>
      <c r="D205" s="2">
        <f>ROW(A59)</f>
        <v>59</v>
      </c>
      <c r="E205" s="2"/>
      <c r="F205" s="2" t="str">
        <f>IF(F59&lt;&gt;"",F59,"")</f>
        <v>1.</v>
      </c>
      <c r="G205" s="2" t="str">
        <f>IF(G59&lt;&gt;"",G59,"")</f>
        <v>Район Арбат</v>
      </c>
      <c r="H205" s="2">
        <v>0</v>
      </c>
      <c r="I205" s="2"/>
      <c r="J205" s="2"/>
      <c r="K205" s="2"/>
      <c r="L205" s="2"/>
      <c r="M205" s="2"/>
      <c r="N205" s="2"/>
      <c r="O205" s="2">
        <f t="shared" ref="O205:T205" si="59">ROUND(O103+O176+AB205,2)</f>
        <v>0</v>
      </c>
      <c r="P205" s="2">
        <f t="shared" si="59"/>
        <v>0</v>
      </c>
      <c r="Q205" s="2">
        <f t="shared" si="59"/>
        <v>0</v>
      </c>
      <c r="R205" s="2">
        <f t="shared" si="59"/>
        <v>0</v>
      </c>
      <c r="S205" s="2">
        <f t="shared" si="59"/>
        <v>0</v>
      </c>
      <c r="T205" s="2">
        <f t="shared" si="59"/>
        <v>0</v>
      </c>
      <c r="U205" s="2">
        <f>U103+U176+AH205</f>
        <v>0</v>
      </c>
      <c r="V205" s="2">
        <f>V103+V176+AI205</f>
        <v>0</v>
      </c>
      <c r="W205" s="2">
        <f>ROUND(W103+W176+AJ205,2)</f>
        <v>0</v>
      </c>
      <c r="X205" s="2">
        <f>ROUND(X103+X176+AK205,2)</f>
        <v>0</v>
      </c>
      <c r="Y205" s="2">
        <f>ROUND(Y103+Y176+AL205,2)</f>
        <v>0</v>
      </c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>
        <f t="shared" ref="AO205:BC205" si="60">ROUND(AO103+AO176+BX205,2)</f>
        <v>0</v>
      </c>
      <c r="AP205" s="2">
        <f t="shared" si="60"/>
        <v>0</v>
      </c>
      <c r="AQ205" s="2">
        <f t="shared" si="60"/>
        <v>0</v>
      </c>
      <c r="AR205" s="2">
        <f t="shared" si="60"/>
        <v>0</v>
      </c>
      <c r="AS205" s="2">
        <f t="shared" si="60"/>
        <v>0</v>
      </c>
      <c r="AT205" s="2">
        <f t="shared" si="60"/>
        <v>0</v>
      </c>
      <c r="AU205" s="2">
        <f t="shared" si="60"/>
        <v>0</v>
      </c>
      <c r="AV205" s="2">
        <f t="shared" si="60"/>
        <v>0</v>
      </c>
      <c r="AW205" s="2">
        <f t="shared" si="60"/>
        <v>0</v>
      </c>
      <c r="AX205" s="2">
        <f t="shared" si="60"/>
        <v>0</v>
      </c>
      <c r="AY205" s="2">
        <f t="shared" si="60"/>
        <v>0</v>
      </c>
      <c r="AZ205" s="2">
        <f t="shared" si="60"/>
        <v>0</v>
      </c>
      <c r="BA205" s="2">
        <f t="shared" si="60"/>
        <v>0</v>
      </c>
      <c r="BB205" s="2">
        <f t="shared" si="60"/>
        <v>0</v>
      </c>
      <c r="BC205" s="2">
        <f t="shared" si="60"/>
        <v>0</v>
      </c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>
        <v>0</v>
      </c>
    </row>
    <row r="207" spans="1:206" x14ac:dyDescent="0.2">
      <c r="A207" s="4">
        <v>50</v>
      </c>
      <c r="B207" s="4">
        <v>0</v>
      </c>
      <c r="C207" s="4">
        <v>0</v>
      </c>
      <c r="D207" s="4">
        <v>1</v>
      </c>
      <c r="E207" s="4">
        <v>201</v>
      </c>
      <c r="F207" s="4">
        <f>ROUND(Source!O205,O207)</f>
        <v>0</v>
      </c>
      <c r="G207" s="4" t="s">
        <v>12</v>
      </c>
      <c r="H207" s="4" t="s">
        <v>13</v>
      </c>
      <c r="I207" s="4"/>
      <c r="J207" s="4"/>
      <c r="K207" s="4">
        <v>201</v>
      </c>
      <c r="L207" s="4">
        <v>1</v>
      </c>
      <c r="M207" s="4">
        <v>3</v>
      </c>
      <c r="N207" s="4" t="s">
        <v>3</v>
      </c>
      <c r="O207" s="4">
        <v>2</v>
      </c>
      <c r="P207" s="4"/>
      <c r="Q207" s="4"/>
      <c r="R207" s="4"/>
      <c r="S207" s="4"/>
      <c r="T207" s="4"/>
      <c r="U207" s="4"/>
      <c r="V207" s="4"/>
      <c r="W207" s="4"/>
    </row>
    <row r="208" spans="1:206" x14ac:dyDescent="0.2">
      <c r="A208" s="4">
        <v>50</v>
      </c>
      <c r="B208" s="4">
        <v>0</v>
      </c>
      <c r="C208" s="4">
        <v>0</v>
      </c>
      <c r="D208" s="4">
        <v>1</v>
      </c>
      <c r="E208" s="4">
        <v>202</v>
      </c>
      <c r="F208" s="4">
        <f>ROUND(Source!P205,O208)</f>
        <v>0</v>
      </c>
      <c r="G208" s="4" t="s">
        <v>14</v>
      </c>
      <c r="H208" s="4" t="s">
        <v>15</v>
      </c>
      <c r="I208" s="4"/>
      <c r="J208" s="4"/>
      <c r="K208" s="4">
        <v>202</v>
      </c>
      <c r="L208" s="4">
        <v>2</v>
      </c>
      <c r="M208" s="4">
        <v>3</v>
      </c>
      <c r="N208" s="4" t="s">
        <v>3</v>
      </c>
      <c r="O208" s="4">
        <v>2</v>
      </c>
      <c r="P208" s="4"/>
      <c r="Q208" s="4"/>
      <c r="R208" s="4"/>
      <c r="S208" s="4"/>
      <c r="T208" s="4"/>
      <c r="U208" s="4"/>
      <c r="V208" s="4"/>
      <c r="W208" s="4"/>
    </row>
    <row r="209" spans="1:23" x14ac:dyDescent="0.2">
      <c r="A209" s="4">
        <v>50</v>
      </c>
      <c r="B209" s="4">
        <v>0</v>
      </c>
      <c r="C209" s="4">
        <v>0</v>
      </c>
      <c r="D209" s="4">
        <v>1</v>
      </c>
      <c r="E209" s="4">
        <v>222</v>
      </c>
      <c r="F209" s="4">
        <f>ROUND(Source!AO205,O209)</f>
        <v>0</v>
      </c>
      <c r="G209" s="4" t="s">
        <v>16</v>
      </c>
      <c r="H209" s="4" t="s">
        <v>17</v>
      </c>
      <c r="I209" s="4"/>
      <c r="J209" s="4"/>
      <c r="K209" s="4">
        <v>222</v>
      </c>
      <c r="L209" s="4">
        <v>3</v>
      </c>
      <c r="M209" s="4">
        <v>3</v>
      </c>
      <c r="N209" s="4" t="s">
        <v>3</v>
      </c>
      <c r="O209" s="4">
        <v>2</v>
      </c>
      <c r="P209" s="4"/>
      <c r="Q209" s="4"/>
      <c r="R209" s="4"/>
      <c r="S209" s="4"/>
      <c r="T209" s="4"/>
      <c r="U209" s="4"/>
      <c r="V209" s="4"/>
      <c r="W209" s="4"/>
    </row>
    <row r="210" spans="1:23" x14ac:dyDescent="0.2">
      <c r="A210" s="4">
        <v>50</v>
      </c>
      <c r="B210" s="4">
        <v>0</v>
      </c>
      <c r="C210" s="4">
        <v>0</v>
      </c>
      <c r="D210" s="4">
        <v>1</v>
      </c>
      <c r="E210" s="4">
        <v>225</v>
      </c>
      <c r="F210" s="4">
        <f>ROUND(Source!AV205,O210)</f>
        <v>0</v>
      </c>
      <c r="G210" s="4" t="s">
        <v>18</v>
      </c>
      <c r="H210" s="4" t="s">
        <v>19</v>
      </c>
      <c r="I210" s="4"/>
      <c r="J210" s="4"/>
      <c r="K210" s="4">
        <v>225</v>
      </c>
      <c r="L210" s="4">
        <v>4</v>
      </c>
      <c r="M210" s="4">
        <v>3</v>
      </c>
      <c r="N210" s="4" t="s">
        <v>3</v>
      </c>
      <c r="O210" s="4">
        <v>2</v>
      </c>
      <c r="P210" s="4"/>
      <c r="Q210" s="4"/>
      <c r="R210" s="4"/>
      <c r="S210" s="4"/>
      <c r="T210" s="4"/>
      <c r="U210" s="4"/>
      <c r="V210" s="4"/>
      <c r="W210" s="4"/>
    </row>
    <row r="211" spans="1:23" x14ac:dyDescent="0.2">
      <c r="A211" s="4">
        <v>50</v>
      </c>
      <c r="B211" s="4">
        <v>0</v>
      </c>
      <c r="C211" s="4">
        <v>0</v>
      </c>
      <c r="D211" s="4">
        <v>1</v>
      </c>
      <c r="E211" s="4">
        <v>226</v>
      </c>
      <c r="F211" s="4">
        <f>ROUND(Source!AW205,O211)</f>
        <v>0</v>
      </c>
      <c r="G211" s="4" t="s">
        <v>20</v>
      </c>
      <c r="H211" s="4" t="s">
        <v>21</v>
      </c>
      <c r="I211" s="4"/>
      <c r="J211" s="4"/>
      <c r="K211" s="4">
        <v>226</v>
      </c>
      <c r="L211" s="4">
        <v>5</v>
      </c>
      <c r="M211" s="4">
        <v>3</v>
      </c>
      <c r="N211" s="4" t="s">
        <v>3</v>
      </c>
      <c r="O211" s="4">
        <v>2</v>
      </c>
      <c r="P211" s="4"/>
      <c r="Q211" s="4"/>
      <c r="R211" s="4"/>
      <c r="S211" s="4"/>
      <c r="T211" s="4"/>
      <c r="U211" s="4"/>
      <c r="V211" s="4"/>
      <c r="W211" s="4"/>
    </row>
    <row r="212" spans="1:23" x14ac:dyDescent="0.2">
      <c r="A212" s="4">
        <v>50</v>
      </c>
      <c r="B212" s="4">
        <v>0</v>
      </c>
      <c r="C212" s="4">
        <v>0</v>
      </c>
      <c r="D212" s="4">
        <v>1</v>
      </c>
      <c r="E212" s="4">
        <v>227</v>
      </c>
      <c r="F212" s="4">
        <f>ROUND(Source!AX205,O212)</f>
        <v>0</v>
      </c>
      <c r="G212" s="4" t="s">
        <v>22</v>
      </c>
      <c r="H212" s="4" t="s">
        <v>23</v>
      </c>
      <c r="I212" s="4"/>
      <c r="J212" s="4"/>
      <c r="K212" s="4">
        <v>227</v>
      </c>
      <c r="L212" s="4">
        <v>6</v>
      </c>
      <c r="M212" s="4">
        <v>3</v>
      </c>
      <c r="N212" s="4" t="s">
        <v>3</v>
      </c>
      <c r="O212" s="4">
        <v>2</v>
      </c>
      <c r="P212" s="4"/>
      <c r="Q212" s="4"/>
      <c r="R212" s="4"/>
      <c r="S212" s="4"/>
      <c r="T212" s="4"/>
      <c r="U212" s="4"/>
      <c r="V212" s="4"/>
      <c r="W212" s="4"/>
    </row>
    <row r="213" spans="1:23" x14ac:dyDescent="0.2">
      <c r="A213" s="4">
        <v>50</v>
      </c>
      <c r="B213" s="4">
        <v>0</v>
      </c>
      <c r="C213" s="4">
        <v>0</v>
      </c>
      <c r="D213" s="4">
        <v>1</v>
      </c>
      <c r="E213" s="4">
        <v>228</v>
      </c>
      <c r="F213" s="4">
        <f>ROUND(Source!AY205,O213)</f>
        <v>0</v>
      </c>
      <c r="G213" s="4" t="s">
        <v>24</v>
      </c>
      <c r="H213" s="4" t="s">
        <v>25</v>
      </c>
      <c r="I213" s="4"/>
      <c r="J213" s="4"/>
      <c r="K213" s="4">
        <v>228</v>
      </c>
      <c r="L213" s="4">
        <v>7</v>
      </c>
      <c r="M213" s="4">
        <v>3</v>
      </c>
      <c r="N213" s="4" t="s">
        <v>3</v>
      </c>
      <c r="O213" s="4">
        <v>2</v>
      </c>
      <c r="P213" s="4"/>
      <c r="Q213" s="4"/>
      <c r="R213" s="4"/>
      <c r="S213" s="4"/>
      <c r="T213" s="4"/>
      <c r="U213" s="4"/>
      <c r="V213" s="4"/>
      <c r="W213" s="4"/>
    </row>
    <row r="214" spans="1:23" x14ac:dyDescent="0.2">
      <c r="A214" s="4">
        <v>50</v>
      </c>
      <c r="B214" s="4">
        <v>0</v>
      </c>
      <c r="C214" s="4">
        <v>0</v>
      </c>
      <c r="D214" s="4">
        <v>1</v>
      </c>
      <c r="E214" s="4">
        <v>216</v>
      </c>
      <c r="F214" s="4">
        <f>ROUND(Source!AP205,O214)</f>
        <v>0</v>
      </c>
      <c r="G214" s="4" t="s">
        <v>26</v>
      </c>
      <c r="H214" s="4" t="s">
        <v>27</v>
      </c>
      <c r="I214" s="4"/>
      <c r="J214" s="4"/>
      <c r="K214" s="4">
        <v>216</v>
      </c>
      <c r="L214" s="4">
        <v>8</v>
      </c>
      <c r="M214" s="4">
        <v>3</v>
      </c>
      <c r="N214" s="4" t="s">
        <v>3</v>
      </c>
      <c r="O214" s="4">
        <v>2</v>
      </c>
      <c r="P214" s="4"/>
      <c r="Q214" s="4"/>
      <c r="R214" s="4"/>
      <c r="S214" s="4"/>
      <c r="T214" s="4"/>
      <c r="U214" s="4"/>
      <c r="V214" s="4"/>
      <c r="W214" s="4"/>
    </row>
    <row r="215" spans="1:23" x14ac:dyDescent="0.2">
      <c r="A215" s="4">
        <v>50</v>
      </c>
      <c r="B215" s="4">
        <v>0</v>
      </c>
      <c r="C215" s="4">
        <v>0</v>
      </c>
      <c r="D215" s="4">
        <v>1</v>
      </c>
      <c r="E215" s="4">
        <v>223</v>
      </c>
      <c r="F215" s="4">
        <f>ROUND(Source!AQ205,O215)</f>
        <v>0</v>
      </c>
      <c r="G215" s="4" t="s">
        <v>28</v>
      </c>
      <c r="H215" s="4" t="s">
        <v>29</v>
      </c>
      <c r="I215" s="4"/>
      <c r="J215" s="4"/>
      <c r="K215" s="4">
        <v>223</v>
      </c>
      <c r="L215" s="4">
        <v>9</v>
      </c>
      <c r="M215" s="4">
        <v>3</v>
      </c>
      <c r="N215" s="4" t="s">
        <v>3</v>
      </c>
      <c r="O215" s="4">
        <v>2</v>
      </c>
      <c r="P215" s="4"/>
      <c r="Q215" s="4"/>
      <c r="R215" s="4"/>
      <c r="S215" s="4"/>
      <c r="T215" s="4"/>
      <c r="U215" s="4"/>
      <c r="V215" s="4"/>
      <c r="W215" s="4"/>
    </row>
    <row r="216" spans="1:23" x14ac:dyDescent="0.2">
      <c r="A216" s="4">
        <v>50</v>
      </c>
      <c r="B216" s="4">
        <v>0</v>
      </c>
      <c r="C216" s="4">
        <v>0</v>
      </c>
      <c r="D216" s="4">
        <v>1</v>
      </c>
      <c r="E216" s="4">
        <v>229</v>
      </c>
      <c r="F216" s="4">
        <f>ROUND(Source!AZ205,O216)</f>
        <v>0</v>
      </c>
      <c r="G216" s="4" t="s">
        <v>30</v>
      </c>
      <c r="H216" s="4" t="s">
        <v>31</v>
      </c>
      <c r="I216" s="4"/>
      <c r="J216" s="4"/>
      <c r="K216" s="4">
        <v>229</v>
      </c>
      <c r="L216" s="4">
        <v>10</v>
      </c>
      <c r="M216" s="4">
        <v>3</v>
      </c>
      <c r="N216" s="4" t="s">
        <v>3</v>
      </c>
      <c r="O216" s="4">
        <v>2</v>
      </c>
      <c r="P216" s="4"/>
      <c r="Q216" s="4"/>
      <c r="R216" s="4"/>
      <c r="S216" s="4"/>
      <c r="T216" s="4"/>
      <c r="U216" s="4"/>
      <c r="V216" s="4"/>
      <c r="W216" s="4"/>
    </row>
    <row r="217" spans="1:23" x14ac:dyDescent="0.2">
      <c r="A217" s="4">
        <v>50</v>
      </c>
      <c r="B217" s="4">
        <v>0</v>
      </c>
      <c r="C217" s="4">
        <v>0</v>
      </c>
      <c r="D217" s="4">
        <v>1</v>
      </c>
      <c r="E217" s="4">
        <v>203</v>
      </c>
      <c r="F217" s="4">
        <f>ROUND(Source!Q205,O217)</f>
        <v>0</v>
      </c>
      <c r="G217" s="4" t="s">
        <v>32</v>
      </c>
      <c r="H217" s="4" t="s">
        <v>33</v>
      </c>
      <c r="I217" s="4"/>
      <c r="J217" s="4"/>
      <c r="K217" s="4">
        <v>203</v>
      </c>
      <c r="L217" s="4">
        <v>11</v>
      </c>
      <c r="M217" s="4">
        <v>3</v>
      </c>
      <c r="N217" s="4" t="s">
        <v>3</v>
      </c>
      <c r="O217" s="4">
        <v>2</v>
      </c>
      <c r="P217" s="4"/>
      <c r="Q217" s="4"/>
      <c r="R217" s="4"/>
      <c r="S217" s="4"/>
      <c r="T217" s="4"/>
      <c r="U217" s="4"/>
      <c r="V217" s="4"/>
      <c r="W217" s="4"/>
    </row>
    <row r="218" spans="1:23" x14ac:dyDescent="0.2">
      <c r="A218" s="4">
        <v>50</v>
      </c>
      <c r="B218" s="4">
        <v>0</v>
      </c>
      <c r="C218" s="4">
        <v>0</v>
      </c>
      <c r="D218" s="4">
        <v>1</v>
      </c>
      <c r="E218" s="4">
        <v>231</v>
      </c>
      <c r="F218" s="4">
        <f>ROUND(Source!BB205,O218)</f>
        <v>0</v>
      </c>
      <c r="G218" s="4" t="s">
        <v>34</v>
      </c>
      <c r="H218" s="4" t="s">
        <v>35</v>
      </c>
      <c r="I218" s="4"/>
      <c r="J218" s="4"/>
      <c r="K218" s="4">
        <v>231</v>
      </c>
      <c r="L218" s="4">
        <v>12</v>
      </c>
      <c r="M218" s="4">
        <v>3</v>
      </c>
      <c r="N218" s="4" t="s">
        <v>3</v>
      </c>
      <c r="O218" s="4">
        <v>2</v>
      </c>
      <c r="P218" s="4"/>
      <c r="Q218" s="4"/>
      <c r="R218" s="4"/>
      <c r="S218" s="4"/>
      <c r="T218" s="4"/>
      <c r="U218" s="4"/>
      <c r="V218" s="4"/>
      <c r="W218" s="4"/>
    </row>
    <row r="219" spans="1:23" x14ac:dyDescent="0.2">
      <c r="A219" s="4">
        <v>50</v>
      </c>
      <c r="B219" s="4">
        <v>0</v>
      </c>
      <c r="C219" s="4">
        <v>0</v>
      </c>
      <c r="D219" s="4">
        <v>1</v>
      </c>
      <c r="E219" s="4">
        <v>204</v>
      </c>
      <c r="F219" s="4">
        <f>ROUND(Source!R205,O219)</f>
        <v>0</v>
      </c>
      <c r="G219" s="4" t="s">
        <v>36</v>
      </c>
      <c r="H219" s="4" t="s">
        <v>37</v>
      </c>
      <c r="I219" s="4"/>
      <c r="J219" s="4"/>
      <c r="K219" s="4">
        <v>204</v>
      </c>
      <c r="L219" s="4">
        <v>13</v>
      </c>
      <c r="M219" s="4">
        <v>3</v>
      </c>
      <c r="N219" s="4" t="s">
        <v>3</v>
      </c>
      <c r="O219" s="4">
        <v>2</v>
      </c>
      <c r="P219" s="4"/>
      <c r="Q219" s="4"/>
      <c r="R219" s="4"/>
      <c r="S219" s="4"/>
      <c r="T219" s="4"/>
      <c r="U219" s="4"/>
      <c r="V219" s="4"/>
      <c r="W219" s="4"/>
    </row>
    <row r="220" spans="1:23" x14ac:dyDescent="0.2">
      <c r="A220" s="4">
        <v>50</v>
      </c>
      <c r="B220" s="4">
        <v>0</v>
      </c>
      <c r="C220" s="4">
        <v>0</v>
      </c>
      <c r="D220" s="4">
        <v>1</v>
      </c>
      <c r="E220" s="4">
        <v>205</v>
      </c>
      <c r="F220" s="4">
        <f>ROUND(Source!S205,O220)</f>
        <v>0</v>
      </c>
      <c r="G220" s="4" t="s">
        <v>38</v>
      </c>
      <c r="H220" s="4" t="s">
        <v>39</v>
      </c>
      <c r="I220" s="4"/>
      <c r="J220" s="4"/>
      <c r="K220" s="4">
        <v>205</v>
      </c>
      <c r="L220" s="4">
        <v>14</v>
      </c>
      <c r="M220" s="4">
        <v>3</v>
      </c>
      <c r="N220" s="4" t="s">
        <v>3</v>
      </c>
      <c r="O220" s="4">
        <v>2</v>
      </c>
      <c r="P220" s="4"/>
      <c r="Q220" s="4"/>
      <c r="R220" s="4"/>
      <c r="S220" s="4"/>
      <c r="T220" s="4"/>
      <c r="U220" s="4"/>
      <c r="V220" s="4"/>
      <c r="W220" s="4"/>
    </row>
    <row r="221" spans="1:23" x14ac:dyDescent="0.2">
      <c r="A221" s="4">
        <v>50</v>
      </c>
      <c r="B221" s="4">
        <v>0</v>
      </c>
      <c r="C221" s="4">
        <v>0</v>
      </c>
      <c r="D221" s="4">
        <v>1</v>
      </c>
      <c r="E221" s="4">
        <v>232</v>
      </c>
      <c r="F221" s="4">
        <f>ROUND(Source!BC205,O221)</f>
        <v>0</v>
      </c>
      <c r="G221" s="4" t="s">
        <v>40</v>
      </c>
      <c r="H221" s="4" t="s">
        <v>41</v>
      </c>
      <c r="I221" s="4"/>
      <c r="J221" s="4"/>
      <c r="K221" s="4">
        <v>232</v>
      </c>
      <c r="L221" s="4">
        <v>15</v>
      </c>
      <c r="M221" s="4">
        <v>3</v>
      </c>
      <c r="N221" s="4" t="s">
        <v>3</v>
      </c>
      <c r="O221" s="4">
        <v>2</v>
      </c>
      <c r="P221" s="4"/>
      <c r="Q221" s="4"/>
      <c r="R221" s="4"/>
      <c r="S221" s="4"/>
      <c r="T221" s="4"/>
      <c r="U221" s="4"/>
      <c r="V221" s="4"/>
      <c r="W221" s="4"/>
    </row>
    <row r="222" spans="1:23" x14ac:dyDescent="0.2">
      <c r="A222" s="4">
        <v>50</v>
      </c>
      <c r="B222" s="4">
        <v>0</v>
      </c>
      <c r="C222" s="4">
        <v>0</v>
      </c>
      <c r="D222" s="4">
        <v>1</v>
      </c>
      <c r="E222" s="4">
        <v>214</v>
      </c>
      <c r="F222" s="4">
        <f>ROUND(Source!AS205,O222)</f>
        <v>0</v>
      </c>
      <c r="G222" s="4" t="s">
        <v>42</v>
      </c>
      <c r="H222" s="4" t="s">
        <v>43</v>
      </c>
      <c r="I222" s="4"/>
      <c r="J222" s="4"/>
      <c r="K222" s="4">
        <v>214</v>
      </c>
      <c r="L222" s="4">
        <v>16</v>
      </c>
      <c r="M222" s="4">
        <v>3</v>
      </c>
      <c r="N222" s="4" t="s">
        <v>3</v>
      </c>
      <c r="O222" s="4">
        <v>2</v>
      </c>
      <c r="P222" s="4"/>
      <c r="Q222" s="4"/>
      <c r="R222" s="4"/>
      <c r="S222" s="4"/>
      <c r="T222" s="4"/>
      <c r="U222" s="4"/>
      <c r="V222" s="4"/>
      <c r="W222" s="4"/>
    </row>
    <row r="223" spans="1:23" x14ac:dyDescent="0.2">
      <c r="A223" s="4">
        <v>50</v>
      </c>
      <c r="B223" s="4">
        <v>0</v>
      </c>
      <c r="C223" s="4">
        <v>0</v>
      </c>
      <c r="D223" s="4">
        <v>1</v>
      </c>
      <c r="E223" s="4">
        <v>215</v>
      </c>
      <c r="F223" s="4">
        <f>ROUND(Source!AT205,O223)</f>
        <v>0</v>
      </c>
      <c r="G223" s="4" t="s">
        <v>44</v>
      </c>
      <c r="H223" s="4" t="s">
        <v>45</v>
      </c>
      <c r="I223" s="4"/>
      <c r="J223" s="4"/>
      <c r="K223" s="4">
        <v>215</v>
      </c>
      <c r="L223" s="4">
        <v>17</v>
      </c>
      <c r="M223" s="4">
        <v>3</v>
      </c>
      <c r="N223" s="4" t="s">
        <v>3</v>
      </c>
      <c r="O223" s="4">
        <v>2</v>
      </c>
      <c r="P223" s="4"/>
      <c r="Q223" s="4"/>
      <c r="R223" s="4"/>
      <c r="S223" s="4"/>
      <c r="T223" s="4"/>
      <c r="U223" s="4"/>
      <c r="V223" s="4"/>
      <c r="W223" s="4"/>
    </row>
    <row r="224" spans="1:23" x14ac:dyDescent="0.2">
      <c r="A224" s="4">
        <v>50</v>
      </c>
      <c r="B224" s="4">
        <v>0</v>
      </c>
      <c r="C224" s="4">
        <v>0</v>
      </c>
      <c r="D224" s="4">
        <v>1</v>
      </c>
      <c r="E224" s="4">
        <v>217</v>
      </c>
      <c r="F224" s="4">
        <f>ROUND(Source!AU205,O224)</f>
        <v>0</v>
      </c>
      <c r="G224" s="4" t="s">
        <v>46</v>
      </c>
      <c r="H224" s="4" t="s">
        <v>47</v>
      </c>
      <c r="I224" s="4"/>
      <c r="J224" s="4"/>
      <c r="K224" s="4">
        <v>217</v>
      </c>
      <c r="L224" s="4">
        <v>18</v>
      </c>
      <c r="M224" s="4">
        <v>3</v>
      </c>
      <c r="N224" s="4" t="s">
        <v>3</v>
      </c>
      <c r="O224" s="4">
        <v>2</v>
      </c>
      <c r="P224" s="4"/>
      <c r="Q224" s="4"/>
      <c r="R224" s="4"/>
      <c r="S224" s="4"/>
      <c r="T224" s="4"/>
      <c r="U224" s="4"/>
      <c r="V224" s="4"/>
      <c r="W224" s="4"/>
    </row>
    <row r="225" spans="1:23" x14ac:dyDescent="0.2">
      <c r="A225" s="4">
        <v>50</v>
      </c>
      <c r="B225" s="4">
        <v>0</v>
      </c>
      <c r="C225" s="4">
        <v>0</v>
      </c>
      <c r="D225" s="4">
        <v>1</v>
      </c>
      <c r="E225" s="4">
        <v>230</v>
      </c>
      <c r="F225" s="4">
        <f>ROUND(Source!BA205,O225)</f>
        <v>0</v>
      </c>
      <c r="G225" s="4" t="s">
        <v>48</v>
      </c>
      <c r="H225" s="4" t="s">
        <v>49</v>
      </c>
      <c r="I225" s="4"/>
      <c r="J225" s="4"/>
      <c r="K225" s="4">
        <v>230</v>
      </c>
      <c r="L225" s="4">
        <v>19</v>
      </c>
      <c r="M225" s="4">
        <v>3</v>
      </c>
      <c r="N225" s="4" t="s">
        <v>3</v>
      </c>
      <c r="O225" s="4">
        <v>2</v>
      </c>
      <c r="P225" s="4"/>
      <c r="Q225" s="4"/>
      <c r="R225" s="4"/>
      <c r="S225" s="4"/>
      <c r="T225" s="4"/>
      <c r="U225" s="4"/>
      <c r="V225" s="4"/>
      <c r="W225" s="4"/>
    </row>
    <row r="226" spans="1:23" x14ac:dyDescent="0.2">
      <c r="A226" s="4">
        <v>50</v>
      </c>
      <c r="B226" s="4">
        <v>0</v>
      </c>
      <c r="C226" s="4">
        <v>0</v>
      </c>
      <c r="D226" s="4">
        <v>1</v>
      </c>
      <c r="E226" s="4">
        <v>206</v>
      </c>
      <c r="F226" s="4">
        <f>ROUND(Source!T205,O226)</f>
        <v>0</v>
      </c>
      <c r="G226" s="4" t="s">
        <v>50</v>
      </c>
      <c r="H226" s="4" t="s">
        <v>51</v>
      </c>
      <c r="I226" s="4"/>
      <c r="J226" s="4"/>
      <c r="K226" s="4">
        <v>206</v>
      </c>
      <c r="L226" s="4">
        <v>20</v>
      </c>
      <c r="M226" s="4">
        <v>3</v>
      </c>
      <c r="N226" s="4" t="s">
        <v>3</v>
      </c>
      <c r="O226" s="4">
        <v>2</v>
      </c>
      <c r="P226" s="4"/>
      <c r="Q226" s="4"/>
      <c r="R226" s="4"/>
      <c r="S226" s="4"/>
      <c r="T226" s="4"/>
      <c r="U226" s="4"/>
      <c r="V226" s="4"/>
      <c r="W226" s="4"/>
    </row>
    <row r="227" spans="1:23" x14ac:dyDescent="0.2">
      <c r="A227" s="4">
        <v>50</v>
      </c>
      <c r="B227" s="4">
        <v>0</v>
      </c>
      <c r="C227" s="4">
        <v>0</v>
      </c>
      <c r="D227" s="4">
        <v>1</v>
      </c>
      <c r="E227" s="4">
        <v>207</v>
      </c>
      <c r="F227" s="4">
        <f>Source!U205</f>
        <v>0</v>
      </c>
      <c r="G227" s="4" t="s">
        <v>52</v>
      </c>
      <c r="H227" s="4" t="s">
        <v>53</v>
      </c>
      <c r="I227" s="4"/>
      <c r="J227" s="4"/>
      <c r="K227" s="4">
        <v>207</v>
      </c>
      <c r="L227" s="4">
        <v>21</v>
      </c>
      <c r="M227" s="4">
        <v>3</v>
      </c>
      <c r="N227" s="4" t="s">
        <v>3</v>
      </c>
      <c r="O227" s="4">
        <v>-1</v>
      </c>
      <c r="P227" s="4"/>
      <c r="Q227" s="4"/>
      <c r="R227" s="4"/>
      <c r="S227" s="4"/>
      <c r="T227" s="4"/>
      <c r="U227" s="4"/>
      <c r="V227" s="4"/>
      <c r="W227" s="4"/>
    </row>
    <row r="228" spans="1:23" x14ac:dyDescent="0.2">
      <c r="A228" s="4">
        <v>50</v>
      </c>
      <c r="B228" s="4">
        <v>0</v>
      </c>
      <c r="C228" s="4">
        <v>0</v>
      </c>
      <c r="D228" s="4">
        <v>1</v>
      </c>
      <c r="E228" s="4">
        <v>208</v>
      </c>
      <c r="F228" s="4">
        <f>Source!V205</f>
        <v>0</v>
      </c>
      <c r="G228" s="4" t="s">
        <v>54</v>
      </c>
      <c r="H228" s="4" t="s">
        <v>55</v>
      </c>
      <c r="I228" s="4"/>
      <c r="J228" s="4"/>
      <c r="K228" s="4">
        <v>208</v>
      </c>
      <c r="L228" s="4">
        <v>22</v>
      </c>
      <c r="M228" s="4">
        <v>3</v>
      </c>
      <c r="N228" s="4" t="s">
        <v>3</v>
      </c>
      <c r="O228" s="4">
        <v>-1</v>
      </c>
      <c r="P228" s="4"/>
      <c r="Q228" s="4"/>
      <c r="R228" s="4"/>
      <c r="S228" s="4"/>
      <c r="T228" s="4"/>
      <c r="U228" s="4"/>
      <c r="V228" s="4"/>
      <c r="W228" s="4"/>
    </row>
    <row r="229" spans="1:23" x14ac:dyDescent="0.2">
      <c r="A229" s="4">
        <v>50</v>
      </c>
      <c r="B229" s="4">
        <v>0</v>
      </c>
      <c r="C229" s="4">
        <v>0</v>
      </c>
      <c r="D229" s="4">
        <v>1</v>
      </c>
      <c r="E229" s="4">
        <v>209</v>
      </c>
      <c r="F229" s="4">
        <f>ROUND(Source!W205,O229)</f>
        <v>0</v>
      </c>
      <c r="G229" s="4" t="s">
        <v>56</v>
      </c>
      <c r="H229" s="4" t="s">
        <v>57</v>
      </c>
      <c r="I229" s="4"/>
      <c r="J229" s="4"/>
      <c r="K229" s="4">
        <v>209</v>
      </c>
      <c r="L229" s="4">
        <v>23</v>
      </c>
      <c r="M229" s="4">
        <v>3</v>
      </c>
      <c r="N229" s="4" t="s">
        <v>3</v>
      </c>
      <c r="O229" s="4">
        <v>2</v>
      </c>
      <c r="P229" s="4"/>
      <c r="Q229" s="4"/>
      <c r="R229" s="4"/>
      <c r="S229" s="4"/>
      <c r="T229" s="4"/>
      <c r="U229" s="4"/>
      <c r="V229" s="4"/>
      <c r="W229" s="4"/>
    </row>
    <row r="230" spans="1:23" x14ac:dyDescent="0.2">
      <c r="A230" s="4">
        <v>50</v>
      </c>
      <c r="B230" s="4">
        <v>0</v>
      </c>
      <c r="C230" s="4">
        <v>0</v>
      </c>
      <c r="D230" s="4">
        <v>1</v>
      </c>
      <c r="E230" s="4">
        <v>210</v>
      </c>
      <c r="F230" s="4">
        <f>ROUND(Source!X205,O230)</f>
        <v>0</v>
      </c>
      <c r="G230" s="4" t="s">
        <v>58</v>
      </c>
      <c r="H230" s="4" t="s">
        <v>59</v>
      </c>
      <c r="I230" s="4"/>
      <c r="J230" s="4"/>
      <c r="K230" s="4">
        <v>210</v>
      </c>
      <c r="L230" s="4">
        <v>24</v>
      </c>
      <c r="M230" s="4">
        <v>3</v>
      </c>
      <c r="N230" s="4" t="s">
        <v>3</v>
      </c>
      <c r="O230" s="4">
        <v>2</v>
      </c>
      <c r="P230" s="4"/>
      <c r="Q230" s="4"/>
      <c r="R230" s="4"/>
      <c r="S230" s="4"/>
      <c r="T230" s="4"/>
      <c r="U230" s="4"/>
      <c r="V230" s="4"/>
      <c r="W230" s="4"/>
    </row>
    <row r="231" spans="1:23" x14ac:dyDescent="0.2">
      <c r="A231" s="4">
        <v>50</v>
      </c>
      <c r="B231" s="4">
        <v>0</v>
      </c>
      <c r="C231" s="4">
        <v>0</v>
      </c>
      <c r="D231" s="4">
        <v>1</v>
      </c>
      <c r="E231" s="4">
        <v>211</v>
      </c>
      <c r="F231" s="4">
        <f>ROUND(Source!Y205,O231)</f>
        <v>0</v>
      </c>
      <c r="G231" s="4" t="s">
        <v>60</v>
      </c>
      <c r="H231" s="4" t="s">
        <v>61</v>
      </c>
      <c r="I231" s="4"/>
      <c r="J231" s="4"/>
      <c r="K231" s="4">
        <v>211</v>
      </c>
      <c r="L231" s="4">
        <v>25</v>
      </c>
      <c r="M231" s="4">
        <v>3</v>
      </c>
      <c r="N231" s="4" t="s">
        <v>3</v>
      </c>
      <c r="O231" s="4">
        <v>2</v>
      </c>
      <c r="P231" s="4"/>
      <c r="Q231" s="4"/>
      <c r="R231" s="4"/>
      <c r="S231" s="4"/>
      <c r="T231" s="4"/>
      <c r="U231" s="4"/>
      <c r="V231" s="4"/>
      <c r="W231" s="4"/>
    </row>
    <row r="232" spans="1:23" x14ac:dyDescent="0.2">
      <c r="A232" s="4">
        <v>50</v>
      </c>
      <c r="B232" s="4">
        <v>0</v>
      </c>
      <c r="C232" s="4">
        <v>0</v>
      </c>
      <c r="D232" s="4">
        <v>1</v>
      </c>
      <c r="E232" s="4">
        <v>224</v>
      </c>
      <c r="F232" s="4">
        <f>ROUND(Source!AR205,O232)</f>
        <v>0</v>
      </c>
      <c r="G232" s="4" t="s">
        <v>62</v>
      </c>
      <c r="H232" s="4" t="s">
        <v>63</v>
      </c>
      <c r="I232" s="4"/>
      <c r="J232" s="4"/>
      <c r="K232" s="4">
        <v>224</v>
      </c>
      <c r="L232" s="4">
        <v>26</v>
      </c>
      <c r="M232" s="4">
        <v>3</v>
      </c>
      <c r="N232" s="4" t="s">
        <v>3</v>
      </c>
      <c r="O232" s="4">
        <v>2</v>
      </c>
      <c r="P232" s="4"/>
      <c r="Q232" s="4"/>
      <c r="R232" s="4"/>
      <c r="S232" s="4"/>
      <c r="T232" s="4"/>
      <c r="U232" s="4"/>
      <c r="V232" s="4"/>
      <c r="W232" s="4"/>
    </row>
    <row r="233" spans="1:23" x14ac:dyDescent="0.2">
      <c r="A233" s="4">
        <v>50</v>
      </c>
      <c r="B233" s="4">
        <v>1</v>
      </c>
      <c r="C233" s="4">
        <v>0</v>
      </c>
      <c r="D233" s="4">
        <v>2</v>
      </c>
      <c r="E233" s="4">
        <v>0</v>
      </c>
      <c r="F233" s="4">
        <f>ROUND(F232-F231,O233)</f>
        <v>0</v>
      </c>
      <c r="G233" s="4" t="s">
        <v>64</v>
      </c>
      <c r="H233" s="4" t="s">
        <v>65</v>
      </c>
      <c r="I233" s="4"/>
      <c r="J233" s="4"/>
      <c r="K233" s="4">
        <v>212</v>
      </c>
      <c r="L233" s="4">
        <v>27</v>
      </c>
      <c r="M233" s="4">
        <v>0</v>
      </c>
      <c r="N233" s="4" t="s">
        <v>3</v>
      </c>
      <c r="O233" s="4">
        <v>2</v>
      </c>
      <c r="P233" s="4"/>
      <c r="Q233" s="4"/>
      <c r="R233" s="4"/>
      <c r="S233" s="4"/>
      <c r="T233" s="4"/>
      <c r="U233" s="4"/>
      <c r="V233" s="4"/>
      <c r="W233" s="4"/>
    </row>
    <row r="234" spans="1:23" x14ac:dyDescent="0.2">
      <c r="A234" s="4">
        <v>50</v>
      </c>
      <c r="B234" s="4">
        <v>1</v>
      </c>
      <c r="C234" s="4">
        <v>0</v>
      </c>
      <c r="D234" s="4">
        <v>2</v>
      </c>
      <c r="E234" s="4">
        <v>0</v>
      </c>
      <c r="F234" s="4">
        <f>ROUND(F219+F220,O234)</f>
        <v>0</v>
      </c>
      <c r="G234" s="4" t="s">
        <v>66</v>
      </c>
      <c r="H234" s="4" t="s">
        <v>67</v>
      </c>
      <c r="I234" s="4"/>
      <c r="J234" s="4"/>
      <c r="K234" s="4">
        <v>212</v>
      </c>
      <c r="L234" s="4">
        <v>28</v>
      </c>
      <c r="M234" s="4">
        <v>0</v>
      </c>
      <c r="N234" s="4" t="s">
        <v>3</v>
      </c>
      <c r="O234" s="4">
        <v>2</v>
      </c>
      <c r="P234" s="4"/>
      <c r="Q234" s="4"/>
      <c r="R234" s="4"/>
      <c r="S234" s="4"/>
      <c r="T234" s="4"/>
      <c r="U234" s="4"/>
      <c r="V234" s="4"/>
      <c r="W234" s="4"/>
    </row>
    <row r="235" spans="1:23" x14ac:dyDescent="0.2">
      <c r="A235" s="4">
        <v>50</v>
      </c>
      <c r="B235" s="4">
        <v>1</v>
      </c>
      <c r="C235" s="4">
        <v>0</v>
      </c>
      <c r="D235" s="4">
        <v>2</v>
      </c>
      <c r="E235" s="4">
        <v>0</v>
      </c>
      <c r="F235" s="4">
        <f>ROUND((F233-F220-F219)*0.2,O235)</f>
        <v>0</v>
      </c>
      <c r="G235" s="4" t="s">
        <v>68</v>
      </c>
      <c r="H235" s="4" t="s">
        <v>69</v>
      </c>
      <c r="I235" s="4"/>
      <c r="J235" s="4"/>
      <c r="K235" s="4">
        <v>212</v>
      </c>
      <c r="L235" s="4">
        <v>29</v>
      </c>
      <c r="M235" s="4">
        <v>0</v>
      </c>
      <c r="N235" s="4" t="s">
        <v>3</v>
      </c>
      <c r="O235" s="4">
        <v>2</v>
      </c>
      <c r="P235" s="4"/>
      <c r="Q235" s="4"/>
      <c r="R235" s="4"/>
      <c r="S235" s="4"/>
      <c r="T235" s="4"/>
      <c r="U235" s="4"/>
      <c r="V235" s="4"/>
      <c r="W235" s="4"/>
    </row>
    <row r="236" spans="1:23" x14ac:dyDescent="0.2">
      <c r="A236" s="4">
        <v>50</v>
      </c>
      <c r="B236" s="4">
        <v>1</v>
      </c>
      <c r="C236" s="4">
        <v>0</v>
      </c>
      <c r="D236" s="4">
        <v>2</v>
      </c>
      <c r="E236" s="4">
        <v>0</v>
      </c>
      <c r="F236" s="4">
        <f>ROUND(F233+F235,O236)</f>
        <v>0</v>
      </c>
      <c r="G236" s="4" t="s">
        <v>70</v>
      </c>
      <c r="H236" s="4" t="s">
        <v>71</v>
      </c>
      <c r="I236" s="4"/>
      <c r="J236" s="4"/>
      <c r="K236" s="4">
        <v>212</v>
      </c>
      <c r="L236" s="4">
        <v>30</v>
      </c>
      <c r="M236" s="4">
        <v>0</v>
      </c>
      <c r="N236" s="4" t="s">
        <v>3</v>
      </c>
      <c r="O236" s="4">
        <v>2</v>
      </c>
      <c r="P236" s="4"/>
      <c r="Q236" s="4"/>
      <c r="R236" s="4"/>
      <c r="S236" s="4"/>
      <c r="T236" s="4"/>
      <c r="U236" s="4"/>
      <c r="V236" s="4"/>
      <c r="W236" s="4"/>
    </row>
    <row r="237" spans="1:23" x14ac:dyDescent="0.2">
      <c r="A237" s="4">
        <v>50</v>
      </c>
      <c r="B237" s="4">
        <v>1</v>
      </c>
      <c r="C237" s="4">
        <v>0</v>
      </c>
      <c r="D237" s="4">
        <v>2</v>
      </c>
      <c r="E237" s="4">
        <v>213</v>
      </c>
      <c r="F237" s="4">
        <f>ROUND(F232*1.2,O237)</f>
        <v>0</v>
      </c>
      <c r="G237" s="4" t="s">
        <v>72</v>
      </c>
      <c r="H237" s="4" t="s">
        <v>73</v>
      </c>
      <c r="I237" s="4"/>
      <c r="J237" s="4"/>
      <c r="K237" s="4">
        <v>212</v>
      </c>
      <c r="L237" s="4">
        <v>31</v>
      </c>
      <c r="M237" s="4">
        <v>0</v>
      </c>
      <c r="N237" s="4" t="s">
        <v>3</v>
      </c>
      <c r="O237" s="4">
        <v>2</v>
      </c>
      <c r="P237" s="4"/>
      <c r="Q237" s="4"/>
      <c r="R237" s="4"/>
      <c r="S237" s="4"/>
      <c r="T237" s="4"/>
      <c r="U237" s="4"/>
      <c r="V237" s="4"/>
      <c r="W237" s="4"/>
    </row>
    <row r="238" spans="1:23" x14ac:dyDescent="0.2">
      <c r="A238" s="4">
        <v>50</v>
      </c>
      <c r="B238" s="4">
        <v>1</v>
      </c>
      <c r="C238" s="4">
        <v>0</v>
      </c>
      <c r="D238" s="4">
        <v>2</v>
      </c>
      <c r="E238" s="4">
        <v>0</v>
      </c>
      <c r="F238" s="4">
        <f>ROUND(F237-F236,O238)</f>
        <v>0</v>
      </c>
      <c r="G238" s="4" t="s">
        <v>74</v>
      </c>
      <c r="H238" s="4" t="s">
        <v>75</v>
      </c>
      <c r="I238" s="4"/>
      <c r="J238" s="4"/>
      <c r="K238" s="4">
        <v>212</v>
      </c>
      <c r="L238" s="4">
        <v>32</v>
      </c>
      <c r="M238" s="4">
        <v>0</v>
      </c>
      <c r="N238" s="4" t="s">
        <v>3</v>
      </c>
      <c r="O238" s="4">
        <v>2</v>
      </c>
      <c r="P238" s="4"/>
      <c r="Q238" s="4"/>
      <c r="R238" s="4"/>
      <c r="S238" s="4"/>
      <c r="T238" s="4"/>
      <c r="U238" s="4"/>
      <c r="V238" s="4"/>
      <c r="W238" s="4"/>
    </row>
    <row r="240" spans="1:23" x14ac:dyDescent="0.2">
      <c r="A240" s="5">
        <v>60</v>
      </c>
      <c r="B240" s="5">
        <f>IF(Source!F240&lt;&gt;0,1,0)</f>
        <v>1</v>
      </c>
      <c r="C240" s="5"/>
      <c r="D240" s="5">
        <f>ROW(A59)</f>
        <v>59</v>
      </c>
      <c r="E240" s="5">
        <v>1</v>
      </c>
      <c r="F240" s="5">
        <v>189</v>
      </c>
      <c r="G240" s="5" t="s">
        <v>4</v>
      </c>
      <c r="H240" s="5" t="s">
        <v>3</v>
      </c>
    </row>
    <row r="241" spans="1:245" x14ac:dyDescent="0.2">
      <c r="A241" s="5">
        <v>60</v>
      </c>
      <c r="B241" s="5">
        <f>IF(Source!F241&lt;&gt;0,1,0)</f>
        <v>1</v>
      </c>
      <c r="C241" s="5"/>
      <c r="D241" s="5">
        <f>ROW(A59)</f>
        <v>59</v>
      </c>
      <c r="E241" s="5">
        <v>2</v>
      </c>
      <c r="F241" s="5">
        <v>30</v>
      </c>
      <c r="G241" s="5" t="s">
        <v>89</v>
      </c>
      <c r="H241" s="5" t="s">
        <v>3</v>
      </c>
    </row>
    <row r="242" spans="1:245" x14ac:dyDescent="0.2">
      <c r="A242" s="5">
        <v>60</v>
      </c>
      <c r="B242" s="5">
        <f>IF(Source!F242&lt;&gt;0,1,0)</f>
        <v>1</v>
      </c>
      <c r="C242" s="5"/>
      <c r="D242" s="5">
        <f>ROW(A59)</f>
        <v>59</v>
      </c>
      <c r="E242" s="5">
        <v>3</v>
      </c>
      <c r="F242" s="5">
        <v>15</v>
      </c>
      <c r="G242" s="5" t="s">
        <v>96</v>
      </c>
      <c r="H242" s="5" t="s">
        <v>3</v>
      </c>
    </row>
    <row r="244" spans="1:245" x14ac:dyDescent="0.2">
      <c r="A244" s="1">
        <v>3</v>
      </c>
      <c r="B244" s="1">
        <v>1</v>
      </c>
      <c r="C244" s="1"/>
      <c r="D244" s="1">
        <f>ROW(A323)</f>
        <v>323</v>
      </c>
      <c r="E244" s="1"/>
      <c r="F244" s="1" t="s">
        <v>89</v>
      </c>
      <c r="G244" s="1" t="s">
        <v>106</v>
      </c>
      <c r="H244" s="1" t="s">
        <v>3</v>
      </c>
      <c r="I244" s="1">
        <v>0</v>
      </c>
      <c r="J244" s="1" t="s">
        <v>3</v>
      </c>
      <c r="K244" s="1">
        <v>-1</v>
      </c>
      <c r="L244" s="1" t="s">
        <v>3</v>
      </c>
      <c r="M244" s="1"/>
      <c r="N244" s="1"/>
      <c r="O244" s="1"/>
      <c r="P244" s="1"/>
      <c r="Q244" s="1"/>
      <c r="R244" s="1"/>
      <c r="S244" s="1"/>
      <c r="T244" s="1"/>
      <c r="U244" s="1" t="s">
        <v>3</v>
      </c>
      <c r="V244" s="1">
        <v>0</v>
      </c>
      <c r="W244" s="1"/>
      <c r="X244" s="1"/>
      <c r="Y244" s="1"/>
      <c r="Z244" s="1"/>
      <c r="AA244" s="1"/>
      <c r="AB244" s="1" t="s">
        <v>3</v>
      </c>
      <c r="AC244" s="1" t="s">
        <v>3</v>
      </c>
      <c r="AD244" s="1" t="s">
        <v>3</v>
      </c>
      <c r="AE244" s="1" t="s">
        <v>3</v>
      </c>
      <c r="AF244" s="1" t="s">
        <v>3</v>
      </c>
      <c r="AG244" s="1" t="s">
        <v>3</v>
      </c>
      <c r="AH244" s="1"/>
      <c r="AI244" s="1"/>
      <c r="AJ244" s="1"/>
      <c r="AK244" s="1"/>
      <c r="AL244" s="1"/>
      <c r="AM244" s="1"/>
      <c r="AN244" s="1"/>
      <c r="AO244" s="1"/>
      <c r="AP244" s="1" t="s">
        <v>3</v>
      </c>
      <c r="AQ244" s="1" t="s">
        <v>3</v>
      </c>
      <c r="AR244" s="1" t="s">
        <v>3</v>
      </c>
      <c r="AS244" s="1"/>
      <c r="AT244" s="1"/>
      <c r="AU244" s="1"/>
      <c r="AV244" s="1"/>
      <c r="AW244" s="1"/>
      <c r="AX244" s="1"/>
      <c r="AY244" s="1"/>
      <c r="AZ244" s="1" t="s">
        <v>3</v>
      </c>
      <c r="BA244" s="1"/>
      <c r="BB244" s="1" t="s">
        <v>3</v>
      </c>
      <c r="BC244" s="1" t="s">
        <v>3</v>
      </c>
      <c r="BD244" s="1" t="s">
        <v>3</v>
      </c>
      <c r="BE244" s="1" t="s">
        <v>3</v>
      </c>
      <c r="BF244" s="1" t="s">
        <v>3</v>
      </c>
      <c r="BG244" s="1" t="s">
        <v>3</v>
      </c>
      <c r="BH244" s="1" t="s">
        <v>3</v>
      </c>
      <c r="BI244" s="1" t="s">
        <v>3</v>
      </c>
      <c r="BJ244" s="1" t="s">
        <v>3</v>
      </c>
      <c r="BK244" s="1" t="s">
        <v>3</v>
      </c>
      <c r="BL244" s="1" t="s">
        <v>3</v>
      </c>
      <c r="BM244" s="1" t="s">
        <v>3</v>
      </c>
      <c r="BN244" s="1" t="s">
        <v>3</v>
      </c>
      <c r="BO244" s="1" t="s">
        <v>3</v>
      </c>
      <c r="BP244" s="1" t="s">
        <v>3</v>
      </c>
      <c r="BQ244" s="1"/>
      <c r="BR244" s="1"/>
      <c r="BS244" s="1"/>
      <c r="BT244" s="1"/>
      <c r="BU244" s="1"/>
      <c r="BV244" s="1"/>
      <c r="BW244" s="1"/>
      <c r="BX244" s="1">
        <v>0</v>
      </c>
      <c r="BY244" s="1"/>
      <c r="BZ244" s="1"/>
      <c r="CA244" s="1"/>
      <c r="CB244" s="1"/>
      <c r="CC244" s="1"/>
      <c r="CD244" s="1"/>
      <c r="CE244" s="1"/>
      <c r="CF244" s="1">
        <v>0</v>
      </c>
      <c r="CG244" s="1">
        <v>0</v>
      </c>
      <c r="CH244" s="1"/>
      <c r="CI244" s="1" t="s">
        <v>3</v>
      </c>
      <c r="CJ244" s="1" t="s">
        <v>3</v>
      </c>
    </row>
    <row r="246" spans="1:245" x14ac:dyDescent="0.2">
      <c r="A246" s="2">
        <v>52</v>
      </c>
      <c r="B246" s="2">
        <f t="shared" ref="B246:G246" si="61">B323</f>
        <v>1</v>
      </c>
      <c r="C246" s="2">
        <f t="shared" si="61"/>
        <v>3</v>
      </c>
      <c r="D246" s="2">
        <f t="shared" si="61"/>
        <v>244</v>
      </c>
      <c r="E246" s="2">
        <f t="shared" si="61"/>
        <v>0</v>
      </c>
      <c r="F246" s="2" t="str">
        <f t="shared" si="61"/>
        <v>2</v>
      </c>
      <c r="G246" s="2" t="str">
        <f t="shared" si="61"/>
        <v>район Бассманный</v>
      </c>
      <c r="H246" s="2"/>
      <c r="I246" s="2"/>
      <c r="J246" s="2"/>
      <c r="K246" s="2"/>
      <c r="L246" s="2"/>
      <c r="M246" s="2"/>
      <c r="N246" s="2"/>
      <c r="O246" s="2">
        <f t="shared" ref="O246:AT246" si="62">O323</f>
        <v>0</v>
      </c>
      <c r="P246" s="2">
        <f t="shared" si="62"/>
        <v>0</v>
      </c>
      <c r="Q246" s="2">
        <f t="shared" si="62"/>
        <v>0</v>
      </c>
      <c r="R246" s="2">
        <f t="shared" si="62"/>
        <v>0</v>
      </c>
      <c r="S246" s="2">
        <f t="shared" si="62"/>
        <v>0</v>
      </c>
      <c r="T246" s="2">
        <f t="shared" si="62"/>
        <v>0</v>
      </c>
      <c r="U246" s="2">
        <f t="shared" si="62"/>
        <v>0</v>
      </c>
      <c r="V246" s="2">
        <f t="shared" si="62"/>
        <v>0</v>
      </c>
      <c r="W246" s="2">
        <f t="shared" si="62"/>
        <v>0</v>
      </c>
      <c r="X246" s="2">
        <f t="shared" si="62"/>
        <v>0</v>
      </c>
      <c r="Y246" s="2">
        <f t="shared" si="62"/>
        <v>0</v>
      </c>
      <c r="Z246" s="2">
        <f t="shared" si="62"/>
        <v>0</v>
      </c>
      <c r="AA246" s="2">
        <f t="shared" si="62"/>
        <v>0</v>
      </c>
      <c r="AB246" s="2">
        <f t="shared" si="62"/>
        <v>0</v>
      </c>
      <c r="AC246" s="2">
        <f t="shared" si="62"/>
        <v>0</v>
      </c>
      <c r="AD246" s="2">
        <f t="shared" si="62"/>
        <v>0</v>
      </c>
      <c r="AE246" s="2">
        <f t="shared" si="62"/>
        <v>0</v>
      </c>
      <c r="AF246" s="2">
        <f t="shared" si="62"/>
        <v>0</v>
      </c>
      <c r="AG246" s="2">
        <f t="shared" si="62"/>
        <v>0</v>
      </c>
      <c r="AH246" s="2">
        <f t="shared" si="62"/>
        <v>0</v>
      </c>
      <c r="AI246" s="2">
        <f t="shared" si="62"/>
        <v>0</v>
      </c>
      <c r="AJ246" s="2">
        <f t="shared" si="62"/>
        <v>0</v>
      </c>
      <c r="AK246" s="2">
        <f t="shared" si="62"/>
        <v>0</v>
      </c>
      <c r="AL246" s="2">
        <f t="shared" si="62"/>
        <v>0</v>
      </c>
      <c r="AM246" s="2">
        <f t="shared" si="62"/>
        <v>0</v>
      </c>
      <c r="AN246" s="2">
        <f t="shared" si="62"/>
        <v>0</v>
      </c>
      <c r="AO246" s="2">
        <f t="shared" si="62"/>
        <v>0</v>
      </c>
      <c r="AP246" s="2">
        <f t="shared" si="62"/>
        <v>0</v>
      </c>
      <c r="AQ246" s="2">
        <f t="shared" si="62"/>
        <v>0</v>
      </c>
      <c r="AR246" s="2">
        <f t="shared" si="62"/>
        <v>0</v>
      </c>
      <c r="AS246" s="2">
        <f t="shared" si="62"/>
        <v>0</v>
      </c>
      <c r="AT246" s="2">
        <f t="shared" si="62"/>
        <v>0</v>
      </c>
      <c r="AU246" s="2">
        <f t="shared" ref="AU246:BZ246" si="63">AU323</f>
        <v>0</v>
      </c>
      <c r="AV246" s="2">
        <f t="shared" si="63"/>
        <v>0</v>
      </c>
      <c r="AW246" s="2">
        <f t="shared" si="63"/>
        <v>0</v>
      </c>
      <c r="AX246" s="2">
        <f t="shared" si="63"/>
        <v>0</v>
      </c>
      <c r="AY246" s="2">
        <f t="shared" si="63"/>
        <v>0</v>
      </c>
      <c r="AZ246" s="2">
        <f t="shared" si="63"/>
        <v>0</v>
      </c>
      <c r="BA246" s="2">
        <f t="shared" si="63"/>
        <v>0</v>
      </c>
      <c r="BB246" s="2">
        <f t="shared" si="63"/>
        <v>0</v>
      </c>
      <c r="BC246" s="2">
        <f t="shared" si="63"/>
        <v>0</v>
      </c>
      <c r="BD246" s="2">
        <f t="shared" si="63"/>
        <v>0</v>
      </c>
      <c r="BE246" s="2">
        <f t="shared" si="63"/>
        <v>0</v>
      </c>
      <c r="BF246" s="2">
        <f t="shared" si="63"/>
        <v>0</v>
      </c>
      <c r="BG246" s="2">
        <f t="shared" si="63"/>
        <v>0</v>
      </c>
      <c r="BH246" s="2">
        <f t="shared" si="63"/>
        <v>0</v>
      </c>
      <c r="BI246" s="2">
        <f t="shared" si="63"/>
        <v>0</v>
      </c>
      <c r="BJ246" s="2">
        <f t="shared" si="63"/>
        <v>0</v>
      </c>
      <c r="BK246" s="2">
        <f t="shared" si="63"/>
        <v>0</v>
      </c>
      <c r="BL246" s="2">
        <f t="shared" si="63"/>
        <v>0</v>
      </c>
      <c r="BM246" s="2">
        <f t="shared" si="63"/>
        <v>0</v>
      </c>
      <c r="BN246" s="2">
        <f t="shared" si="63"/>
        <v>0</v>
      </c>
      <c r="BO246" s="2">
        <f t="shared" si="63"/>
        <v>0</v>
      </c>
      <c r="BP246" s="2">
        <f t="shared" si="63"/>
        <v>0</v>
      </c>
      <c r="BQ246" s="2">
        <f t="shared" si="63"/>
        <v>0</v>
      </c>
      <c r="BR246" s="2">
        <f t="shared" si="63"/>
        <v>0</v>
      </c>
      <c r="BS246" s="2">
        <f t="shared" si="63"/>
        <v>0</v>
      </c>
      <c r="BT246" s="2">
        <f t="shared" si="63"/>
        <v>0</v>
      </c>
      <c r="BU246" s="2">
        <f t="shared" si="63"/>
        <v>0</v>
      </c>
      <c r="BV246" s="2">
        <f t="shared" si="63"/>
        <v>0</v>
      </c>
      <c r="BW246" s="2">
        <f t="shared" si="63"/>
        <v>0</v>
      </c>
      <c r="BX246" s="2">
        <f t="shared" si="63"/>
        <v>0</v>
      </c>
      <c r="BY246" s="2">
        <f t="shared" si="63"/>
        <v>0</v>
      </c>
      <c r="BZ246" s="2">
        <f t="shared" si="63"/>
        <v>0</v>
      </c>
      <c r="CA246" s="2">
        <f t="shared" ref="CA246:DF246" si="64">CA323</f>
        <v>0</v>
      </c>
      <c r="CB246" s="2">
        <f t="shared" si="64"/>
        <v>0</v>
      </c>
      <c r="CC246" s="2">
        <f t="shared" si="64"/>
        <v>0</v>
      </c>
      <c r="CD246" s="2">
        <f t="shared" si="64"/>
        <v>0</v>
      </c>
      <c r="CE246" s="2">
        <f t="shared" si="64"/>
        <v>0</v>
      </c>
      <c r="CF246" s="2">
        <f t="shared" si="64"/>
        <v>0</v>
      </c>
      <c r="CG246" s="2">
        <f t="shared" si="64"/>
        <v>0</v>
      </c>
      <c r="CH246" s="2">
        <f t="shared" si="64"/>
        <v>0</v>
      </c>
      <c r="CI246" s="2">
        <f t="shared" si="64"/>
        <v>0</v>
      </c>
      <c r="CJ246" s="2">
        <f t="shared" si="64"/>
        <v>0</v>
      </c>
      <c r="CK246" s="2">
        <f t="shared" si="64"/>
        <v>0</v>
      </c>
      <c r="CL246" s="2">
        <f t="shared" si="64"/>
        <v>0</v>
      </c>
      <c r="CM246" s="2">
        <f t="shared" si="64"/>
        <v>0</v>
      </c>
      <c r="CN246" s="2">
        <f t="shared" si="64"/>
        <v>0</v>
      </c>
      <c r="CO246" s="2">
        <f t="shared" si="64"/>
        <v>0</v>
      </c>
      <c r="CP246" s="2">
        <f t="shared" si="64"/>
        <v>0</v>
      </c>
      <c r="CQ246" s="2">
        <f t="shared" si="64"/>
        <v>0</v>
      </c>
      <c r="CR246" s="2">
        <f t="shared" si="64"/>
        <v>0</v>
      </c>
      <c r="CS246" s="2">
        <f t="shared" si="64"/>
        <v>0</v>
      </c>
      <c r="CT246" s="2">
        <f t="shared" si="64"/>
        <v>0</v>
      </c>
      <c r="CU246" s="2">
        <f t="shared" si="64"/>
        <v>0</v>
      </c>
      <c r="CV246" s="2">
        <f t="shared" si="64"/>
        <v>0</v>
      </c>
      <c r="CW246" s="2">
        <f t="shared" si="64"/>
        <v>0</v>
      </c>
      <c r="CX246" s="2">
        <f t="shared" si="64"/>
        <v>0</v>
      </c>
      <c r="CY246" s="2">
        <f t="shared" si="64"/>
        <v>0</v>
      </c>
      <c r="CZ246" s="2">
        <f t="shared" si="64"/>
        <v>0</v>
      </c>
      <c r="DA246" s="2">
        <f t="shared" si="64"/>
        <v>0</v>
      </c>
      <c r="DB246" s="2">
        <f t="shared" si="64"/>
        <v>0</v>
      </c>
      <c r="DC246" s="2">
        <f t="shared" si="64"/>
        <v>0</v>
      </c>
      <c r="DD246" s="2">
        <f t="shared" si="64"/>
        <v>0</v>
      </c>
      <c r="DE246" s="2">
        <f t="shared" si="64"/>
        <v>0</v>
      </c>
      <c r="DF246" s="2">
        <f t="shared" si="64"/>
        <v>0</v>
      </c>
      <c r="DG246" s="3">
        <f t="shared" ref="DG246:EL246" si="65">DG323</f>
        <v>0</v>
      </c>
      <c r="DH246" s="3">
        <f t="shared" si="65"/>
        <v>0</v>
      </c>
      <c r="DI246" s="3">
        <f t="shared" si="65"/>
        <v>0</v>
      </c>
      <c r="DJ246" s="3">
        <f t="shared" si="65"/>
        <v>0</v>
      </c>
      <c r="DK246" s="3">
        <f t="shared" si="65"/>
        <v>0</v>
      </c>
      <c r="DL246" s="3">
        <f t="shared" si="65"/>
        <v>0</v>
      </c>
      <c r="DM246" s="3">
        <f t="shared" si="65"/>
        <v>0</v>
      </c>
      <c r="DN246" s="3">
        <f t="shared" si="65"/>
        <v>0</v>
      </c>
      <c r="DO246" s="3">
        <f t="shared" si="65"/>
        <v>0</v>
      </c>
      <c r="DP246" s="3">
        <f t="shared" si="65"/>
        <v>0</v>
      </c>
      <c r="DQ246" s="3">
        <f t="shared" si="65"/>
        <v>0</v>
      </c>
      <c r="DR246" s="3">
        <f t="shared" si="65"/>
        <v>0</v>
      </c>
      <c r="DS246" s="3">
        <f t="shared" si="65"/>
        <v>0</v>
      </c>
      <c r="DT246" s="3">
        <f t="shared" si="65"/>
        <v>0</v>
      </c>
      <c r="DU246" s="3">
        <f t="shared" si="65"/>
        <v>0</v>
      </c>
      <c r="DV246" s="3">
        <f t="shared" si="65"/>
        <v>0</v>
      </c>
      <c r="DW246" s="3">
        <f t="shared" si="65"/>
        <v>0</v>
      </c>
      <c r="DX246" s="3">
        <f t="shared" si="65"/>
        <v>0</v>
      </c>
      <c r="DY246" s="3">
        <f t="shared" si="65"/>
        <v>0</v>
      </c>
      <c r="DZ246" s="3">
        <f t="shared" si="65"/>
        <v>0</v>
      </c>
      <c r="EA246" s="3">
        <f t="shared" si="65"/>
        <v>0</v>
      </c>
      <c r="EB246" s="3">
        <f t="shared" si="65"/>
        <v>0</v>
      </c>
      <c r="EC246" s="3">
        <f t="shared" si="65"/>
        <v>0</v>
      </c>
      <c r="ED246" s="3">
        <f t="shared" si="65"/>
        <v>0</v>
      </c>
      <c r="EE246" s="3">
        <f t="shared" si="65"/>
        <v>0</v>
      </c>
      <c r="EF246" s="3">
        <f t="shared" si="65"/>
        <v>0</v>
      </c>
      <c r="EG246" s="3">
        <f t="shared" si="65"/>
        <v>0</v>
      </c>
      <c r="EH246" s="3">
        <f t="shared" si="65"/>
        <v>0</v>
      </c>
      <c r="EI246" s="3">
        <f t="shared" si="65"/>
        <v>0</v>
      </c>
      <c r="EJ246" s="3">
        <f t="shared" si="65"/>
        <v>0</v>
      </c>
      <c r="EK246" s="3">
        <f t="shared" si="65"/>
        <v>0</v>
      </c>
      <c r="EL246" s="3">
        <f t="shared" si="65"/>
        <v>0</v>
      </c>
      <c r="EM246" s="3">
        <f t="shared" ref="EM246:FR246" si="66">EM323</f>
        <v>0</v>
      </c>
      <c r="EN246" s="3">
        <f t="shared" si="66"/>
        <v>0</v>
      </c>
      <c r="EO246" s="3">
        <f t="shared" si="66"/>
        <v>0</v>
      </c>
      <c r="EP246" s="3">
        <f t="shared" si="66"/>
        <v>0</v>
      </c>
      <c r="EQ246" s="3">
        <f t="shared" si="66"/>
        <v>0</v>
      </c>
      <c r="ER246" s="3">
        <f t="shared" si="66"/>
        <v>0</v>
      </c>
      <c r="ES246" s="3">
        <f t="shared" si="66"/>
        <v>0</v>
      </c>
      <c r="ET246" s="3">
        <f t="shared" si="66"/>
        <v>0</v>
      </c>
      <c r="EU246" s="3">
        <f t="shared" si="66"/>
        <v>0</v>
      </c>
      <c r="EV246" s="3">
        <f t="shared" si="66"/>
        <v>0</v>
      </c>
      <c r="EW246" s="3">
        <f t="shared" si="66"/>
        <v>0</v>
      </c>
      <c r="EX246" s="3">
        <f t="shared" si="66"/>
        <v>0</v>
      </c>
      <c r="EY246" s="3">
        <f t="shared" si="66"/>
        <v>0</v>
      </c>
      <c r="EZ246" s="3">
        <f t="shared" si="66"/>
        <v>0</v>
      </c>
      <c r="FA246" s="3">
        <f t="shared" si="66"/>
        <v>0</v>
      </c>
      <c r="FB246" s="3">
        <f t="shared" si="66"/>
        <v>0</v>
      </c>
      <c r="FC246" s="3">
        <f t="shared" si="66"/>
        <v>0</v>
      </c>
      <c r="FD246" s="3">
        <f t="shared" si="66"/>
        <v>0</v>
      </c>
      <c r="FE246" s="3">
        <f t="shared" si="66"/>
        <v>0</v>
      </c>
      <c r="FF246" s="3">
        <f t="shared" si="66"/>
        <v>0</v>
      </c>
      <c r="FG246" s="3">
        <f t="shared" si="66"/>
        <v>0</v>
      </c>
      <c r="FH246" s="3">
        <f t="shared" si="66"/>
        <v>0</v>
      </c>
      <c r="FI246" s="3">
        <f t="shared" si="66"/>
        <v>0</v>
      </c>
      <c r="FJ246" s="3">
        <f t="shared" si="66"/>
        <v>0</v>
      </c>
      <c r="FK246" s="3">
        <f t="shared" si="66"/>
        <v>0</v>
      </c>
      <c r="FL246" s="3">
        <f t="shared" si="66"/>
        <v>0</v>
      </c>
      <c r="FM246" s="3">
        <f t="shared" si="66"/>
        <v>0</v>
      </c>
      <c r="FN246" s="3">
        <f t="shared" si="66"/>
        <v>0</v>
      </c>
      <c r="FO246" s="3">
        <f t="shared" si="66"/>
        <v>0</v>
      </c>
      <c r="FP246" s="3">
        <f t="shared" si="66"/>
        <v>0</v>
      </c>
      <c r="FQ246" s="3">
        <f t="shared" si="66"/>
        <v>0</v>
      </c>
      <c r="FR246" s="3">
        <f t="shared" si="66"/>
        <v>0</v>
      </c>
      <c r="FS246" s="3">
        <f t="shared" ref="FS246:GX246" si="67">FS323</f>
        <v>0</v>
      </c>
      <c r="FT246" s="3">
        <f t="shared" si="67"/>
        <v>0</v>
      </c>
      <c r="FU246" s="3">
        <f t="shared" si="67"/>
        <v>0</v>
      </c>
      <c r="FV246" s="3">
        <f t="shared" si="67"/>
        <v>0</v>
      </c>
      <c r="FW246" s="3">
        <f t="shared" si="67"/>
        <v>0</v>
      </c>
      <c r="FX246" s="3">
        <f t="shared" si="67"/>
        <v>0</v>
      </c>
      <c r="FY246" s="3">
        <f t="shared" si="67"/>
        <v>0</v>
      </c>
      <c r="FZ246" s="3">
        <f t="shared" si="67"/>
        <v>0</v>
      </c>
      <c r="GA246" s="3">
        <f t="shared" si="67"/>
        <v>0</v>
      </c>
      <c r="GB246" s="3">
        <f t="shared" si="67"/>
        <v>0</v>
      </c>
      <c r="GC246" s="3">
        <f t="shared" si="67"/>
        <v>0</v>
      </c>
      <c r="GD246" s="3">
        <f t="shared" si="67"/>
        <v>0</v>
      </c>
      <c r="GE246" s="3">
        <f t="shared" si="67"/>
        <v>0</v>
      </c>
      <c r="GF246" s="3">
        <f t="shared" si="67"/>
        <v>0</v>
      </c>
      <c r="GG246" s="3">
        <f t="shared" si="67"/>
        <v>0</v>
      </c>
      <c r="GH246" s="3">
        <f t="shared" si="67"/>
        <v>0</v>
      </c>
      <c r="GI246" s="3">
        <f t="shared" si="67"/>
        <v>0</v>
      </c>
      <c r="GJ246" s="3">
        <f t="shared" si="67"/>
        <v>0</v>
      </c>
      <c r="GK246" s="3">
        <f t="shared" si="67"/>
        <v>0</v>
      </c>
      <c r="GL246" s="3">
        <f t="shared" si="67"/>
        <v>0</v>
      </c>
      <c r="GM246" s="3">
        <f t="shared" si="67"/>
        <v>0</v>
      </c>
      <c r="GN246" s="3">
        <f t="shared" si="67"/>
        <v>0</v>
      </c>
      <c r="GO246" s="3">
        <f t="shared" si="67"/>
        <v>0</v>
      </c>
      <c r="GP246" s="3">
        <f t="shared" si="67"/>
        <v>0</v>
      </c>
      <c r="GQ246" s="3">
        <f t="shared" si="67"/>
        <v>0</v>
      </c>
      <c r="GR246" s="3">
        <f t="shared" si="67"/>
        <v>0</v>
      </c>
      <c r="GS246" s="3">
        <f t="shared" si="67"/>
        <v>0</v>
      </c>
      <c r="GT246" s="3">
        <f t="shared" si="67"/>
        <v>0</v>
      </c>
      <c r="GU246" s="3">
        <f t="shared" si="67"/>
        <v>0</v>
      </c>
      <c r="GV246" s="3">
        <f t="shared" si="67"/>
        <v>0</v>
      </c>
      <c r="GW246" s="3">
        <f t="shared" si="67"/>
        <v>0</v>
      </c>
      <c r="GX246" s="3">
        <f t="shared" si="67"/>
        <v>0</v>
      </c>
    </row>
    <row r="248" spans="1:245" x14ac:dyDescent="0.2">
      <c r="A248" s="1">
        <v>4</v>
      </c>
      <c r="B248" s="1">
        <v>1</v>
      </c>
      <c r="C248" s="1"/>
      <c r="D248" s="1">
        <f>ROW(A290)</f>
        <v>290</v>
      </c>
      <c r="E248" s="1"/>
      <c r="F248" s="1" t="s">
        <v>107</v>
      </c>
      <c r="G248" s="1" t="s">
        <v>108</v>
      </c>
      <c r="H248" s="1" t="s">
        <v>3</v>
      </c>
      <c r="I248" s="1">
        <v>0</v>
      </c>
      <c r="J248" s="1"/>
      <c r="K248" s="1">
        <v>-1</v>
      </c>
      <c r="L248" s="1"/>
      <c r="M248" s="1"/>
      <c r="N248" s="1"/>
      <c r="O248" s="1"/>
      <c r="P248" s="1"/>
      <c r="Q248" s="1"/>
      <c r="R248" s="1"/>
      <c r="S248" s="1"/>
      <c r="T248" s="1"/>
      <c r="U248" s="1" t="s">
        <v>3</v>
      </c>
      <c r="V248" s="1">
        <v>0</v>
      </c>
      <c r="W248" s="1"/>
      <c r="X248" s="1"/>
      <c r="Y248" s="1"/>
      <c r="Z248" s="1"/>
      <c r="AA248" s="1"/>
      <c r="AB248" s="1" t="s">
        <v>3</v>
      </c>
      <c r="AC248" s="1" t="s">
        <v>3</v>
      </c>
      <c r="AD248" s="1" t="s">
        <v>3</v>
      </c>
      <c r="AE248" s="1" t="s">
        <v>3</v>
      </c>
      <c r="AF248" s="1" t="s">
        <v>3</v>
      </c>
      <c r="AG248" s="1" t="s">
        <v>3</v>
      </c>
      <c r="AH248" s="1"/>
      <c r="AI248" s="1"/>
      <c r="AJ248" s="1"/>
      <c r="AK248" s="1"/>
      <c r="AL248" s="1"/>
      <c r="AM248" s="1"/>
      <c r="AN248" s="1"/>
      <c r="AO248" s="1"/>
      <c r="AP248" s="1" t="s">
        <v>3</v>
      </c>
      <c r="AQ248" s="1" t="s">
        <v>3</v>
      </c>
      <c r="AR248" s="1" t="s">
        <v>3</v>
      </c>
      <c r="AS248" s="1"/>
      <c r="AT248" s="1"/>
      <c r="AU248" s="1"/>
      <c r="AV248" s="1"/>
      <c r="AW248" s="1"/>
      <c r="AX248" s="1"/>
      <c r="AY248" s="1"/>
      <c r="AZ248" s="1" t="s">
        <v>3</v>
      </c>
      <c r="BA248" s="1"/>
      <c r="BB248" s="1" t="s">
        <v>3</v>
      </c>
      <c r="BC248" s="1" t="s">
        <v>3</v>
      </c>
      <c r="BD248" s="1" t="s">
        <v>3</v>
      </c>
      <c r="BE248" s="1" t="s">
        <v>3</v>
      </c>
      <c r="BF248" s="1" t="s">
        <v>3</v>
      </c>
      <c r="BG248" s="1" t="s">
        <v>3</v>
      </c>
      <c r="BH248" s="1" t="s">
        <v>3</v>
      </c>
      <c r="BI248" s="1" t="s">
        <v>3</v>
      </c>
      <c r="BJ248" s="1" t="s">
        <v>3</v>
      </c>
      <c r="BK248" s="1" t="s">
        <v>3</v>
      </c>
      <c r="BL248" s="1" t="s">
        <v>3</v>
      </c>
      <c r="BM248" s="1" t="s">
        <v>3</v>
      </c>
      <c r="BN248" s="1" t="s">
        <v>3</v>
      </c>
      <c r="BO248" s="1" t="s">
        <v>3</v>
      </c>
      <c r="BP248" s="1" t="s">
        <v>3</v>
      </c>
      <c r="BQ248" s="1"/>
      <c r="BR248" s="1"/>
      <c r="BS248" s="1"/>
      <c r="BT248" s="1"/>
      <c r="BU248" s="1"/>
      <c r="BV248" s="1"/>
      <c r="BW248" s="1"/>
      <c r="BX248" s="1">
        <v>0</v>
      </c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>
        <v>0</v>
      </c>
    </row>
    <row r="250" spans="1:245" x14ac:dyDescent="0.2">
      <c r="A250" s="2">
        <v>52</v>
      </c>
      <c r="B250" s="2">
        <f t="shared" ref="B250:G250" si="68">B290</f>
        <v>1</v>
      </c>
      <c r="C250" s="2">
        <f t="shared" si="68"/>
        <v>4</v>
      </c>
      <c r="D250" s="2">
        <f t="shared" si="68"/>
        <v>248</v>
      </c>
      <c r="E250" s="2">
        <f t="shared" si="68"/>
        <v>0</v>
      </c>
      <c r="F250" s="2" t="str">
        <f t="shared" si="68"/>
        <v>2.1</v>
      </c>
      <c r="G250" s="2" t="str">
        <f t="shared" si="68"/>
        <v>Бакунинская ул., д. 7, стр. 1  (Установка бетонных полусфер (диаметр 500 мл.) с креплением к поверхности)</v>
      </c>
      <c r="H250" s="2"/>
      <c r="I250" s="2"/>
      <c r="J250" s="2"/>
      <c r="K250" s="2"/>
      <c r="L250" s="2"/>
      <c r="M250" s="2"/>
      <c r="N250" s="2"/>
      <c r="O250" s="2">
        <f t="shared" ref="O250:AT250" si="69">O290</f>
        <v>0</v>
      </c>
      <c r="P250" s="2">
        <f t="shared" si="69"/>
        <v>0</v>
      </c>
      <c r="Q250" s="2">
        <f t="shared" si="69"/>
        <v>0</v>
      </c>
      <c r="R250" s="2">
        <f t="shared" si="69"/>
        <v>0</v>
      </c>
      <c r="S250" s="2">
        <f t="shared" si="69"/>
        <v>0</v>
      </c>
      <c r="T250" s="2">
        <f t="shared" si="69"/>
        <v>0</v>
      </c>
      <c r="U250" s="2">
        <f t="shared" si="69"/>
        <v>0</v>
      </c>
      <c r="V250" s="2">
        <f t="shared" si="69"/>
        <v>0</v>
      </c>
      <c r="W250" s="2">
        <f t="shared" si="69"/>
        <v>0</v>
      </c>
      <c r="X250" s="2">
        <f t="shared" si="69"/>
        <v>0</v>
      </c>
      <c r="Y250" s="2">
        <f t="shared" si="69"/>
        <v>0</v>
      </c>
      <c r="Z250" s="2">
        <f t="shared" si="69"/>
        <v>0</v>
      </c>
      <c r="AA250" s="2">
        <f t="shared" si="69"/>
        <v>0</v>
      </c>
      <c r="AB250" s="2">
        <f t="shared" si="69"/>
        <v>0</v>
      </c>
      <c r="AC250" s="2">
        <f t="shared" si="69"/>
        <v>0</v>
      </c>
      <c r="AD250" s="2">
        <f t="shared" si="69"/>
        <v>0</v>
      </c>
      <c r="AE250" s="2">
        <f t="shared" si="69"/>
        <v>0</v>
      </c>
      <c r="AF250" s="2">
        <f t="shared" si="69"/>
        <v>0</v>
      </c>
      <c r="AG250" s="2">
        <f t="shared" si="69"/>
        <v>0</v>
      </c>
      <c r="AH250" s="2">
        <f t="shared" si="69"/>
        <v>0</v>
      </c>
      <c r="AI250" s="2">
        <f t="shared" si="69"/>
        <v>0</v>
      </c>
      <c r="AJ250" s="2">
        <f t="shared" si="69"/>
        <v>0</v>
      </c>
      <c r="AK250" s="2">
        <f t="shared" si="69"/>
        <v>0</v>
      </c>
      <c r="AL250" s="2">
        <f t="shared" si="69"/>
        <v>0</v>
      </c>
      <c r="AM250" s="2">
        <f t="shared" si="69"/>
        <v>0</v>
      </c>
      <c r="AN250" s="2">
        <f t="shared" si="69"/>
        <v>0</v>
      </c>
      <c r="AO250" s="2">
        <f t="shared" si="69"/>
        <v>0</v>
      </c>
      <c r="AP250" s="2">
        <f t="shared" si="69"/>
        <v>0</v>
      </c>
      <c r="AQ250" s="2">
        <f t="shared" si="69"/>
        <v>0</v>
      </c>
      <c r="AR250" s="2">
        <f t="shared" si="69"/>
        <v>0</v>
      </c>
      <c r="AS250" s="2">
        <f t="shared" si="69"/>
        <v>0</v>
      </c>
      <c r="AT250" s="2">
        <f t="shared" si="69"/>
        <v>0</v>
      </c>
      <c r="AU250" s="2">
        <f t="shared" ref="AU250:BZ250" si="70">AU290</f>
        <v>0</v>
      </c>
      <c r="AV250" s="2">
        <f t="shared" si="70"/>
        <v>0</v>
      </c>
      <c r="AW250" s="2">
        <f t="shared" si="70"/>
        <v>0</v>
      </c>
      <c r="AX250" s="2">
        <f t="shared" si="70"/>
        <v>0</v>
      </c>
      <c r="AY250" s="2">
        <f t="shared" si="70"/>
        <v>0</v>
      </c>
      <c r="AZ250" s="2">
        <f t="shared" si="70"/>
        <v>0</v>
      </c>
      <c r="BA250" s="2">
        <f t="shared" si="70"/>
        <v>0</v>
      </c>
      <c r="BB250" s="2">
        <f t="shared" si="70"/>
        <v>0</v>
      </c>
      <c r="BC250" s="2">
        <f t="shared" si="70"/>
        <v>0</v>
      </c>
      <c r="BD250" s="2">
        <f t="shared" si="70"/>
        <v>0</v>
      </c>
      <c r="BE250" s="2">
        <f t="shared" si="70"/>
        <v>0</v>
      </c>
      <c r="BF250" s="2">
        <f t="shared" si="70"/>
        <v>0</v>
      </c>
      <c r="BG250" s="2">
        <f t="shared" si="70"/>
        <v>0</v>
      </c>
      <c r="BH250" s="2">
        <f t="shared" si="70"/>
        <v>0</v>
      </c>
      <c r="BI250" s="2">
        <f t="shared" si="70"/>
        <v>0</v>
      </c>
      <c r="BJ250" s="2">
        <f t="shared" si="70"/>
        <v>0</v>
      </c>
      <c r="BK250" s="2">
        <f t="shared" si="70"/>
        <v>0</v>
      </c>
      <c r="BL250" s="2">
        <f t="shared" si="70"/>
        <v>0</v>
      </c>
      <c r="BM250" s="2">
        <f t="shared" si="70"/>
        <v>0</v>
      </c>
      <c r="BN250" s="2">
        <f t="shared" si="70"/>
        <v>0</v>
      </c>
      <c r="BO250" s="2">
        <f t="shared" si="70"/>
        <v>0</v>
      </c>
      <c r="BP250" s="2">
        <f t="shared" si="70"/>
        <v>0</v>
      </c>
      <c r="BQ250" s="2">
        <f t="shared" si="70"/>
        <v>0</v>
      </c>
      <c r="BR250" s="2">
        <f t="shared" si="70"/>
        <v>0</v>
      </c>
      <c r="BS250" s="2">
        <f t="shared" si="70"/>
        <v>0</v>
      </c>
      <c r="BT250" s="2">
        <f t="shared" si="70"/>
        <v>0</v>
      </c>
      <c r="BU250" s="2">
        <f t="shared" si="70"/>
        <v>0</v>
      </c>
      <c r="BV250" s="2">
        <f t="shared" si="70"/>
        <v>0</v>
      </c>
      <c r="BW250" s="2">
        <f t="shared" si="70"/>
        <v>0</v>
      </c>
      <c r="BX250" s="2">
        <f t="shared" si="70"/>
        <v>0</v>
      </c>
      <c r="BY250" s="2">
        <f t="shared" si="70"/>
        <v>0</v>
      </c>
      <c r="BZ250" s="2">
        <f t="shared" si="70"/>
        <v>0</v>
      </c>
      <c r="CA250" s="2">
        <f t="shared" ref="CA250:DF250" si="71">CA290</f>
        <v>0</v>
      </c>
      <c r="CB250" s="2">
        <f t="shared" si="71"/>
        <v>0</v>
      </c>
      <c r="CC250" s="2">
        <f t="shared" si="71"/>
        <v>0</v>
      </c>
      <c r="CD250" s="2">
        <f t="shared" si="71"/>
        <v>0</v>
      </c>
      <c r="CE250" s="2">
        <f t="shared" si="71"/>
        <v>0</v>
      </c>
      <c r="CF250" s="2">
        <f t="shared" si="71"/>
        <v>0</v>
      </c>
      <c r="CG250" s="2">
        <f t="shared" si="71"/>
        <v>0</v>
      </c>
      <c r="CH250" s="2">
        <f t="shared" si="71"/>
        <v>0</v>
      </c>
      <c r="CI250" s="2">
        <f t="shared" si="71"/>
        <v>0</v>
      </c>
      <c r="CJ250" s="2">
        <f t="shared" si="71"/>
        <v>0</v>
      </c>
      <c r="CK250" s="2">
        <f t="shared" si="71"/>
        <v>0</v>
      </c>
      <c r="CL250" s="2">
        <f t="shared" si="71"/>
        <v>0</v>
      </c>
      <c r="CM250" s="2">
        <f t="shared" si="71"/>
        <v>0</v>
      </c>
      <c r="CN250" s="2">
        <f t="shared" si="71"/>
        <v>0</v>
      </c>
      <c r="CO250" s="2">
        <f t="shared" si="71"/>
        <v>0</v>
      </c>
      <c r="CP250" s="2">
        <f t="shared" si="71"/>
        <v>0</v>
      </c>
      <c r="CQ250" s="2">
        <f t="shared" si="71"/>
        <v>0</v>
      </c>
      <c r="CR250" s="2">
        <f t="shared" si="71"/>
        <v>0</v>
      </c>
      <c r="CS250" s="2">
        <f t="shared" si="71"/>
        <v>0</v>
      </c>
      <c r="CT250" s="2">
        <f t="shared" si="71"/>
        <v>0</v>
      </c>
      <c r="CU250" s="2">
        <f t="shared" si="71"/>
        <v>0</v>
      </c>
      <c r="CV250" s="2">
        <f t="shared" si="71"/>
        <v>0</v>
      </c>
      <c r="CW250" s="2">
        <f t="shared" si="71"/>
        <v>0</v>
      </c>
      <c r="CX250" s="2">
        <f t="shared" si="71"/>
        <v>0</v>
      </c>
      <c r="CY250" s="2">
        <f t="shared" si="71"/>
        <v>0</v>
      </c>
      <c r="CZ250" s="2">
        <f t="shared" si="71"/>
        <v>0</v>
      </c>
      <c r="DA250" s="2">
        <f t="shared" si="71"/>
        <v>0</v>
      </c>
      <c r="DB250" s="2">
        <f t="shared" si="71"/>
        <v>0</v>
      </c>
      <c r="DC250" s="2">
        <f t="shared" si="71"/>
        <v>0</v>
      </c>
      <c r="DD250" s="2">
        <f t="shared" si="71"/>
        <v>0</v>
      </c>
      <c r="DE250" s="2">
        <f t="shared" si="71"/>
        <v>0</v>
      </c>
      <c r="DF250" s="2">
        <f t="shared" si="71"/>
        <v>0</v>
      </c>
      <c r="DG250" s="3">
        <f t="shared" ref="DG250:EL250" si="72">DG290</f>
        <v>0</v>
      </c>
      <c r="DH250" s="3">
        <f t="shared" si="72"/>
        <v>0</v>
      </c>
      <c r="DI250" s="3">
        <f t="shared" si="72"/>
        <v>0</v>
      </c>
      <c r="DJ250" s="3">
        <f t="shared" si="72"/>
        <v>0</v>
      </c>
      <c r="DK250" s="3">
        <f t="shared" si="72"/>
        <v>0</v>
      </c>
      <c r="DL250" s="3">
        <f t="shared" si="72"/>
        <v>0</v>
      </c>
      <c r="DM250" s="3">
        <f t="shared" si="72"/>
        <v>0</v>
      </c>
      <c r="DN250" s="3">
        <f t="shared" si="72"/>
        <v>0</v>
      </c>
      <c r="DO250" s="3">
        <f t="shared" si="72"/>
        <v>0</v>
      </c>
      <c r="DP250" s="3">
        <f t="shared" si="72"/>
        <v>0</v>
      </c>
      <c r="DQ250" s="3">
        <f t="shared" si="72"/>
        <v>0</v>
      </c>
      <c r="DR250" s="3">
        <f t="shared" si="72"/>
        <v>0</v>
      </c>
      <c r="DS250" s="3">
        <f t="shared" si="72"/>
        <v>0</v>
      </c>
      <c r="DT250" s="3">
        <f t="shared" si="72"/>
        <v>0</v>
      </c>
      <c r="DU250" s="3">
        <f t="shared" si="72"/>
        <v>0</v>
      </c>
      <c r="DV250" s="3">
        <f t="shared" si="72"/>
        <v>0</v>
      </c>
      <c r="DW250" s="3">
        <f t="shared" si="72"/>
        <v>0</v>
      </c>
      <c r="DX250" s="3">
        <f t="shared" si="72"/>
        <v>0</v>
      </c>
      <c r="DY250" s="3">
        <f t="shared" si="72"/>
        <v>0</v>
      </c>
      <c r="DZ250" s="3">
        <f t="shared" si="72"/>
        <v>0</v>
      </c>
      <c r="EA250" s="3">
        <f t="shared" si="72"/>
        <v>0</v>
      </c>
      <c r="EB250" s="3">
        <f t="shared" si="72"/>
        <v>0</v>
      </c>
      <c r="EC250" s="3">
        <f t="shared" si="72"/>
        <v>0</v>
      </c>
      <c r="ED250" s="3">
        <f t="shared" si="72"/>
        <v>0</v>
      </c>
      <c r="EE250" s="3">
        <f t="shared" si="72"/>
        <v>0</v>
      </c>
      <c r="EF250" s="3">
        <f t="shared" si="72"/>
        <v>0</v>
      </c>
      <c r="EG250" s="3">
        <f t="shared" si="72"/>
        <v>0</v>
      </c>
      <c r="EH250" s="3">
        <f t="shared" si="72"/>
        <v>0</v>
      </c>
      <c r="EI250" s="3">
        <f t="shared" si="72"/>
        <v>0</v>
      </c>
      <c r="EJ250" s="3">
        <f t="shared" si="72"/>
        <v>0</v>
      </c>
      <c r="EK250" s="3">
        <f t="shared" si="72"/>
        <v>0</v>
      </c>
      <c r="EL250" s="3">
        <f t="shared" si="72"/>
        <v>0</v>
      </c>
      <c r="EM250" s="3">
        <f t="shared" ref="EM250:FR250" si="73">EM290</f>
        <v>0</v>
      </c>
      <c r="EN250" s="3">
        <f t="shared" si="73"/>
        <v>0</v>
      </c>
      <c r="EO250" s="3">
        <f t="shared" si="73"/>
        <v>0</v>
      </c>
      <c r="EP250" s="3">
        <f t="shared" si="73"/>
        <v>0</v>
      </c>
      <c r="EQ250" s="3">
        <f t="shared" si="73"/>
        <v>0</v>
      </c>
      <c r="ER250" s="3">
        <f t="shared" si="73"/>
        <v>0</v>
      </c>
      <c r="ES250" s="3">
        <f t="shared" si="73"/>
        <v>0</v>
      </c>
      <c r="ET250" s="3">
        <f t="shared" si="73"/>
        <v>0</v>
      </c>
      <c r="EU250" s="3">
        <f t="shared" si="73"/>
        <v>0</v>
      </c>
      <c r="EV250" s="3">
        <f t="shared" si="73"/>
        <v>0</v>
      </c>
      <c r="EW250" s="3">
        <f t="shared" si="73"/>
        <v>0</v>
      </c>
      <c r="EX250" s="3">
        <f t="shared" si="73"/>
        <v>0</v>
      </c>
      <c r="EY250" s="3">
        <f t="shared" si="73"/>
        <v>0</v>
      </c>
      <c r="EZ250" s="3">
        <f t="shared" si="73"/>
        <v>0</v>
      </c>
      <c r="FA250" s="3">
        <f t="shared" si="73"/>
        <v>0</v>
      </c>
      <c r="FB250" s="3">
        <f t="shared" si="73"/>
        <v>0</v>
      </c>
      <c r="FC250" s="3">
        <f t="shared" si="73"/>
        <v>0</v>
      </c>
      <c r="FD250" s="3">
        <f t="shared" si="73"/>
        <v>0</v>
      </c>
      <c r="FE250" s="3">
        <f t="shared" si="73"/>
        <v>0</v>
      </c>
      <c r="FF250" s="3">
        <f t="shared" si="73"/>
        <v>0</v>
      </c>
      <c r="FG250" s="3">
        <f t="shared" si="73"/>
        <v>0</v>
      </c>
      <c r="FH250" s="3">
        <f t="shared" si="73"/>
        <v>0</v>
      </c>
      <c r="FI250" s="3">
        <f t="shared" si="73"/>
        <v>0</v>
      </c>
      <c r="FJ250" s="3">
        <f t="shared" si="73"/>
        <v>0</v>
      </c>
      <c r="FK250" s="3">
        <f t="shared" si="73"/>
        <v>0</v>
      </c>
      <c r="FL250" s="3">
        <f t="shared" si="73"/>
        <v>0</v>
      </c>
      <c r="FM250" s="3">
        <f t="shared" si="73"/>
        <v>0</v>
      </c>
      <c r="FN250" s="3">
        <f t="shared" si="73"/>
        <v>0</v>
      </c>
      <c r="FO250" s="3">
        <f t="shared" si="73"/>
        <v>0</v>
      </c>
      <c r="FP250" s="3">
        <f t="shared" si="73"/>
        <v>0</v>
      </c>
      <c r="FQ250" s="3">
        <f t="shared" si="73"/>
        <v>0</v>
      </c>
      <c r="FR250" s="3">
        <f t="shared" si="73"/>
        <v>0</v>
      </c>
      <c r="FS250" s="3">
        <f t="shared" ref="FS250:GX250" si="74">FS290</f>
        <v>0</v>
      </c>
      <c r="FT250" s="3">
        <f t="shared" si="74"/>
        <v>0</v>
      </c>
      <c r="FU250" s="3">
        <f t="shared" si="74"/>
        <v>0</v>
      </c>
      <c r="FV250" s="3">
        <f t="shared" si="74"/>
        <v>0</v>
      </c>
      <c r="FW250" s="3">
        <f t="shared" si="74"/>
        <v>0</v>
      </c>
      <c r="FX250" s="3">
        <f t="shared" si="74"/>
        <v>0</v>
      </c>
      <c r="FY250" s="3">
        <f t="shared" si="74"/>
        <v>0</v>
      </c>
      <c r="FZ250" s="3">
        <f t="shared" si="74"/>
        <v>0</v>
      </c>
      <c r="GA250" s="3">
        <f t="shared" si="74"/>
        <v>0</v>
      </c>
      <c r="GB250" s="3">
        <f t="shared" si="74"/>
        <v>0</v>
      </c>
      <c r="GC250" s="3">
        <f t="shared" si="74"/>
        <v>0</v>
      </c>
      <c r="GD250" s="3">
        <f t="shared" si="74"/>
        <v>0</v>
      </c>
      <c r="GE250" s="3">
        <f t="shared" si="74"/>
        <v>0</v>
      </c>
      <c r="GF250" s="3">
        <f t="shared" si="74"/>
        <v>0</v>
      </c>
      <c r="GG250" s="3">
        <f t="shared" si="74"/>
        <v>0</v>
      </c>
      <c r="GH250" s="3">
        <f t="shared" si="74"/>
        <v>0</v>
      </c>
      <c r="GI250" s="3">
        <f t="shared" si="74"/>
        <v>0</v>
      </c>
      <c r="GJ250" s="3">
        <f t="shared" si="74"/>
        <v>0</v>
      </c>
      <c r="GK250" s="3">
        <f t="shared" si="74"/>
        <v>0</v>
      </c>
      <c r="GL250" s="3">
        <f t="shared" si="74"/>
        <v>0</v>
      </c>
      <c r="GM250" s="3">
        <f t="shared" si="74"/>
        <v>0</v>
      </c>
      <c r="GN250" s="3">
        <f t="shared" si="74"/>
        <v>0</v>
      </c>
      <c r="GO250" s="3">
        <f t="shared" si="74"/>
        <v>0</v>
      </c>
      <c r="GP250" s="3">
        <f t="shared" si="74"/>
        <v>0</v>
      </c>
      <c r="GQ250" s="3">
        <f t="shared" si="74"/>
        <v>0</v>
      </c>
      <c r="GR250" s="3">
        <f t="shared" si="74"/>
        <v>0</v>
      </c>
      <c r="GS250" s="3">
        <f t="shared" si="74"/>
        <v>0</v>
      </c>
      <c r="GT250" s="3">
        <f t="shared" si="74"/>
        <v>0</v>
      </c>
      <c r="GU250" s="3">
        <f t="shared" si="74"/>
        <v>0</v>
      </c>
      <c r="GV250" s="3">
        <f t="shared" si="74"/>
        <v>0</v>
      </c>
      <c r="GW250" s="3">
        <f t="shared" si="74"/>
        <v>0</v>
      </c>
      <c r="GX250" s="3">
        <f t="shared" si="74"/>
        <v>0</v>
      </c>
    </row>
    <row r="252" spans="1:245" x14ac:dyDescent="0.2">
      <c r="A252" s="1">
        <v>5</v>
      </c>
      <c r="B252" s="1">
        <v>1</v>
      </c>
      <c r="C252" s="1"/>
      <c r="D252" s="1">
        <f>ROW(A261)</f>
        <v>261</v>
      </c>
      <c r="E252" s="1"/>
      <c r="F252" s="1" t="s">
        <v>109</v>
      </c>
      <c r="G252" s="1" t="s">
        <v>81</v>
      </c>
      <c r="H252" s="1" t="s">
        <v>3</v>
      </c>
      <c r="I252" s="1">
        <v>0</v>
      </c>
      <c r="J252" s="1"/>
      <c r="K252" s="1">
        <v>-1</v>
      </c>
      <c r="L252" s="1"/>
      <c r="M252" s="1"/>
      <c r="N252" s="1"/>
      <c r="O252" s="1"/>
      <c r="P252" s="1"/>
      <c r="Q252" s="1"/>
      <c r="R252" s="1"/>
      <c r="S252" s="1"/>
      <c r="T252" s="1"/>
      <c r="U252" s="1" t="s">
        <v>3</v>
      </c>
      <c r="V252" s="1">
        <v>0</v>
      </c>
      <c r="W252" s="1"/>
      <c r="X252" s="1"/>
      <c r="Y252" s="1"/>
      <c r="Z252" s="1"/>
      <c r="AA252" s="1"/>
      <c r="AB252" s="1" t="s">
        <v>3</v>
      </c>
      <c r="AC252" s="1" t="s">
        <v>3</v>
      </c>
      <c r="AD252" s="1" t="s">
        <v>3</v>
      </c>
      <c r="AE252" s="1" t="s">
        <v>3</v>
      </c>
      <c r="AF252" s="1" t="s">
        <v>3</v>
      </c>
      <c r="AG252" s="1" t="s">
        <v>3</v>
      </c>
      <c r="AH252" s="1"/>
      <c r="AI252" s="1"/>
      <c r="AJ252" s="1"/>
      <c r="AK252" s="1"/>
      <c r="AL252" s="1"/>
      <c r="AM252" s="1"/>
      <c r="AN252" s="1"/>
      <c r="AO252" s="1"/>
      <c r="AP252" s="1" t="s">
        <v>3</v>
      </c>
      <c r="AQ252" s="1" t="s">
        <v>3</v>
      </c>
      <c r="AR252" s="1" t="s">
        <v>3</v>
      </c>
      <c r="AS252" s="1"/>
      <c r="AT252" s="1"/>
      <c r="AU252" s="1"/>
      <c r="AV252" s="1"/>
      <c r="AW252" s="1"/>
      <c r="AX252" s="1"/>
      <c r="AY252" s="1"/>
      <c r="AZ252" s="1" t="s">
        <v>3</v>
      </c>
      <c r="BA252" s="1"/>
      <c r="BB252" s="1" t="s">
        <v>3</v>
      </c>
      <c r="BC252" s="1" t="s">
        <v>3</v>
      </c>
      <c r="BD252" s="1" t="s">
        <v>3</v>
      </c>
      <c r="BE252" s="1" t="s">
        <v>3</v>
      </c>
      <c r="BF252" s="1" t="s">
        <v>3</v>
      </c>
      <c r="BG252" s="1" t="s">
        <v>3</v>
      </c>
      <c r="BH252" s="1" t="s">
        <v>3</v>
      </c>
      <c r="BI252" s="1" t="s">
        <v>3</v>
      </c>
      <c r="BJ252" s="1" t="s">
        <v>3</v>
      </c>
      <c r="BK252" s="1" t="s">
        <v>3</v>
      </c>
      <c r="BL252" s="1" t="s">
        <v>3</v>
      </c>
      <c r="BM252" s="1" t="s">
        <v>3</v>
      </c>
      <c r="BN252" s="1" t="s">
        <v>3</v>
      </c>
      <c r="BO252" s="1" t="s">
        <v>3</v>
      </c>
      <c r="BP252" s="1" t="s">
        <v>3</v>
      </c>
      <c r="BQ252" s="1"/>
      <c r="BR252" s="1"/>
      <c r="BS252" s="1"/>
      <c r="BT252" s="1"/>
      <c r="BU252" s="1"/>
      <c r="BV252" s="1"/>
      <c r="BW252" s="1"/>
      <c r="BX252" s="1">
        <v>0</v>
      </c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>
        <v>0</v>
      </c>
    </row>
    <row r="254" spans="1:245" x14ac:dyDescent="0.2">
      <c r="A254" s="2">
        <v>52</v>
      </c>
      <c r="B254" s="2">
        <f t="shared" ref="B254:G254" si="75">B261</f>
        <v>1</v>
      </c>
      <c r="C254" s="2">
        <f t="shared" si="75"/>
        <v>5</v>
      </c>
      <c r="D254" s="2">
        <f t="shared" si="75"/>
        <v>252</v>
      </c>
      <c r="E254" s="2">
        <f t="shared" si="75"/>
        <v>0</v>
      </c>
      <c r="F254" s="2" t="str">
        <f t="shared" si="75"/>
        <v>2.1.1</v>
      </c>
      <c r="G254" s="2" t="str">
        <f t="shared" si="75"/>
        <v>Прочие работы</v>
      </c>
      <c r="H254" s="2"/>
      <c r="I254" s="2"/>
      <c r="J254" s="2"/>
      <c r="K254" s="2"/>
      <c r="L254" s="2"/>
      <c r="M254" s="2"/>
      <c r="N254" s="2"/>
      <c r="O254" s="2">
        <f t="shared" ref="O254:AT254" si="76">O261</f>
        <v>0</v>
      </c>
      <c r="P254" s="2">
        <f t="shared" si="76"/>
        <v>0</v>
      </c>
      <c r="Q254" s="2">
        <f t="shared" si="76"/>
        <v>0</v>
      </c>
      <c r="R254" s="2">
        <f t="shared" si="76"/>
        <v>0</v>
      </c>
      <c r="S254" s="2">
        <f t="shared" si="76"/>
        <v>0</v>
      </c>
      <c r="T254" s="2">
        <f t="shared" si="76"/>
        <v>0</v>
      </c>
      <c r="U254" s="2">
        <f t="shared" si="76"/>
        <v>0</v>
      </c>
      <c r="V254" s="2">
        <f t="shared" si="76"/>
        <v>0</v>
      </c>
      <c r="W254" s="2">
        <f t="shared" si="76"/>
        <v>0</v>
      </c>
      <c r="X254" s="2">
        <f t="shared" si="76"/>
        <v>0</v>
      </c>
      <c r="Y254" s="2">
        <f t="shared" si="76"/>
        <v>0</v>
      </c>
      <c r="Z254" s="2">
        <f t="shared" si="76"/>
        <v>0</v>
      </c>
      <c r="AA254" s="2">
        <f t="shared" si="76"/>
        <v>0</v>
      </c>
      <c r="AB254" s="2">
        <f t="shared" si="76"/>
        <v>0</v>
      </c>
      <c r="AC254" s="2">
        <f t="shared" si="76"/>
        <v>0</v>
      </c>
      <c r="AD254" s="2">
        <f t="shared" si="76"/>
        <v>0</v>
      </c>
      <c r="AE254" s="2">
        <f t="shared" si="76"/>
        <v>0</v>
      </c>
      <c r="AF254" s="2">
        <f t="shared" si="76"/>
        <v>0</v>
      </c>
      <c r="AG254" s="2">
        <f t="shared" si="76"/>
        <v>0</v>
      </c>
      <c r="AH254" s="2">
        <f t="shared" si="76"/>
        <v>0</v>
      </c>
      <c r="AI254" s="2">
        <f t="shared" si="76"/>
        <v>0</v>
      </c>
      <c r="AJ254" s="2">
        <f t="shared" si="76"/>
        <v>0</v>
      </c>
      <c r="AK254" s="2">
        <f t="shared" si="76"/>
        <v>0</v>
      </c>
      <c r="AL254" s="2">
        <f t="shared" si="76"/>
        <v>0</v>
      </c>
      <c r="AM254" s="2">
        <f t="shared" si="76"/>
        <v>0</v>
      </c>
      <c r="AN254" s="2">
        <f t="shared" si="76"/>
        <v>0</v>
      </c>
      <c r="AO254" s="2">
        <f t="shared" si="76"/>
        <v>0</v>
      </c>
      <c r="AP254" s="2">
        <f t="shared" si="76"/>
        <v>0</v>
      </c>
      <c r="AQ254" s="2">
        <f t="shared" si="76"/>
        <v>0</v>
      </c>
      <c r="AR254" s="2">
        <f t="shared" si="76"/>
        <v>0</v>
      </c>
      <c r="AS254" s="2">
        <f t="shared" si="76"/>
        <v>0</v>
      </c>
      <c r="AT254" s="2">
        <f t="shared" si="76"/>
        <v>0</v>
      </c>
      <c r="AU254" s="2">
        <f t="shared" ref="AU254:BZ254" si="77">AU261</f>
        <v>0</v>
      </c>
      <c r="AV254" s="2">
        <f t="shared" si="77"/>
        <v>0</v>
      </c>
      <c r="AW254" s="2">
        <f t="shared" si="77"/>
        <v>0</v>
      </c>
      <c r="AX254" s="2">
        <f t="shared" si="77"/>
        <v>0</v>
      </c>
      <c r="AY254" s="2">
        <f t="shared" si="77"/>
        <v>0</v>
      </c>
      <c r="AZ254" s="2">
        <f t="shared" si="77"/>
        <v>0</v>
      </c>
      <c r="BA254" s="2">
        <f t="shared" si="77"/>
        <v>0</v>
      </c>
      <c r="BB254" s="2">
        <f t="shared" si="77"/>
        <v>0</v>
      </c>
      <c r="BC254" s="2">
        <f t="shared" si="77"/>
        <v>0</v>
      </c>
      <c r="BD254" s="2">
        <f t="shared" si="77"/>
        <v>0</v>
      </c>
      <c r="BE254" s="2">
        <f t="shared" si="77"/>
        <v>0</v>
      </c>
      <c r="BF254" s="2">
        <f t="shared" si="77"/>
        <v>0</v>
      </c>
      <c r="BG254" s="2">
        <f t="shared" si="77"/>
        <v>0</v>
      </c>
      <c r="BH254" s="2">
        <f t="shared" si="77"/>
        <v>0</v>
      </c>
      <c r="BI254" s="2">
        <f t="shared" si="77"/>
        <v>0</v>
      </c>
      <c r="BJ254" s="2">
        <f t="shared" si="77"/>
        <v>0</v>
      </c>
      <c r="BK254" s="2">
        <f t="shared" si="77"/>
        <v>0</v>
      </c>
      <c r="BL254" s="2">
        <f t="shared" si="77"/>
        <v>0</v>
      </c>
      <c r="BM254" s="2">
        <f t="shared" si="77"/>
        <v>0</v>
      </c>
      <c r="BN254" s="2">
        <f t="shared" si="77"/>
        <v>0</v>
      </c>
      <c r="BO254" s="2">
        <f t="shared" si="77"/>
        <v>0</v>
      </c>
      <c r="BP254" s="2">
        <f t="shared" si="77"/>
        <v>0</v>
      </c>
      <c r="BQ254" s="2">
        <f t="shared" si="77"/>
        <v>0</v>
      </c>
      <c r="BR254" s="2">
        <f t="shared" si="77"/>
        <v>0</v>
      </c>
      <c r="BS254" s="2">
        <f t="shared" si="77"/>
        <v>0</v>
      </c>
      <c r="BT254" s="2">
        <f t="shared" si="77"/>
        <v>0</v>
      </c>
      <c r="BU254" s="2">
        <f t="shared" si="77"/>
        <v>0</v>
      </c>
      <c r="BV254" s="2">
        <f t="shared" si="77"/>
        <v>0</v>
      </c>
      <c r="BW254" s="2">
        <f t="shared" si="77"/>
        <v>0</v>
      </c>
      <c r="BX254" s="2">
        <f t="shared" si="77"/>
        <v>0</v>
      </c>
      <c r="BY254" s="2">
        <f t="shared" si="77"/>
        <v>0</v>
      </c>
      <c r="BZ254" s="2">
        <f t="shared" si="77"/>
        <v>0</v>
      </c>
      <c r="CA254" s="2">
        <f t="shared" ref="CA254:DF254" si="78">CA261</f>
        <v>0</v>
      </c>
      <c r="CB254" s="2">
        <f t="shared" si="78"/>
        <v>0</v>
      </c>
      <c r="CC254" s="2">
        <f t="shared" si="78"/>
        <v>0</v>
      </c>
      <c r="CD254" s="2">
        <f t="shared" si="78"/>
        <v>0</v>
      </c>
      <c r="CE254" s="2">
        <f t="shared" si="78"/>
        <v>0</v>
      </c>
      <c r="CF254" s="2">
        <f t="shared" si="78"/>
        <v>0</v>
      </c>
      <c r="CG254" s="2">
        <f t="shared" si="78"/>
        <v>0</v>
      </c>
      <c r="CH254" s="2">
        <f t="shared" si="78"/>
        <v>0</v>
      </c>
      <c r="CI254" s="2">
        <f t="shared" si="78"/>
        <v>0</v>
      </c>
      <c r="CJ254" s="2">
        <f t="shared" si="78"/>
        <v>0</v>
      </c>
      <c r="CK254" s="2">
        <f t="shared" si="78"/>
        <v>0</v>
      </c>
      <c r="CL254" s="2">
        <f t="shared" si="78"/>
        <v>0</v>
      </c>
      <c r="CM254" s="2">
        <f t="shared" si="78"/>
        <v>0</v>
      </c>
      <c r="CN254" s="2">
        <f t="shared" si="78"/>
        <v>0</v>
      </c>
      <c r="CO254" s="2">
        <f t="shared" si="78"/>
        <v>0</v>
      </c>
      <c r="CP254" s="2">
        <f t="shared" si="78"/>
        <v>0</v>
      </c>
      <c r="CQ254" s="2">
        <f t="shared" si="78"/>
        <v>0</v>
      </c>
      <c r="CR254" s="2">
        <f t="shared" si="78"/>
        <v>0</v>
      </c>
      <c r="CS254" s="2">
        <f t="shared" si="78"/>
        <v>0</v>
      </c>
      <c r="CT254" s="2">
        <f t="shared" si="78"/>
        <v>0</v>
      </c>
      <c r="CU254" s="2">
        <f t="shared" si="78"/>
        <v>0</v>
      </c>
      <c r="CV254" s="2">
        <f t="shared" si="78"/>
        <v>0</v>
      </c>
      <c r="CW254" s="2">
        <f t="shared" si="78"/>
        <v>0</v>
      </c>
      <c r="CX254" s="2">
        <f t="shared" si="78"/>
        <v>0</v>
      </c>
      <c r="CY254" s="2">
        <f t="shared" si="78"/>
        <v>0</v>
      </c>
      <c r="CZ254" s="2">
        <f t="shared" si="78"/>
        <v>0</v>
      </c>
      <c r="DA254" s="2">
        <f t="shared" si="78"/>
        <v>0</v>
      </c>
      <c r="DB254" s="2">
        <f t="shared" si="78"/>
        <v>0</v>
      </c>
      <c r="DC254" s="2">
        <f t="shared" si="78"/>
        <v>0</v>
      </c>
      <c r="DD254" s="2">
        <f t="shared" si="78"/>
        <v>0</v>
      </c>
      <c r="DE254" s="2">
        <f t="shared" si="78"/>
        <v>0</v>
      </c>
      <c r="DF254" s="2">
        <f t="shared" si="78"/>
        <v>0</v>
      </c>
      <c r="DG254" s="3">
        <f t="shared" ref="DG254:EL254" si="79">DG261</f>
        <v>0</v>
      </c>
      <c r="DH254" s="3">
        <f t="shared" si="79"/>
        <v>0</v>
      </c>
      <c r="DI254" s="3">
        <f t="shared" si="79"/>
        <v>0</v>
      </c>
      <c r="DJ254" s="3">
        <f t="shared" si="79"/>
        <v>0</v>
      </c>
      <c r="DK254" s="3">
        <f t="shared" si="79"/>
        <v>0</v>
      </c>
      <c r="DL254" s="3">
        <f t="shared" si="79"/>
        <v>0</v>
      </c>
      <c r="DM254" s="3">
        <f t="shared" si="79"/>
        <v>0</v>
      </c>
      <c r="DN254" s="3">
        <f t="shared" si="79"/>
        <v>0</v>
      </c>
      <c r="DO254" s="3">
        <f t="shared" si="79"/>
        <v>0</v>
      </c>
      <c r="DP254" s="3">
        <f t="shared" si="79"/>
        <v>0</v>
      </c>
      <c r="DQ254" s="3">
        <f t="shared" si="79"/>
        <v>0</v>
      </c>
      <c r="DR254" s="3">
        <f t="shared" si="79"/>
        <v>0</v>
      </c>
      <c r="DS254" s="3">
        <f t="shared" si="79"/>
        <v>0</v>
      </c>
      <c r="DT254" s="3">
        <f t="shared" si="79"/>
        <v>0</v>
      </c>
      <c r="DU254" s="3">
        <f t="shared" si="79"/>
        <v>0</v>
      </c>
      <c r="DV254" s="3">
        <f t="shared" si="79"/>
        <v>0</v>
      </c>
      <c r="DW254" s="3">
        <f t="shared" si="79"/>
        <v>0</v>
      </c>
      <c r="DX254" s="3">
        <f t="shared" si="79"/>
        <v>0</v>
      </c>
      <c r="DY254" s="3">
        <f t="shared" si="79"/>
        <v>0</v>
      </c>
      <c r="DZ254" s="3">
        <f t="shared" si="79"/>
        <v>0</v>
      </c>
      <c r="EA254" s="3">
        <f t="shared" si="79"/>
        <v>0</v>
      </c>
      <c r="EB254" s="3">
        <f t="shared" si="79"/>
        <v>0</v>
      </c>
      <c r="EC254" s="3">
        <f t="shared" si="79"/>
        <v>0</v>
      </c>
      <c r="ED254" s="3">
        <f t="shared" si="79"/>
        <v>0</v>
      </c>
      <c r="EE254" s="3">
        <f t="shared" si="79"/>
        <v>0</v>
      </c>
      <c r="EF254" s="3">
        <f t="shared" si="79"/>
        <v>0</v>
      </c>
      <c r="EG254" s="3">
        <f t="shared" si="79"/>
        <v>0</v>
      </c>
      <c r="EH254" s="3">
        <f t="shared" si="79"/>
        <v>0</v>
      </c>
      <c r="EI254" s="3">
        <f t="shared" si="79"/>
        <v>0</v>
      </c>
      <c r="EJ254" s="3">
        <f t="shared" si="79"/>
        <v>0</v>
      </c>
      <c r="EK254" s="3">
        <f t="shared" si="79"/>
        <v>0</v>
      </c>
      <c r="EL254" s="3">
        <f t="shared" si="79"/>
        <v>0</v>
      </c>
      <c r="EM254" s="3">
        <f t="shared" ref="EM254:FR254" si="80">EM261</f>
        <v>0</v>
      </c>
      <c r="EN254" s="3">
        <f t="shared" si="80"/>
        <v>0</v>
      </c>
      <c r="EO254" s="3">
        <f t="shared" si="80"/>
        <v>0</v>
      </c>
      <c r="EP254" s="3">
        <f t="shared" si="80"/>
        <v>0</v>
      </c>
      <c r="EQ254" s="3">
        <f t="shared" si="80"/>
        <v>0</v>
      </c>
      <c r="ER254" s="3">
        <f t="shared" si="80"/>
        <v>0</v>
      </c>
      <c r="ES254" s="3">
        <f t="shared" si="80"/>
        <v>0</v>
      </c>
      <c r="ET254" s="3">
        <f t="shared" si="80"/>
        <v>0</v>
      </c>
      <c r="EU254" s="3">
        <f t="shared" si="80"/>
        <v>0</v>
      </c>
      <c r="EV254" s="3">
        <f t="shared" si="80"/>
        <v>0</v>
      </c>
      <c r="EW254" s="3">
        <f t="shared" si="80"/>
        <v>0</v>
      </c>
      <c r="EX254" s="3">
        <f t="shared" si="80"/>
        <v>0</v>
      </c>
      <c r="EY254" s="3">
        <f t="shared" si="80"/>
        <v>0</v>
      </c>
      <c r="EZ254" s="3">
        <f t="shared" si="80"/>
        <v>0</v>
      </c>
      <c r="FA254" s="3">
        <f t="shared" si="80"/>
        <v>0</v>
      </c>
      <c r="FB254" s="3">
        <f t="shared" si="80"/>
        <v>0</v>
      </c>
      <c r="FC254" s="3">
        <f t="shared" si="80"/>
        <v>0</v>
      </c>
      <c r="FD254" s="3">
        <f t="shared" si="80"/>
        <v>0</v>
      </c>
      <c r="FE254" s="3">
        <f t="shared" si="80"/>
        <v>0</v>
      </c>
      <c r="FF254" s="3">
        <f t="shared" si="80"/>
        <v>0</v>
      </c>
      <c r="FG254" s="3">
        <f t="shared" si="80"/>
        <v>0</v>
      </c>
      <c r="FH254" s="3">
        <f t="shared" si="80"/>
        <v>0</v>
      </c>
      <c r="FI254" s="3">
        <f t="shared" si="80"/>
        <v>0</v>
      </c>
      <c r="FJ254" s="3">
        <f t="shared" si="80"/>
        <v>0</v>
      </c>
      <c r="FK254" s="3">
        <f t="shared" si="80"/>
        <v>0</v>
      </c>
      <c r="FL254" s="3">
        <f t="shared" si="80"/>
        <v>0</v>
      </c>
      <c r="FM254" s="3">
        <f t="shared" si="80"/>
        <v>0</v>
      </c>
      <c r="FN254" s="3">
        <f t="shared" si="80"/>
        <v>0</v>
      </c>
      <c r="FO254" s="3">
        <f t="shared" si="80"/>
        <v>0</v>
      </c>
      <c r="FP254" s="3">
        <f t="shared" si="80"/>
        <v>0</v>
      </c>
      <c r="FQ254" s="3">
        <f t="shared" si="80"/>
        <v>0</v>
      </c>
      <c r="FR254" s="3">
        <f t="shared" si="80"/>
        <v>0</v>
      </c>
      <c r="FS254" s="3">
        <f t="shared" ref="FS254:GX254" si="81">FS261</f>
        <v>0</v>
      </c>
      <c r="FT254" s="3">
        <f t="shared" si="81"/>
        <v>0</v>
      </c>
      <c r="FU254" s="3">
        <f t="shared" si="81"/>
        <v>0</v>
      </c>
      <c r="FV254" s="3">
        <f t="shared" si="81"/>
        <v>0</v>
      </c>
      <c r="FW254" s="3">
        <f t="shared" si="81"/>
        <v>0</v>
      </c>
      <c r="FX254" s="3">
        <f t="shared" si="81"/>
        <v>0</v>
      </c>
      <c r="FY254" s="3">
        <f t="shared" si="81"/>
        <v>0</v>
      </c>
      <c r="FZ254" s="3">
        <f t="shared" si="81"/>
        <v>0</v>
      </c>
      <c r="GA254" s="3">
        <f t="shared" si="81"/>
        <v>0</v>
      </c>
      <c r="GB254" s="3">
        <f t="shared" si="81"/>
        <v>0</v>
      </c>
      <c r="GC254" s="3">
        <f t="shared" si="81"/>
        <v>0</v>
      </c>
      <c r="GD254" s="3">
        <f t="shared" si="81"/>
        <v>0</v>
      </c>
      <c r="GE254" s="3">
        <f t="shared" si="81"/>
        <v>0</v>
      </c>
      <c r="GF254" s="3">
        <f t="shared" si="81"/>
        <v>0</v>
      </c>
      <c r="GG254" s="3">
        <f t="shared" si="81"/>
        <v>0</v>
      </c>
      <c r="GH254" s="3">
        <f t="shared" si="81"/>
        <v>0</v>
      </c>
      <c r="GI254" s="3">
        <f t="shared" si="81"/>
        <v>0</v>
      </c>
      <c r="GJ254" s="3">
        <f t="shared" si="81"/>
        <v>0</v>
      </c>
      <c r="GK254" s="3">
        <f t="shared" si="81"/>
        <v>0</v>
      </c>
      <c r="GL254" s="3">
        <f t="shared" si="81"/>
        <v>0</v>
      </c>
      <c r="GM254" s="3">
        <f t="shared" si="81"/>
        <v>0</v>
      </c>
      <c r="GN254" s="3">
        <f t="shared" si="81"/>
        <v>0</v>
      </c>
      <c r="GO254" s="3">
        <f t="shared" si="81"/>
        <v>0</v>
      </c>
      <c r="GP254" s="3">
        <f t="shared" si="81"/>
        <v>0</v>
      </c>
      <c r="GQ254" s="3">
        <f t="shared" si="81"/>
        <v>0</v>
      </c>
      <c r="GR254" s="3">
        <f t="shared" si="81"/>
        <v>0</v>
      </c>
      <c r="GS254" s="3">
        <f t="shared" si="81"/>
        <v>0</v>
      </c>
      <c r="GT254" s="3">
        <f t="shared" si="81"/>
        <v>0</v>
      </c>
      <c r="GU254" s="3">
        <f t="shared" si="81"/>
        <v>0</v>
      </c>
      <c r="GV254" s="3">
        <f t="shared" si="81"/>
        <v>0</v>
      </c>
      <c r="GW254" s="3">
        <f t="shared" si="81"/>
        <v>0</v>
      </c>
      <c r="GX254" s="3">
        <f t="shared" si="81"/>
        <v>0</v>
      </c>
    </row>
    <row r="256" spans="1:245" x14ac:dyDescent="0.2">
      <c r="A256">
        <v>17</v>
      </c>
      <c r="B256">
        <v>1</v>
      </c>
      <c r="C256">
        <f>ROW(SmtRes!A24)</f>
        <v>24</v>
      </c>
      <c r="D256">
        <f>ROW(EtalonRes!A23)</f>
        <v>23</v>
      </c>
      <c r="E256" t="s">
        <v>4</v>
      </c>
      <c r="F256" t="s">
        <v>110</v>
      </c>
      <c r="G256" t="s">
        <v>111</v>
      </c>
      <c r="H256" t="s">
        <v>112</v>
      </c>
      <c r="I256">
        <v>0</v>
      </c>
      <c r="J256">
        <v>0</v>
      </c>
      <c r="O256">
        <f>ROUND(CP256,2)</f>
        <v>0</v>
      </c>
      <c r="P256">
        <f>ROUND(CQ256*I256,2)</f>
        <v>0</v>
      </c>
      <c r="Q256">
        <f>ROUND(CR256*I256,2)</f>
        <v>0</v>
      </c>
      <c r="R256">
        <f>ROUND(CS256*I256,2)</f>
        <v>0</v>
      </c>
      <c r="S256">
        <f>ROUND(CT256*I256,2)</f>
        <v>0</v>
      </c>
      <c r="T256">
        <f>ROUND(CU256*I256,2)</f>
        <v>0</v>
      </c>
      <c r="U256">
        <f>CV256*I256</f>
        <v>0</v>
      </c>
      <c r="V256">
        <f>CW256*I256</f>
        <v>0</v>
      </c>
      <c r="W256">
        <f>ROUND(CX256*I256,2)</f>
        <v>0</v>
      </c>
      <c r="X256">
        <f t="shared" ref="X256:Y259" si="82">ROUND(CY256,2)</f>
        <v>0</v>
      </c>
      <c r="Y256">
        <f t="shared" si="82"/>
        <v>0</v>
      </c>
      <c r="AA256">
        <v>36286615</v>
      </c>
      <c r="AB256">
        <f>ROUND((AC256+AD256+AF256),6)</f>
        <v>9630.92</v>
      </c>
      <c r="AC256">
        <f>ROUND((ES256),6)</f>
        <v>8039.8</v>
      </c>
      <c r="AD256">
        <f>ROUND((((ET256)-(EU256))+AE256),6)</f>
        <v>25.33</v>
      </c>
      <c r="AE256">
        <f t="shared" ref="AE256:AF259" si="83">ROUND((EU256),6)</f>
        <v>0.09</v>
      </c>
      <c r="AF256">
        <f t="shared" si="83"/>
        <v>1565.79</v>
      </c>
      <c r="AG256">
        <f>ROUND((AP256),6)</f>
        <v>0</v>
      </c>
      <c r="AH256">
        <f t="shared" ref="AH256:AI259" si="84">(EW256)</f>
        <v>8.5</v>
      </c>
      <c r="AI256">
        <f t="shared" si="84"/>
        <v>0</v>
      </c>
      <c r="AJ256">
        <f>(AS256)</f>
        <v>0</v>
      </c>
      <c r="AK256">
        <v>9630.92</v>
      </c>
      <c r="AL256">
        <v>8039.8</v>
      </c>
      <c r="AM256">
        <v>25.33</v>
      </c>
      <c r="AN256">
        <v>0.09</v>
      </c>
      <c r="AO256">
        <v>1565.79</v>
      </c>
      <c r="AP256">
        <v>0</v>
      </c>
      <c r="AQ256">
        <v>8.5</v>
      </c>
      <c r="AR256">
        <v>0</v>
      </c>
      <c r="AS256">
        <v>0</v>
      </c>
      <c r="AT256">
        <v>70</v>
      </c>
      <c r="AU256">
        <v>10</v>
      </c>
      <c r="AV256">
        <v>1</v>
      </c>
      <c r="AW256">
        <v>1</v>
      </c>
      <c r="AZ256">
        <v>1</v>
      </c>
      <c r="BA256">
        <v>1</v>
      </c>
      <c r="BB256">
        <v>1</v>
      </c>
      <c r="BC256">
        <v>1</v>
      </c>
      <c r="BD256" t="s">
        <v>3</v>
      </c>
      <c r="BE256" t="s">
        <v>3</v>
      </c>
      <c r="BF256" t="s">
        <v>3</v>
      </c>
      <c r="BG256" t="s">
        <v>3</v>
      </c>
      <c r="BH256">
        <v>0</v>
      </c>
      <c r="BI256">
        <v>4</v>
      </c>
      <c r="BJ256" t="s">
        <v>113</v>
      </c>
      <c r="BM256">
        <v>0</v>
      </c>
      <c r="BN256">
        <v>0</v>
      </c>
      <c r="BO256" t="s">
        <v>3</v>
      </c>
      <c r="BP256">
        <v>0</v>
      </c>
      <c r="BQ256">
        <v>1</v>
      </c>
      <c r="BR256">
        <v>0</v>
      </c>
      <c r="BS256">
        <v>1</v>
      </c>
      <c r="BT256">
        <v>1</v>
      </c>
      <c r="BU256">
        <v>1</v>
      </c>
      <c r="BV256">
        <v>1</v>
      </c>
      <c r="BW256">
        <v>1</v>
      </c>
      <c r="BX256">
        <v>1</v>
      </c>
      <c r="BY256" t="s">
        <v>3</v>
      </c>
      <c r="BZ256">
        <v>70</v>
      </c>
      <c r="CA256">
        <v>10</v>
      </c>
      <c r="CE256">
        <v>0</v>
      </c>
      <c r="CF256">
        <v>0</v>
      </c>
      <c r="CG256">
        <v>0</v>
      </c>
      <c r="CM256">
        <v>0</v>
      </c>
      <c r="CN256" t="s">
        <v>3</v>
      </c>
      <c r="CO256">
        <v>0</v>
      </c>
      <c r="CP256">
        <f>(P256+Q256+S256)</f>
        <v>0</v>
      </c>
      <c r="CQ256">
        <f>(AC256*BC256*AW256)</f>
        <v>8039.8</v>
      </c>
      <c r="CR256">
        <f>((((ET256)*BB256-(EU256)*BS256)+AE256*BS256)*AV256)</f>
        <v>25.33</v>
      </c>
      <c r="CS256">
        <f>(AE256*BS256*AV256)</f>
        <v>0.09</v>
      </c>
      <c r="CT256">
        <f>(AF256*BA256*AV256)</f>
        <v>1565.79</v>
      </c>
      <c r="CU256">
        <f>AG256</f>
        <v>0</v>
      </c>
      <c r="CV256">
        <f>(AH256*AV256)</f>
        <v>8.5</v>
      </c>
      <c r="CW256">
        <f t="shared" ref="CW256:CX259" si="85">AI256</f>
        <v>0</v>
      </c>
      <c r="CX256">
        <f t="shared" si="85"/>
        <v>0</v>
      </c>
      <c r="CY256">
        <f>((S256*BZ256)/100)</f>
        <v>0</v>
      </c>
      <c r="CZ256">
        <f>((S256*CA256)/100)</f>
        <v>0</v>
      </c>
      <c r="DC256" t="s">
        <v>3</v>
      </c>
      <c r="DD256" t="s">
        <v>3</v>
      </c>
      <c r="DE256" t="s">
        <v>3</v>
      </c>
      <c r="DF256" t="s">
        <v>3</v>
      </c>
      <c r="DG256" t="s">
        <v>3</v>
      </c>
      <c r="DH256" t="s">
        <v>3</v>
      </c>
      <c r="DI256" t="s">
        <v>3</v>
      </c>
      <c r="DJ256" t="s">
        <v>3</v>
      </c>
      <c r="DK256" t="s">
        <v>3</v>
      </c>
      <c r="DL256" t="s">
        <v>3</v>
      </c>
      <c r="DM256" t="s">
        <v>3</v>
      </c>
      <c r="DN256">
        <v>0</v>
      </c>
      <c r="DO256">
        <v>0</v>
      </c>
      <c r="DP256">
        <v>1</v>
      </c>
      <c r="DQ256">
        <v>1</v>
      </c>
      <c r="DU256">
        <v>1013</v>
      </c>
      <c r="DV256" t="s">
        <v>112</v>
      </c>
      <c r="DW256" t="s">
        <v>112</v>
      </c>
      <c r="DX256">
        <v>1</v>
      </c>
      <c r="EE256">
        <v>34857346</v>
      </c>
      <c r="EF256">
        <v>1</v>
      </c>
      <c r="EG256" t="s">
        <v>86</v>
      </c>
      <c r="EH256">
        <v>0</v>
      </c>
      <c r="EI256" t="s">
        <v>3</v>
      </c>
      <c r="EJ256">
        <v>4</v>
      </c>
      <c r="EK256">
        <v>0</v>
      </c>
      <c r="EL256" t="s">
        <v>87</v>
      </c>
      <c r="EM256" t="s">
        <v>88</v>
      </c>
      <c r="EO256" t="s">
        <v>3</v>
      </c>
      <c r="EQ256">
        <v>131072</v>
      </c>
      <c r="ER256">
        <v>9630.92</v>
      </c>
      <c r="ES256">
        <v>8039.8</v>
      </c>
      <c r="ET256">
        <v>25.33</v>
      </c>
      <c r="EU256">
        <v>0.09</v>
      </c>
      <c r="EV256">
        <v>1565.79</v>
      </c>
      <c r="EW256">
        <v>8.5</v>
      </c>
      <c r="EX256">
        <v>0</v>
      </c>
      <c r="EY256">
        <v>0</v>
      </c>
      <c r="FQ256">
        <v>0</v>
      </c>
      <c r="FR256">
        <f>ROUND(IF(AND(BH256=3,BI256=3),P256,0),2)</f>
        <v>0</v>
      </c>
      <c r="FS256">
        <v>0</v>
      </c>
      <c r="FX256">
        <v>70</v>
      </c>
      <c r="FY256">
        <v>10</v>
      </c>
      <c r="GA256" t="s">
        <v>3</v>
      </c>
      <c r="GD256">
        <v>0</v>
      </c>
      <c r="GF256">
        <v>1841664146</v>
      </c>
      <c r="GG256">
        <v>2</v>
      </c>
      <c r="GH256">
        <v>1</v>
      </c>
      <c r="GI256">
        <v>-2</v>
      </c>
      <c r="GJ256">
        <v>0</v>
      </c>
      <c r="GK256">
        <f>ROUND(R256*(R12)/100,2)</f>
        <v>0</v>
      </c>
      <c r="GL256">
        <f>ROUND(IF(AND(BH256=3,BI256=3,FS256&lt;&gt;0),P256,0),2)</f>
        <v>0</v>
      </c>
      <c r="GM256">
        <f>ROUND(O256+X256+Y256+GK256,2)+GX256</f>
        <v>0</v>
      </c>
      <c r="GN256">
        <f>IF(OR(BI256=0,BI256=1),ROUND(O256+X256+Y256+GK256,2),0)</f>
        <v>0</v>
      </c>
      <c r="GO256">
        <f>IF(BI256=2,ROUND(O256+X256+Y256+GK256,2),0)</f>
        <v>0</v>
      </c>
      <c r="GP256">
        <f>IF(BI256=4,ROUND(O256+X256+Y256+GK256,2)+GX256,0)</f>
        <v>0</v>
      </c>
      <c r="GR256">
        <v>0</v>
      </c>
      <c r="GS256">
        <v>3</v>
      </c>
      <c r="GT256">
        <v>0</v>
      </c>
      <c r="GU256" t="s">
        <v>3</v>
      </c>
      <c r="GV256">
        <f>ROUND((GT256),6)</f>
        <v>0</v>
      </c>
      <c r="GW256">
        <v>1</v>
      </c>
      <c r="GX256">
        <f>ROUND(HC256*I256,2)</f>
        <v>0</v>
      </c>
      <c r="HA256">
        <v>0</v>
      </c>
      <c r="HB256">
        <v>0</v>
      </c>
      <c r="HC256">
        <f>GV256*GW256</f>
        <v>0</v>
      </c>
      <c r="IK256">
        <v>0</v>
      </c>
    </row>
    <row r="257" spans="1:245" x14ac:dyDescent="0.2">
      <c r="A257">
        <v>17</v>
      </c>
      <c r="B257">
        <v>1</v>
      </c>
      <c r="C257">
        <f>ROW(SmtRes!A28)</f>
        <v>28</v>
      </c>
      <c r="D257">
        <f>ROW(EtalonRes!A26)</f>
        <v>26</v>
      </c>
      <c r="E257" t="s">
        <v>89</v>
      </c>
      <c r="F257" t="s">
        <v>114</v>
      </c>
      <c r="G257" t="s">
        <v>115</v>
      </c>
      <c r="H257" t="s">
        <v>116</v>
      </c>
      <c r="I257">
        <v>0</v>
      </c>
      <c r="J257">
        <v>0</v>
      </c>
      <c r="O257">
        <f>ROUND(CP257,2)</f>
        <v>0</v>
      </c>
      <c r="P257">
        <f>ROUND(CQ257*I257,2)</f>
        <v>0</v>
      </c>
      <c r="Q257">
        <f>ROUND(CR257*I257,2)</f>
        <v>0</v>
      </c>
      <c r="R257">
        <f>ROUND(CS257*I257,2)</f>
        <v>0</v>
      </c>
      <c r="S257">
        <f>ROUND(CT257*I257,2)</f>
        <v>0</v>
      </c>
      <c r="T257">
        <f>ROUND(CU257*I257,2)</f>
        <v>0</v>
      </c>
      <c r="U257">
        <f>CV257*I257</f>
        <v>0</v>
      </c>
      <c r="V257">
        <f>CW257*I257</f>
        <v>0</v>
      </c>
      <c r="W257">
        <f>ROUND(CX257*I257,2)</f>
        <v>0</v>
      </c>
      <c r="X257">
        <f t="shared" si="82"/>
        <v>0</v>
      </c>
      <c r="Y257">
        <f t="shared" si="82"/>
        <v>0</v>
      </c>
      <c r="AA257">
        <v>36286615</v>
      </c>
      <c r="AB257">
        <f>ROUND((AC257+AD257+AF257),6)</f>
        <v>114855.66</v>
      </c>
      <c r="AC257">
        <f>ROUND((ES257),6)</f>
        <v>111583.57</v>
      </c>
      <c r="AD257">
        <f>ROUND((((ET257)-(EU257))+AE257),6)</f>
        <v>0</v>
      </c>
      <c r="AE257">
        <f t="shared" si="83"/>
        <v>0</v>
      </c>
      <c r="AF257">
        <f t="shared" si="83"/>
        <v>3272.09</v>
      </c>
      <c r="AG257">
        <f>ROUND((AP257),6)</f>
        <v>0</v>
      </c>
      <c r="AH257">
        <f t="shared" si="84"/>
        <v>17.02</v>
      </c>
      <c r="AI257">
        <f t="shared" si="84"/>
        <v>0</v>
      </c>
      <c r="AJ257">
        <f>(AS257)</f>
        <v>0</v>
      </c>
      <c r="AK257">
        <v>114855.66</v>
      </c>
      <c r="AL257">
        <v>111583.57</v>
      </c>
      <c r="AM257">
        <v>0</v>
      </c>
      <c r="AN257">
        <v>0</v>
      </c>
      <c r="AO257">
        <v>3272.09</v>
      </c>
      <c r="AP257">
        <v>0</v>
      </c>
      <c r="AQ257">
        <v>17.02</v>
      </c>
      <c r="AR257">
        <v>0</v>
      </c>
      <c r="AS257">
        <v>0</v>
      </c>
      <c r="AT257">
        <v>70</v>
      </c>
      <c r="AU257">
        <v>10</v>
      </c>
      <c r="AV257">
        <v>1</v>
      </c>
      <c r="AW257">
        <v>1</v>
      </c>
      <c r="AZ257">
        <v>1</v>
      </c>
      <c r="BA257">
        <v>1</v>
      </c>
      <c r="BB257">
        <v>1</v>
      </c>
      <c r="BC257">
        <v>1</v>
      </c>
      <c r="BD257" t="s">
        <v>3</v>
      </c>
      <c r="BE257" t="s">
        <v>3</v>
      </c>
      <c r="BF257" t="s">
        <v>3</v>
      </c>
      <c r="BG257" t="s">
        <v>3</v>
      </c>
      <c r="BH257">
        <v>0</v>
      </c>
      <c r="BI257">
        <v>4</v>
      </c>
      <c r="BJ257" t="s">
        <v>117</v>
      </c>
      <c r="BM257">
        <v>0</v>
      </c>
      <c r="BN257">
        <v>0</v>
      </c>
      <c r="BO257" t="s">
        <v>3</v>
      </c>
      <c r="BP257">
        <v>0</v>
      </c>
      <c r="BQ257">
        <v>1</v>
      </c>
      <c r="BR257">
        <v>0</v>
      </c>
      <c r="BS257">
        <v>1</v>
      </c>
      <c r="BT257">
        <v>1</v>
      </c>
      <c r="BU257">
        <v>1</v>
      </c>
      <c r="BV257">
        <v>1</v>
      </c>
      <c r="BW257">
        <v>1</v>
      </c>
      <c r="BX257">
        <v>1</v>
      </c>
      <c r="BY257" t="s">
        <v>3</v>
      </c>
      <c r="BZ257">
        <v>70</v>
      </c>
      <c r="CA257">
        <v>10</v>
      </c>
      <c r="CE257">
        <v>0</v>
      </c>
      <c r="CF257">
        <v>0</v>
      </c>
      <c r="CG257">
        <v>0</v>
      </c>
      <c r="CM257">
        <v>0</v>
      </c>
      <c r="CN257" t="s">
        <v>3</v>
      </c>
      <c r="CO257">
        <v>0</v>
      </c>
      <c r="CP257">
        <f>(P257+Q257+S257)</f>
        <v>0</v>
      </c>
      <c r="CQ257">
        <f>(AC257*BC257*AW257)</f>
        <v>111583.57</v>
      </c>
      <c r="CR257">
        <f>((((ET257)*BB257-(EU257)*BS257)+AE257*BS257)*AV257)</f>
        <v>0</v>
      </c>
      <c r="CS257">
        <f>(AE257*BS257*AV257)</f>
        <v>0</v>
      </c>
      <c r="CT257">
        <f>(AF257*BA257*AV257)</f>
        <v>3272.09</v>
      </c>
      <c r="CU257">
        <f>AG257</f>
        <v>0</v>
      </c>
      <c r="CV257">
        <f>(AH257*AV257)</f>
        <v>17.02</v>
      </c>
      <c r="CW257">
        <f t="shared" si="85"/>
        <v>0</v>
      </c>
      <c r="CX257">
        <f t="shared" si="85"/>
        <v>0</v>
      </c>
      <c r="CY257">
        <f>((S257*BZ257)/100)</f>
        <v>0</v>
      </c>
      <c r="CZ257">
        <f>((S257*CA257)/100)</f>
        <v>0</v>
      </c>
      <c r="DC257" t="s">
        <v>3</v>
      </c>
      <c r="DD257" t="s">
        <v>3</v>
      </c>
      <c r="DE257" t="s">
        <v>3</v>
      </c>
      <c r="DF257" t="s">
        <v>3</v>
      </c>
      <c r="DG257" t="s">
        <v>3</v>
      </c>
      <c r="DH257" t="s">
        <v>3</v>
      </c>
      <c r="DI257" t="s">
        <v>3</v>
      </c>
      <c r="DJ257" t="s">
        <v>3</v>
      </c>
      <c r="DK257" t="s">
        <v>3</v>
      </c>
      <c r="DL257" t="s">
        <v>3</v>
      </c>
      <c r="DM257" t="s">
        <v>3</v>
      </c>
      <c r="DN257">
        <v>0</v>
      </c>
      <c r="DO257">
        <v>0</v>
      </c>
      <c r="DP257">
        <v>1</v>
      </c>
      <c r="DQ257">
        <v>1</v>
      </c>
      <c r="DU257">
        <v>1010</v>
      </c>
      <c r="DV257" t="s">
        <v>116</v>
      </c>
      <c r="DW257" t="s">
        <v>116</v>
      </c>
      <c r="DX257">
        <v>100</v>
      </c>
      <c r="EE257">
        <v>34857346</v>
      </c>
      <c r="EF257">
        <v>1</v>
      </c>
      <c r="EG257" t="s">
        <v>86</v>
      </c>
      <c r="EH257">
        <v>0</v>
      </c>
      <c r="EI257" t="s">
        <v>3</v>
      </c>
      <c r="EJ257">
        <v>4</v>
      </c>
      <c r="EK257">
        <v>0</v>
      </c>
      <c r="EL257" t="s">
        <v>87</v>
      </c>
      <c r="EM257" t="s">
        <v>88</v>
      </c>
      <c r="EO257" t="s">
        <v>3</v>
      </c>
      <c r="EQ257">
        <v>131072</v>
      </c>
      <c r="ER257">
        <v>114855.66</v>
      </c>
      <c r="ES257">
        <v>111583.57</v>
      </c>
      <c r="ET257">
        <v>0</v>
      </c>
      <c r="EU257">
        <v>0</v>
      </c>
      <c r="EV257">
        <v>3272.09</v>
      </c>
      <c r="EW257">
        <v>17.02</v>
      </c>
      <c r="EX257">
        <v>0</v>
      </c>
      <c r="EY257">
        <v>0</v>
      </c>
      <c r="FQ257">
        <v>0</v>
      </c>
      <c r="FR257">
        <f>ROUND(IF(AND(BH257=3,BI257=3),P257,0),2)</f>
        <v>0</v>
      </c>
      <c r="FS257">
        <v>0</v>
      </c>
      <c r="FX257">
        <v>70</v>
      </c>
      <c r="FY257">
        <v>10</v>
      </c>
      <c r="GA257" t="s">
        <v>3</v>
      </c>
      <c r="GD257">
        <v>0</v>
      </c>
      <c r="GF257">
        <v>947074395</v>
      </c>
      <c r="GG257">
        <v>2</v>
      </c>
      <c r="GH257">
        <v>1</v>
      </c>
      <c r="GI257">
        <v>-2</v>
      </c>
      <c r="GJ257">
        <v>0</v>
      </c>
      <c r="GK257">
        <f>ROUND(R257*(R12)/100,2)</f>
        <v>0</v>
      </c>
      <c r="GL257">
        <f>ROUND(IF(AND(BH257=3,BI257=3,FS257&lt;&gt;0),P257,0),2)</f>
        <v>0</v>
      </c>
      <c r="GM257">
        <f>ROUND(O257+X257+Y257+GK257,2)+GX257</f>
        <v>0</v>
      </c>
      <c r="GN257">
        <f>IF(OR(BI257=0,BI257=1),ROUND(O257+X257+Y257+GK257,2),0)</f>
        <v>0</v>
      </c>
      <c r="GO257">
        <f>IF(BI257=2,ROUND(O257+X257+Y257+GK257,2),0)</f>
        <v>0</v>
      </c>
      <c r="GP257">
        <f>IF(BI257=4,ROUND(O257+X257+Y257+GK257,2)+GX257,0)</f>
        <v>0</v>
      </c>
      <c r="GR257">
        <v>0</v>
      </c>
      <c r="GS257">
        <v>3</v>
      </c>
      <c r="GT257">
        <v>0</v>
      </c>
      <c r="GU257" t="s">
        <v>3</v>
      </c>
      <c r="GV257">
        <f>ROUND((GT257),6)</f>
        <v>0</v>
      </c>
      <c r="GW257">
        <v>1</v>
      </c>
      <c r="GX257">
        <f>ROUND(HC257*I257,2)</f>
        <v>0</v>
      </c>
      <c r="HA257">
        <v>0</v>
      </c>
      <c r="HB257">
        <v>0</v>
      </c>
      <c r="HC257">
        <f>GV257*GW257</f>
        <v>0</v>
      </c>
      <c r="IK257">
        <v>0</v>
      </c>
    </row>
    <row r="258" spans="1:245" x14ac:dyDescent="0.2">
      <c r="A258">
        <v>18</v>
      </c>
      <c r="B258">
        <v>1</v>
      </c>
      <c r="C258">
        <v>28</v>
      </c>
      <c r="E258" t="s">
        <v>118</v>
      </c>
      <c r="F258" t="s">
        <v>119</v>
      </c>
      <c r="G258" t="s">
        <v>120</v>
      </c>
      <c r="H258" t="s">
        <v>104</v>
      </c>
      <c r="I258">
        <f>I257*J258</f>
        <v>0</v>
      </c>
      <c r="J258">
        <v>100</v>
      </c>
      <c r="O258">
        <f>ROUND(CP258,2)</f>
        <v>0</v>
      </c>
      <c r="P258">
        <f>ROUND(CQ258*I258,2)</f>
        <v>0</v>
      </c>
      <c r="Q258">
        <f>ROUND(CR258*I258,2)</f>
        <v>0</v>
      </c>
      <c r="R258">
        <f>ROUND(CS258*I258,2)</f>
        <v>0</v>
      </c>
      <c r="S258">
        <f>ROUND(CT258*I258,2)</f>
        <v>0</v>
      </c>
      <c r="T258">
        <f>ROUND(CU258*I258,2)</f>
        <v>0</v>
      </c>
      <c r="U258">
        <f>CV258*I258</f>
        <v>0</v>
      </c>
      <c r="V258">
        <f>CW258*I258</f>
        <v>0</v>
      </c>
      <c r="W258">
        <f>ROUND(CX258*I258,2)</f>
        <v>0</v>
      </c>
      <c r="X258">
        <f t="shared" si="82"/>
        <v>0</v>
      </c>
      <c r="Y258">
        <f t="shared" si="82"/>
        <v>0</v>
      </c>
      <c r="AA258">
        <v>36286615</v>
      </c>
      <c r="AB258">
        <f>ROUND((AC258+AD258+AF258),6)</f>
        <v>850</v>
      </c>
      <c r="AC258">
        <f>ROUND((ES258),6)</f>
        <v>850</v>
      </c>
      <c r="AD258">
        <f>ROUND((((ET258)-(EU258))+AE258),6)</f>
        <v>0</v>
      </c>
      <c r="AE258">
        <f t="shared" si="83"/>
        <v>0</v>
      </c>
      <c r="AF258">
        <f t="shared" si="83"/>
        <v>0</v>
      </c>
      <c r="AG258">
        <f>ROUND((AP258),6)</f>
        <v>0</v>
      </c>
      <c r="AH258">
        <f t="shared" si="84"/>
        <v>0</v>
      </c>
      <c r="AI258">
        <f t="shared" si="84"/>
        <v>0</v>
      </c>
      <c r="AJ258">
        <f>(AS258)</f>
        <v>0</v>
      </c>
      <c r="AK258">
        <v>850</v>
      </c>
      <c r="AL258">
        <v>850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70</v>
      </c>
      <c r="AU258">
        <v>10</v>
      </c>
      <c r="AV258">
        <v>1</v>
      </c>
      <c r="AW258">
        <v>1</v>
      </c>
      <c r="AZ258">
        <v>1</v>
      </c>
      <c r="BA258">
        <v>1</v>
      </c>
      <c r="BB258">
        <v>1</v>
      </c>
      <c r="BC258">
        <v>1</v>
      </c>
      <c r="BD258" t="s">
        <v>3</v>
      </c>
      <c r="BE258" t="s">
        <v>3</v>
      </c>
      <c r="BF258" t="s">
        <v>3</v>
      </c>
      <c r="BG258" t="s">
        <v>3</v>
      </c>
      <c r="BH258">
        <v>3</v>
      </c>
      <c r="BI258">
        <v>4</v>
      </c>
      <c r="BJ258" t="s">
        <v>3</v>
      </c>
      <c r="BM258">
        <v>0</v>
      </c>
      <c r="BN258">
        <v>0</v>
      </c>
      <c r="BO258" t="s">
        <v>3</v>
      </c>
      <c r="BP258">
        <v>0</v>
      </c>
      <c r="BQ258">
        <v>1</v>
      </c>
      <c r="BR258">
        <v>0</v>
      </c>
      <c r="BS258">
        <v>1</v>
      </c>
      <c r="BT258">
        <v>1</v>
      </c>
      <c r="BU258">
        <v>1</v>
      </c>
      <c r="BV258">
        <v>1</v>
      </c>
      <c r="BW258">
        <v>1</v>
      </c>
      <c r="BX258">
        <v>1</v>
      </c>
      <c r="BY258" t="s">
        <v>3</v>
      </c>
      <c r="BZ258">
        <v>70</v>
      </c>
      <c r="CA258">
        <v>10</v>
      </c>
      <c r="CE258">
        <v>0</v>
      </c>
      <c r="CF258">
        <v>0</v>
      </c>
      <c r="CG258">
        <v>0</v>
      </c>
      <c r="CM258">
        <v>0</v>
      </c>
      <c r="CN258" t="s">
        <v>3</v>
      </c>
      <c r="CO258">
        <v>0</v>
      </c>
      <c r="CP258">
        <f>(P258+Q258+S258)</f>
        <v>0</v>
      </c>
      <c r="CQ258">
        <f>(AC258*BC258*AW258)</f>
        <v>850</v>
      </c>
      <c r="CR258">
        <f>((((ET258)*BB258-(EU258)*BS258)+AE258*BS258)*AV258)</f>
        <v>0</v>
      </c>
      <c r="CS258">
        <f>(AE258*BS258*AV258)</f>
        <v>0</v>
      </c>
      <c r="CT258">
        <f>(AF258*BA258*AV258)</f>
        <v>0</v>
      </c>
      <c r="CU258">
        <f>AG258</f>
        <v>0</v>
      </c>
      <c r="CV258">
        <f>(AH258*AV258)</f>
        <v>0</v>
      </c>
      <c r="CW258">
        <f t="shared" si="85"/>
        <v>0</v>
      </c>
      <c r="CX258">
        <f t="shared" si="85"/>
        <v>0</v>
      </c>
      <c r="CY258">
        <f>((S258*BZ258)/100)</f>
        <v>0</v>
      </c>
      <c r="CZ258">
        <f>((S258*CA258)/100)</f>
        <v>0</v>
      </c>
      <c r="DC258" t="s">
        <v>3</v>
      </c>
      <c r="DD258" t="s">
        <v>3</v>
      </c>
      <c r="DE258" t="s">
        <v>3</v>
      </c>
      <c r="DF258" t="s">
        <v>3</v>
      </c>
      <c r="DG258" t="s">
        <v>3</v>
      </c>
      <c r="DH258" t="s">
        <v>3</v>
      </c>
      <c r="DI258" t="s">
        <v>3</v>
      </c>
      <c r="DJ258" t="s">
        <v>3</v>
      </c>
      <c r="DK258" t="s">
        <v>3</v>
      </c>
      <c r="DL258" t="s">
        <v>3</v>
      </c>
      <c r="DM258" t="s">
        <v>3</v>
      </c>
      <c r="DN258">
        <v>0</v>
      </c>
      <c r="DO258">
        <v>0</v>
      </c>
      <c r="DP258">
        <v>1</v>
      </c>
      <c r="DQ258">
        <v>1</v>
      </c>
      <c r="DU258">
        <v>1010</v>
      </c>
      <c r="DV258" t="s">
        <v>104</v>
      </c>
      <c r="DW258" t="s">
        <v>104</v>
      </c>
      <c r="DX258">
        <v>1</v>
      </c>
      <c r="EE258">
        <v>34857346</v>
      </c>
      <c r="EF258">
        <v>1</v>
      </c>
      <c r="EG258" t="s">
        <v>86</v>
      </c>
      <c r="EH258">
        <v>0</v>
      </c>
      <c r="EI258" t="s">
        <v>3</v>
      </c>
      <c r="EJ258">
        <v>4</v>
      </c>
      <c r="EK258">
        <v>0</v>
      </c>
      <c r="EL258" t="s">
        <v>87</v>
      </c>
      <c r="EM258" t="s">
        <v>88</v>
      </c>
      <c r="EO258" t="s">
        <v>3</v>
      </c>
      <c r="EQ258">
        <v>0</v>
      </c>
      <c r="ER258">
        <v>850</v>
      </c>
      <c r="ES258">
        <v>850</v>
      </c>
      <c r="ET258">
        <v>0</v>
      </c>
      <c r="EU258">
        <v>0</v>
      </c>
      <c r="EV258">
        <v>0</v>
      </c>
      <c r="EW258">
        <v>0</v>
      </c>
      <c r="EX258">
        <v>0</v>
      </c>
      <c r="EZ258">
        <v>5</v>
      </c>
      <c r="FC258">
        <v>1</v>
      </c>
      <c r="FD258">
        <v>18</v>
      </c>
      <c r="FF258">
        <v>1000</v>
      </c>
      <c r="FQ258">
        <v>0</v>
      </c>
      <c r="FR258">
        <f>ROUND(IF(AND(BH258=3,BI258=3),P258,0),2)</f>
        <v>0</v>
      </c>
      <c r="FS258">
        <v>0</v>
      </c>
      <c r="FX258">
        <v>70</v>
      </c>
      <c r="FY258">
        <v>10</v>
      </c>
      <c r="GA258" t="s">
        <v>121</v>
      </c>
      <c r="GD258">
        <v>0</v>
      </c>
      <c r="GF258">
        <v>1267543648</v>
      </c>
      <c r="GG258">
        <v>2</v>
      </c>
      <c r="GH258">
        <v>3</v>
      </c>
      <c r="GI258">
        <v>-2</v>
      </c>
      <c r="GJ258">
        <v>0</v>
      </c>
      <c r="GK258">
        <f>ROUND(R258*(R12)/100,2)</f>
        <v>0</v>
      </c>
      <c r="GL258">
        <f>ROUND(IF(AND(BH258=3,BI258=3,FS258&lt;&gt;0),P258,0),2)</f>
        <v>0</v>
      </c>
      <c r="GM258">
        <f>ROUND(O258+X258+Y258+GK258,2)+GX258</f>
        <v>0</v>
      </c>
      <c r="GN258">
        <f>IF(OR(BI258=0,BI258=1),ROUND(O258+X258+Y258+GK258,2),0)</f>
        <v>0</v>
      </c>
      <c r="GO258">
        <f>IF(BI258=2,ROUND(O258+X258+Y258+GK258,2),0)</f>
        <v>0</v>
      </c>
      <c r="GP258">
        <f>IF(BI258=4,ROUND(O258+X258+Y258+GK258,2)+GX258,0)</f>
        <v>0</v>
      </c>
      <c r="GR258">
        <v>1</v>
      </c>
      <c r="GS258">
        <v>1</v>
      </c>
      <c r="GT258">
        <v>0</v>
      </c>
      <c r="GU258" t="s">
        <v>3</v>
      </c>
      <c r="GV258">
        <f>ROUND((GT258),6)</f>
        <v>0</v>
      </c>
      <c r="GW258">
        <v>1</v>
      </c>
      <c r="GX258">
        <f>ROUND(HC258*I258,2)</f>
        <v>0</v>
      </c>
      <c r="HA258">
        <v>0</v>
      </c>
      <c r="HB258">
        <v>0</v>
      </c>
      <c r="HC258">
        <f>GV258*GW258</f>
        <v>0</v>
      </c>
      <c r="IK258">
        <v>0</v>
      </c>
    </row>
    <row r="259" spans="1:245" x14ac:dyDescent="0.2">
      <c r="A259">
        <v>18</v>
      </c>
      <c r="B259">
        <v>1</v>
      </c>
      <c r="C259">
        <v>27</v>
      </c>
      <c r="E259" t="s">
        <v>122</v>
      </c>
      <c r="F259" t="s">
        <v>123</v>
      </c>
      <c r="G259" t="s">
        <v>124</v>
      </c>
      <c r="H259" t="s">
        <v>125</v>
      </c>
      <c r="I259">
        <f>I257*J259</f>
        <v>0</v>
      </c>
      <c r="J259">
        <v>-8.6</v>
      </c>
      <c r="O259">
        <f>ROUND(CP259,2)</f>
        <v>0</v>
      </c>
      <c r="P259">
        <f>ROUND(CQ259*I259,2)</f>
        <v>0</v>
      </c>
      <c r="Q259">
        <f>ROUND(CR259*I259,2)</f>
        <v>0</v>
      </c>
      <c r="R259">
        <f>ROUND(CS259*I259,2)</f>
        <v>0</v>
      </c>
      <c r="S259">
        <f>ROUND(CT259*I259,2)</f>
        <v>0</v>
      </c>
      <c r="T259">
        <f>ROUND(CU259*I259,2)</f>
        <v>0</v>
      </c>
      <c r="U259">
        <f>CV259*I259</f>
        <v>0</v>
      </c>
      <c r="V259">
        <f>CW259*I259</f>
        <v>0</v>
      </c>
      <c r="W259">
        <f>ROUND(CX259*I259,2)</f>
        <v>0</v>
      </c>
      <c r="X259">
        <f t="shared" si="82"/>
        <v>0</v>
      </c>
      <c r="Y259">
        <f t="shared" si="82"/>
        <v>0</v>
      </c>
      <c r="AA259">
        <v>36286615</v>
      </c>
      <c r="AB259">
        <f>ROUND((AC259+AD259+AF259),6)</f>
        <v>12884.69</v>
      </c>
      <c r="AC259">
        <f>ROUND((ES259),6)</f>
        <v>12884.69</v>
      </c>
      <c r="AD259">
        <f>ROUND((((ET259)-(EU259))+AE259),6)</f>
        <v>0</v>
      </c>
      <c r="AE259">
        <f t="shared" si="83"/>
        <v>0</v>
      </c>
      <c r="AF259">
        <f t="shared" si="83"/>
        <v>0</v>
      </c>
      <c r="AG259">
        <f>ROUND((AP259),6)</f>
        <v>0</v>
      </c>
      <c r="AH259">
        <f t="shared" si="84"/>
        <v>0</v>
      </c>
      <c r="AI259">
        <f t="shared" si="84"/>
        <v>0</v>
      </c>
      <c r="AJ259">
        <f>(AS259)</f>
        <v>0</v>
      </c>
      <c r="AK259">
        <v>12884.69</v>
      </c>
      <c r="AL259">
        <v>12884.69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70</v>
      </c>
      <c r="AU259">
        <v>10</v>
      </c>
      <c r="AV259">
        <v>1</v>
      </c>
      <c r="AW259">
        <v>1</v>
      </c>
      <c r="AZ259">
        <v>1</v>
      </c>
      <c r="BA259">
        <v>1</v>
      </c>
      <c r="BB259">
        <v>1</v>
      </c>
      <c r="BC259">
        <v>1</v>
      </c>
      <c r="BD259" t="s">
        <v>3</v>
      </c>
      <c r="BE259" t="s">
        <v>3</v>
      </c>
      <c r="BF259" t="s">
        <v>3</v>
      </c>
      <c r="BG259" t="s">
        <v>3</v>
      </c>
      <c r="BH259">
        <v>3</v>
      </c>
      <c r="BI259">
        <v>4</v>
      </c>
      <c r="BJ259" t="s">
        <v>126</v>
      </c>
      <c r="BM259">
        <v>0</v>
      </c>
      <c r="BN259">
        <v>0</v>
      </c>
      <c r="BO259" t="s">
        <v>3</v>
      </c>
      <c r="BP259">
        <v>0</v>
      </c>
      <c r="BQ259">
        <v>1</v>
      </c>
      <c r="BR259">
        <v>1</v>
      </c>
      <c r="BS259">
        <v>1</v>
      </c>
      <c r="BT259">
        <v>1</v>
      </c>
      <c r="BU259">
        <v>1</v>
      </c>
      <c r="BV259">
        <v>1</v>
      </c>
      <c r="BW259">
        <v>1</v>
      </c>
      <c r="BX259">
        <v>1</v>
      </c>
      <c r="BY259" t="s">
        <v>3</v>
      </c>
      <c r="BZ259">
        <v>70</v>
      </c>
      <c r="CA259">
        <v>10</v>
      </c>
      <c r="CE259">
        <v>0</v>
      </c>
      <c r="CF259">
        <v>0</v>
      </c>
      <c r="CG259">
        <v>0</v>
      </c>
      <c r="CM259">
        <v>0</v>
      </c>
      <c r="CN259" t="s">
        <v>3</v>
      </c>
      <c r="CO259">
        <v>0</v>
      </c>
      <c r="CP259">
        <f>(P259+Q259+S259)</f>
        <v>0</v>
      </c>
      <c r="CQ259">
        <f>(AC259*BC259*AW259)</f>
        <v>12884.69</v>
      </c>
      <c r="CR259">
        <f>((((ET259)*BB259-(EU259)*BS259)+AE259*BS259)*AV259)</f>
        <v>0</v>
      </c>
      <c r="CS259">
        <f>(AE259*BS259*AV259)</f>
        <v>0</v>
      </c>
      <c r="CT259">
        <f>(AF259*BA259*AV259)</f>
        <v>0</v>
      </c>
      <c r="CU259">
        <f>AG259</f>
        <v>0</v>
      </c>
      <c r="CV259">
        <f>(AH259*AV259)</f>
        <v>0</v>
      </c>
      <c r="CW259">
        <f t="shared" si="85"/>
        <v>0</v>
      </c>
      <c r="CX259">
        <f t="shared" si="85"/>
        <v>0</v>
      </c>
      <c r="CY259">
        <f>((S259*BZ259)/100)</f>
        <v>0</v>
      </c>
      <c r="CZ259">
        <f>((S259*CA259)/100)</f>
        <v>0</v>
      </c>
      <c r="DC259" t="s">
        <v>3</v>
      </c>
      <c r="DD259" t="s">
        <v>3</v>
      </c>
      <c r="DE259" t="s">
        <v>3</v>
      </c>
      <c r="DF259" t="s">
        <v>3</v>
      </c>
      <c r="DG259" t="s">
        <v>3</v>
      </c>
      <c r="DH259" t="s">
        <v>3</v>
      </c>
      <c r="DI259" t="s">
        <v>3</v>
      </c>
      <c r="DJ259" t="s">
        <v>3</v>
      </c>
      <c r="DK259" t="s">
        <v>3</v>
      </c>
      <c r="DL259" t="s">
        <v>3</v>
      </c>
      <c r="DM259" t="s">
        <v>3</v>
      </c>
      <c r="DN259">
        <v>0</v>
      </c>
      <c r="DO259">
        <v>0</v>
      </c>
      <c r="DP259">
        <v>1</v>
      </c>
      <c r="DQ259">
        <v>1</v>
      </c>
      <c r="DU259">
        <v>1007</v>
      </c>
      <c r="DV259" t="s">
        <v>125</v>
      </c>
      <c r="DW259" t="s">
        <v>125</v>
      </c>
      <c r="DX259">
        <v>1</v>
      </c>
      <c r="EE259">
        <v>34857346</v>
      </c>
      <c r="EF259">
        <v>1</v>
      </c>
      <c r="EG259" t="s">
        <v>86</v>
      </c>
      <c r="EH259">
        <v>0</v>
      </c>
      <c r="EI259" t="s">
        <v>3</v>
      </c>
      <c r="EJ259">
        <v>4</v>
      </c>
      <c r="EK259">
        <v>0</v>
      </c>
      <c r="EL259" t="s">
        <v>87</v>
      </c>
      <c r="EM259" t="s">
        <v>88</v>
      </c>
      <c r="EO259" t="s">
        <v>3</v>
      </c>
      <c r="EQ259">
        <v>0</v>
      </c>
      <c r="ER259">
        <v>12884.69</v>
      </c>
      <c r="ES259">
        <v>12884.69</v>
      </c>
      <c r="ET259">
        <v>0</v>
      </c>
      <c r="EU259">
        <v>0</v>
      </c>
      <c r="EV259">
        <v>0</v>
      </c>
      <c r="EW259">
        <v>0</v>
      </c>
      <c r="EX259">
        <v>0</v>
      </c>
      <c r="FQ259">
        <v>0</v>
      </c>
      <c r="FR259">
        <f>ROUND(IF(AND(BH259=3,BI259=3),P259,0),2)</f>
        <v>0</v>
      </c>
      <c r="FS259">
        <v>0</v>
      </c>
      <c r="FX259">
        <v>70</v>
      </c>
      <c r="FY259">
        <v>10</v>
      </c>
      <c r="GA259" t="s">
        <v>3</v>
      </c>
      <c r="GD259">
        <v>0</v>
      </c>
      <c r="GF259">
        <v>1623992250</v>
      </c>
      <c r="GG259">
        <v>2</v>
      </c>
      <c r="GH259">
        <v>1</v>
      </c>
      <c r="GI259">
        <v>-2</v>
      </c>
      <c r="GJ259">
        <v>0</v>
      </c>
      <c r="GK259">
        <f>ROUND(R259*(R12)/100,2)</f>
        <v>0</v>
      </c>
      <c r="GL259">
        <f>ROUND(IF(AND(BH259=3,BI259=3,FS259&lt;&gt;0),P259,0),2)</f>
        <v>0</v>
      </c>
      <c r="GM259">
        <f>ROUND(O259+X259+Y259+GK259,2)+GX259</f>
        <v>0</v>
      </c>
      <c r="GN259">
        <f>IF(OR(BI259=0,BI259=1),ROUND(O259+X259+Y259+GK259,2),0)</f>
        <v>0</v>
      </c>
      <c r="GO259">
        <f>IF(BI259=2,ROUND(O259+X259+Y259+GK259,2),0)</f>
        <v>0</v>
      </c>
      <c r="GP259">
        <f>IF(BI259=4,ROUND(O259+X259+Y259+GK259,2)+GX259,0)</f>
        <v>0</v>
      </c>
      <c r="GR259">
        <v>0</v>
      </c>
      <c r="GS259">
        <v>3</v>
      </c>
      <c r="GT259">
        <v>0</v>
      </c>
      <c r="GU259" t="s">
        <v>3</v>
      </c>
      <c r="GV259">
        <f>ROUND((GT259),6)</f>
        <v>0</v>
      </c>
      <c r="GW259">
        <v>1</v>
      </c>
      <c r="GX259">
        <f>ROUND(HC259*I259,2)</f>
        <v>0</v>
      </c>
      <c r="HA259">
        <v>0</v>
      </c>
      <c r="HB259">
        <v>0</v>
      </c>
      <c r="HC259">
        <f>GV259*GW259</f>
        <v>0</v>
      </c>
      <c r="IK259">
        <v>0</v>
      </c>
    </row>
    <row r="261" spans="1:245" x14ac:dyDescent="0.2">
      <c r="A261" s="2">
        <v>51</v>
      </c>
      <c r="B261" s="2">
        <f>B252</f>
        <v>1</v>
      </c>
      <c r="C261" s="2">
        <f>A252</f>
        <v>5</v>
      </c>
      <c r="D261" s="2">
        <f>ROW(A252)</f>
        <v>252</v>
      </c>
      <c r="E261" s="2"/>
      <c r="F261" s="2" t="str">
        <f>IF(F252&lt;&gt;"",F252,"")</f>
        <v>2.1.1</v>
      </c>
      <c r="G261" s="2" t="str">
        <f>IF(G252&lt;&gt;"",G252,"")</f>
        <v>Прочие работы</v>
      </c>
      <c r="H261" s="2">
        <v>0</v>
      </c>
      <c r="I261" s="2"/>
      <c r="J261" s="2"/>
      <c r="K261" s="2"/>
      <c r="L261" s="2"/>
      <c r="M261" s="2"/>
      <c r="N261" s="2"/>
      <c r="O261" s="2">
        <f t="shared" ref="O261:T261" si="86">ROUND(AB261,2)</f>
        <v>0</v>
      </c>
      <c r="P261" s="2">
        <f t="shared" si="86"/>
        <v>0</v>
      </c>
      <c r="Q261" s="2">
        <f t="shared" si="86"/>
        <v>0</v>
      </c>
      <c r="R261" s="2">
        <f t="shared" si="86"/>
        <v>0</v>
      </c>
      <c r="S261" s="2">
        <f t="shared" si="86"/>
        <v>0</v>
      </c>
      <c r="T261" s="2">
        <f t="shared" si="86"/>
        <v>0</v>
      </c>
      <c r="U261" s="2">
        <f>AH261</f>
        <v>0</v>
      </c>
      <c r="V261" s="2">
        <f>AI261</f>
        <v>0</v>
      </c>
      <c r="W261" s="2">
        <f>ROUND(AJ261,2)</f>
        <v>0</v>
      </c>
      <c r="X261" s="2">
        <f>ROUND(AK261,2)</f>
        <v>0</v>
      </c>
      <c r="Y261" s="2">
        <f>ROUND(AL261,2)</f>
        <v>0</v>
      </c>
      <c r="Z261" s="2"/>
      <c r="AA261" s="2"/>
      <c r="AB261" s="2">
        <f>ROUND(SUMIF(AA256:AA259,"=36286615",O256:O259),2)</f>
        <v>0</v>
      </c>
      <c r="AC261" s="2">
        <f>ROUND(SUMIF(AA256:AA259,"=36286615",P256:P259),2)</f>
        <v>0</v>
      </c>
      <c r="AD261" s="2">
        <f>ROUND(SUMIF(AA256:AA259,"=36286615",Q256:Q259),2)</f>
        <v>0</v>
      </c>
      <c r="AE261" s="2">
        <f>ROUND(SUMIF(AA256:AA259,"=36286615",R256:R259),2)</f>
        <v>0</v>
      </c>
      <c r="AF261" s="2">
        <f>ROUND(SUMIF(AA256:AA259,"=36286615",S256:S259),2)</f>
        <v>0</v>
      </c>
      <c r="AG261" s="2">
        <f>ROUND(SUMIF(AA256:AA259,"=36286615",T256:T259),2)</f>
        <v>0</v>
      </c>
      <c r="AH261" s="2">
        <f>SUMIF(AA256:AA259,"=36286615",U256:U259)</f>
        <v>0</v>
      </c>
      <c r="AI261" s="2">
        <f>SUMIF(AA256:AA259,"=36286615",V256:V259)</f>
        <v>0</v>
      </c>
      <c r="AJ261" s="2">
        <f>ROUND(SUMIF(AA256:AA259,"=36286615",W256:W259),2)</f>
        <v>0</v>
      </c>
      <c r="AK261" s="2">
        <f>ROUND(SUMIF(AA256:AA259,"=36286615",X256:X259),2)</f>
        <v>0</v>
      </c>
      <c r="AL261" s="2">
        <f>ROUND(SUMIF(AA256:AA259,"=36286615",Y256:Y259),2)</f>
        <v>0</v>
      </c>
      <c r="AM261" s="2"/>
      <c r="AN261" s="2"/>
      <c r="AO261" s="2">
        <f t="shared" ref="AO261:BC261" si="87">ROUND(BX261,2)</f>
        <v>0</v>
      </c>
      <c r="AP261" s="2">
        <f t="shared" si="87"/>
        <v>0</v>
      </c>
      <c r="AQ261" s="2">
        <f t="shared" si="87"/>
        <v>0</v>
      </c>
      <c r="AR261" s="2">
        <f t="shared" si="87"/>
        <v>0</v>
      </c>
      <c r="AS261" s="2">
        <f t="shared" si="87"/>
        <v>0</v>
      </c>
      <c r="AT261" s="2">
        <f t="shared" si="87"/>
        <v>0</v>
      </c>
      <c r="AU261" s="2">
        <f t="shared" si="87"/>
        <v>0</v>
      </c>
      <c r="AV261" s="2">
        <f t="shared" si="87"/>
        <v>0</v>
      </c>
      <c r="AW261" s="2">
        <f t="shared" si="87"/>
        <v>0</v>
      </c>
      <c r="AX261" s="2">
        <f t="shared" si="87"/>
        <v>0</v>
      </c>
      <c r="AY261" s="2">
        <f t="shared" si="87"/>
        <v>0</v>
      </c>
      <c r="AZ261" s="2">
        <f t="shared" si="87"/>
        <v>0</v>
      </c>
      <c r="BA261" s="2">
        <f t="shared" si="87"/>
        <v>0</v>
      </c>
      <c r="BB261" s="2">
        <f t="shared" si="87"/>
        <v>0</v>
      </c>
      <c r="BC261" s="2">
        <f t="shared" si="87"/>
        <v>0</v>
      </c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>
        <f>ROUND(SUMIF(AA256:AA259,"=36286615",FQ256:FQ259),2)</f>
        <v>0</v>
      </c>
      <c r="BY261" s="2">
        <f>ROUND(SUMIF(AA256:AA259,"=36286615",FR256:FR259),2)</f>
        <v>0</v>
      </c>
      <c r="BZ261" s="2">
        <f>ROUND(SUMIF(AA256:AA259,"=36286615",GL256:GL259),2)</f>
        <v>0</v>
      </c>
      <c r="CA261" s="2">
        <f>ROUND(SUMIF(AA256:AA259,"=36286615",GM256:GM259),2)</f>
        <v>0</v>
      </c>
      <c r="CB261" s="2">
        <f>ROUND(SUMIF(AA256:AA259,"=36286615",GN256:GN259),2)</f>
        <v>0</v>
      </c>
      <c r="CC261" s="2">
        <f>ROUND(SUMIF(AA256:AA259,"=36286615",GO256:GO259),2)</f>
        <v>0</v>
      </c>
      <c r="CD261" s="2">
        <f>ROUND(SUMIF(AA256:AA259,"=36286615",GP256:GP259),2)</f>
        <v>0</v>
      </c>
      <c r="CE261" s="2">
        <f>AC261-BX261</f>
        <v>0</v>
      </c>
      <c r="CF261" s="2">
        <f>AC261-BY261</f>
        <v>0</v>
      </c>
      <c r="CG261" s="2">
        <f>BX261-BZ261</f>
        <v>0</v>
      </c>
      <c r="CH261" s="2">
        <f>AC261-BX261-BY261+BZ261</f>
        <v>0</v>
      </c>
      <c r="CI261" s="2">
        <f>BY261-BZ261</f>
        <v>0</v>
      </c>
      <c r="CJ261" s="2">
        <f>ROUND(SUMIF(AA256:AA259,"=36286615",GX256:GX259),2)</f>
        <v>0</v>
      </c>
      <c r="CK261" s="2">
        <f>ROUND(SUMIF(AA256:AA259,"=36286615",GY256:GY259),2)</f>
        <v>0</v>
      </c>
      <c r="CL261" s="2">
        <f>ROUND(SUMIF(AA256:AA259,"=36286615",GZ256:GZ259),2)</f>
        <v>0</v>
      </c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>
        <v>0</v>
      </c>
    </row>
    <row r="263" spans="1:245" x14ac:dyDescent="0.2">
      <c r="A263" s="4">
        <v>50</v>
      </c>
      <c r="B263" s="4">
        <v>0</v>
      </c>
      <c r="C263" s="4">
        <v>0</v>
      </c>
      <c r="D263" s="4">
        <v>1</v>
      </c>
      <c r="E263" s="4">
        <v>201</v>
      </c>
      <c r="F263" s="4">
        <f>ROUND(Source!O261,O263)</f>
        <v>0</v>
      </c>
      <c r="G263" s="4" t="s">
        <v>12</v>
      </c>
      <c r="H263" s="4" t="s">
        <v>13</v>
      </c>
      <c r="I263" s="4"/>
      <c r="J263" s="4"/>
      <c r="K263" s="4">
        <v>201</v>
      </c>
      <c r="L263" s="4">
        <v>1</v>
      </c>
      <c r="M263" s="4">
        <v>3</v>
      </c>
      <c r="N263" s="4" t="s">
        <v>3</v>
      </c>
      <c r="O263" s="4">
        <v>2</v>
      </c>
      <c r="P263" s="4"/>
      <c r="Q263" s="4"/>
      <c r="R263" s="4"/>
      <c r="S263" s="4"/>
      <c r="T263" s="4"/>
      <c r="U263" s="4"/>
      <c r="V263" s="4"/>
      <c r="W263" s="4"/>
    </row>
    <row r="264" spans="1:245" x14ac:dyDescent="0.2">
      <c r="A264" s="4">
        <v>50</v>
      </c>
      <c r="B264" s="4">
        <v>0</v>
      </c>
      <c r="C264" s="4">
        <v>0</v>
      </c>
      <c r="D264" s="4">
        <v>1</v>
      </c>
      <c r="E264" s="4">
        <v>202</v>
      </c>
      <c r="F264" s="4">
        <f>ROUND(Source!P261,O264)</f>
        <v>0</v>
      </c>
      <c r="G264" s="4" t="s">
        <v>14</v>
      </c>
      <c r="H264" s="4" t="s">
        <v>15</v>
      </c>
      <c r="I264" s="4"/>
      <c r="J264" s="4"/>
      <c r="K264" s="4">
        <v>202</v>
      </c>
      <c r="L264" s="4">
        <v>2</v>
      </c>
      <c r="M264" s="4">
        <v>3</v>
      </c>
      <c r="N264" s="4" t="s">
        <v>3</v>
      </c>
      <c r="O264" s="4">
        <v>2</v>
      </c>
      <c r="P264" s="4"/>
      <c r="Q264" s="4"/>
      <c r="R264" s="4"/>
      <c r="S264" s="4"/>
      <c r="T264" s="4"/>
      <c r="U264" s="4"/>
      <c r="V264" s="4"/>
      <c r="W264" s="4"/>
    </row>
    <row r="265" spans="1:245" x14ac:dyDescent="0.2">
      <c r="A265" s="4">
        <v>50</v>
      </c>
      <c r="B265" s="4">
        <v>0</v>
      </c>
      <c r="C265" s="4">
        <v>0</v>
      </c>
      <c r="D265" s="4">
        <v>1</v>
      </c>
      <c r="E265" s="4">
        <v>222</v>
      </c>
      <c r="F265" s="4">
        <f>ROUND(Source!AO261,O265)</f>
        <v>0</v>
      </c>
      <c r="G265" s="4" t="s">
        <v>16</v>
      </c>
      <c r="H265" s="4" t="s">
        <v>17</v>
      </c>
      <c r="I265" s="4"/>
      <c r="J265" s="4"/>
      <c r="K265" s="4">
        <v>222</v>
      </c>
      <c r="L265" s="4">
        <v>3</v>
      </c>
      <c r="M265" s="4">
        <v>3</v>
      </c>
      <c r="N265" s="4" t="s">
        <v>3</v>
      </c>
      <c r="O265" s="4">
        <v>2</v>
      </c>
      <c r="P265" s="4"/>
      <c r="Q265" s="4"/>
      <c r="R265" s="4"/>
      <c r="S265" s="4"/>
      <c r="T265" s="4"/>
      <c r="U265" s="4"/>
      <c r="V265" s="4"/>
      <c r="W265" s="4"/>
    </row>
    <row r="266" spans="1:245" x14ac:dyDescent="0.2">
      <c r="A266" s="4">
        <v>50</v>
      </c>
      <c r="B266" s="4">
        <v>0</v>
      </c>
      <c r="C266" s="4">
        <v>0</v>
      </c>
      <c r="D266" s="4">
        <v>1</v>
      </c>
      <c r="E266" s="4">
        <v>225</v>
      </c>
      <c r="F266" s="4">
        <f>ROUND(Source!AV261,O266)</f>
        <v>0</v>
      </c>
      <c r="G266" s="4" t="s">
        <v>18</v>
      </c>
      <c r="H266" s="4" t="s">
        <v>19</v>
      </c>
      <c r="I266" s="4"/>
      <c r="J266" s="4"/>
      <c r="K266" s="4">
        <v>225</v>
      </c>
      <c r="L266" s="4">
        <v>4</v>
      </c>
      <c r="M266" s="4">
        <v>3</v>
      </c>
      <c r="N266" s="4" t="s">
        <v>3</v>
      </c>
      <c r="O266" s="4">
        <v>2</v>
      </c>
      <c r="P266" s="4"/>
      <c r="Q266" s="4"/>
      <c r="R266" s="4"/>
      <c r="S266" s="4"/>
      <c r="T266" s="4"/>
      <c r="U266" s="4"/>
      <c r="V266" s="4"/>
      <c r="W266" s="4"/>
    </row>
    <row r="267" spans="1:245" x14ac:dyDescent="0.2">
      <c r="A267" s="4">
        <v>50</v>
      </c>
      <c r="B267" s="4">
        <v>0</v>
      </c>
      <c r="C267" s="4">
        <v>0</v>
      </c>
      <c r="D267" s="4">
        <v>1</v>
      </c>
      <c r="E267" s="4">
        <v>226</v>
      </c>
      <c r="F267" s="4">
        <f>ROUND(Source!AW261,O267)</f>
        <v>0</v>
      </c>
      <c r="G267" s="4" t="s">
        <v>20</v>
      </c>
      <c r="H267" s="4" t="s">
        <v>21</v>
      </c>
      <c r="I267" s="4"/>
      <c r="J267" s="4"/>
      <c r="K267" s="4">
        <v>226</v>
      </c>
      <c r="L267" s="4">
        <v>5</v>
      </c>
      <c r="M267" s="4">
        <v>3</v>
      </c>
      <c r="N267" s="4" t="s">
        <v>3</v>
      </c>
      <c r="O267" s="4">
        <v>2</v>
      </c>
      <c r="P267" s="4"/>
      <c r="Q267" s="4"/>
      <c r="R267" s="4"/>
      <c r="S267" s="4"/>
      <c r="T267" s="4"/>
      <c r="U267" s="4"/>
      <c r="V267" s="4"/>
      <c r="W267" s="4"/>
    </row>
    <row r="268" spans="1:245" x14ac:dyDescent="0.2">
      <c r="A268" s="4">
        <v>50</v>
      </c>
      <c r="B268" s="4">
        <v>0</v>
      </c>
      <c r="C268" s="4">
        <v>0</v>
      </c>
      <c r="D268" s="4">
        <v>1</v>
      </c>
      <c r="E268" s="4">
        <v>227</v>
      </c>
      <c r="F268" s="4">
        <f>ROUND(Source!AX261,O268)</f>
        <v>0</v>
      </c>
      <c r="G268" s="4" t="s">
        <v>22</v>
      </c>
      <c r="H268" s="4" t="s">
        <v>23</v>
      </c>
      <c r="I268" s="4"/>
      <c r="J268" s="4"/>
      <c r="K268" s="4">
        <v>227</v>
      </c>
      <c r="L268" s="4">
        <v>6</v>
      </c>
      <c r="M268" s="4">
        <v>3</v>
      </c>
      <c r="N268" s="4" t="s">
        <v>3</v>
      </c>
      <c r="O268" s="4">
        <v>2</v>
      </c>
      <c r="P268" s="4"/>
      <c r="Q268" s="4"/>
      <c r="R268" s="4"/>
      <c r="S268" s="4"/>
      <c r="T268" s="4"/>
      <c r="U268" s="4"/>
      <c r="V268" s="4"/>
      <c r="W268" s="4"/>
    </row>
    <row r="269" spans="1:245" x14ac:dyDescent="0.2">
      <c r="A269" s="4">
        <v>50</v>
      </c>
      <c r="B269" s="4">
        <v>0</v>
      </c>
      <c r="C269" s="4">
        <v>0</v>
      </c>
      <c r="D269" s="4">
        <v>1</v>
      </c>
      <c r="E269" s="4">
        <v>228</v>
      </c>
      <c r="F269" s="4">
        <f>ROUND(Source!AY261,O269)</f>
        <v>0</v>
      </c>
      <c r="G269" s="4" t="s">
        <v>24</v>
      </c>
      <c r="H269" s="4" t="s">
        <v>25</v>
      </c>
      <c r="I269" s="4"/>
      <c r="J269" s="4"/>
      <c r="K269" s="4">
        <v>228</v>
      </c>
      <c r="L269" s="4">
        <v>7</v>
      </c>
      <c r="M269" s="4">
        <v>3</v>
      </c>
      <c r="N269" s="4" t="s">
        <v>3</v>
      </c>
      <c r="O269" s="4">
        <v>2</v>
      </c>
      <c r="P269" s="4"/>
      <c r="Q269" s="4"/>
      <c r="R269" s="4"/>
      <c r="S269" s="4"/>
      <c r="T269" s="4"/>
      <c r="U269" s="4"/>
      <c r="V269" s="4"/>
      <c r="W269" s="4"/>
    </row>
    <row r="270" spans="1:245" x14ac:dyDescent="0.2">
      <c r="A270" s="4">
        <v>50</v>
      </c>
      <c r="B270" s="4">
        <v>0</v>
      </c>
      <c r="C270" s="4">
        <v>0</v>
      </c>
      <c r="D270" s="4">
        <v>1</v>
      </c>
      <c r="E270" s="4">
        <v>216</v>
      </c>
      <c r="F270" s="4">
        <f>ROUND(Source!AP261,O270)</f>
        <v>0</v>
      </c>
      <c r="G270" s="4" t="s">
        <v>26</v>
      </c>
      <c r="H270" s="4" t="s">
        <v>27</v>
      </c>
      <c r="I270" s="4"/>
      <c r="J270" s="4"/>
      <c r="K270" s="4">
        <v>216</v>
      </c>
      <c r="L270" s="4">
        <v>8</v>
      </c>
      <c r="M270" s="4">
        <v>3</v>
      </c>
      <c r="N270" s="4" t="s">
        <v>3</v>
      </c>
      <c r="O270" s="4">
        <v>2</v>
      </c>
      <c r="P270" s="4"/>
      <c r="Q270" s="4"/>
      <c r="R270" s="4"/>
      <c r="S270" s="4"/>
      <c r="T270" s="4"/>
      <c r="U270" s="4"/>
      <c r="V270" s="4"/>
      <c r="W270" s="4"/>
    </row>
    <row r="271" spans="1:245" x14ac:dyDescent="0.2">
      <c r="A271" s="4">
        <v>50</v>
      </c>
      <c r="B271" s="4">
        <v>0</v>
      </c>
      <c r="C271" s="4">
        <v>0</v>
      </c>
      <c r="D271" s="4">
        <v>1</v>
      </c>
      <c r="E271" s="4">
        <v>223</v>
      </c>
      <c r="F271" s="4">
        <f>ROUND(Source!AQ261,O271)</f>
        <v>0</v>
      </c>
      <c r="G271" s="4" t="s">
        <v>28</v>
      </c>
      <c r="H271" s="4" t="s">
        <v>29</v>
      </c>
      <c r="I271" s="4"/>
      <c r="J271" s="4"/>
      <c r="K271" s="4">
        <v>223</v>
      </c>
      <c r="L271" s="4">
        <v>9</v>
      </c>
      <c r="M271" s="4">
        <v>3</v>
      </c>
      <c r="N271" s="4" t="s">
        <v>3</v>
      </c>
      <c r="O271" s="4">
        <v>2</v>
      </c>
      <c r="P271" s="4"/>
      <c r="Q271" s="4"/>
      <c r="R271" s="4"/>
      <c r="S271" s="4"/>
      <c r="T271" s="4"/>
      <c r="U271" s="4"/>
      <c r="V271" s="4"/>
      <c r="W271" s="4"/>
    </row>
    <row r="272" spans="1:245" x14ac:dyDescent="0.2">
      <c r="A272" s="4">
        <v>50</v>
      </c>
      <c r="B272" s="4">
        <v>0</v>
      </c>
      <c r="C272" s="4">
        <v>0</v>
      </c>
      <c r="D272" s="4">
        <v>1</v>
      </c>
      <c r="E272" s="4">
        <v>229</v>
      </c>
      <c r="F272" s="4">
        <f>ROUND(Source!AZ261,O272)</f>
        <v>0</v>
      </c>
      <c r="G272" s="4" t="s">
        <v>30</v>
      </c>
      <c r="H272" s="4" t="s">
        <v>31</v>
      </c>
      <c r="I272" s="4"/>
      <c r="J272" s="4"/>
      <c r="K272" s="4">
        <v>229</v>
      </c>
      <c r="L272" s="4">
        <v>10</v>
      </c>
      <c r="M272" s="4">
        <v>3</v>
      </c>
      <c r="N272" s="4" t="s">
        <v>3</v>
      </c>
      <c r="O272" s="4">
        <v>2</v>
      </c>
      <c r="P272" s="4"/>
      <c r="Q272" s="4"/>
      <c r="R272" s="4"/>
      <c r="S272" s="4"/>
      <c r="T272" s="4"/>
      <c r="U272" s="4"/>
      <c r="V272" s="4"/>
      <c r="W272" s="4"/>
    </row>
    <row r="273" spans="1:23" x14ac:dyDescent="0.2">
      <c r="A273" s="4">
        <v>50</v>
      </c>
      <c r="B273" s="4">
        <v>0</v>
      </c>
      <c r="C273" s="4">
        <v>0</v>
      </c>
      <c r="D273" s="4">
        <v>1</v>
      </c>
      <c r="E273" s="4">
        <v>203</v>
      </c>
      <c r="F273" s="4">
        <f>ROUND(Source!Q261,O273)</f>
        <v>0</v>
      </c>
      <c r="G273" s="4" t="s">
        <v>32</v>
      </c>
      <c r="H273" s="4" t="s">
        <v>33</v>
      </c>
      <c r="I273" s="4"/>
      <c r="J273" s="4"/>
      <c r="K273" s="4">
        <v>203</v>
      </c>
      <c r="L273" s="4">
        <v>11</v>
      </c>
      <c r="M273" s="4">
        <v>3</v>
      </c>
      <c r="N273" s="4" t="s">
        <v>3</v>
      </c>
      <c r="O273" s="4">
        <v>2</v>
      </c>
      <c r="P273" s="4"/>
      <c r="Q273" s="4"/>
      <c r="R273" s="4"/>
      <c r="S273" s="4"/>
      <c r="T273" s="4"/>
      <c r="U273" s="4"/>
      <c r="V273" s="4"/>
      <c r="W273" s="4"/>
    </row>
    <row r="274" spans="1:23" x14ac:dyDescent="0.2">
      <c r="A274" s="4">
        <v>50</v>
      </c>
      <c r="B274" s="4">
        <v>0</v>
      </c>
      <c r="C274" s="4">
        <v>0</v>
      </c>
      <c r="D274" s="4">
        <v>1</v>
      </c>
      <c r="E274" s="4">
        <v>231</v>
      </c>
      <c r="F274" s="4">
        <f>ROUND(Source!BB261,O274)</f>
        <v>0</v>
      </c>
      <c r="G274" s="4" t="s">
        <v>34</v>
      </c>
      <c r="H274" s="4" t="s">
        <v>35</v>
      </c>
      <c r="I274" s="4"/>
      <c r="J274" s="4"/>
      <c r="K274" s="4">
        <v>231</v>
      </c>
      <c r="L274" s="4">
        <v>12</v>
      </c>
      <c r="M274" s="4">
        <v>3</v>
      </c>
      <c r="N274" s="4" t="s">
        <v>3</v>
      </c>
      <c r="O274" s="4">
        <v>2</v>
      </c>
      <c r="P274" s="4"/>
      <c r="Q274" s="4"/>
      <c r="R274" s="4"/>
      <c r="S274" s="4"/>
      <c r="T274" s="4"/>
      <c r="U274" s="4"/>
      <c r="V274" s="4"/>
      <c r="W274" s="4"/>
    </row>
    <row r="275" spans="1:23" x14ac:dyDescent="0.2">
      <c r="A275" s="4">
        <v>50</v>
      </c>
      <c r="B275" s="4">
        <v>0</v>
      </c>
      <c r="C275" s="4">
        <v>0</v>
      </c>
      <c r="D275" s="4">
        <v>1</v>
      </c>
      <c r="E275" s="4">
        <v>204</v>
      </c>
      <c r="F275" s="4">
        <f>ROUND(Source!R261,O275)</f>
        <v>0</v>
      </c>
      <c r="G275" s="4" t="s">
        <v>36</v>
      </c>
      <c r="H275" s="4" t="s">
        <v>37</v>
      </c>
      <c r="I275" s="4"/>
      <c r="J275" s="4"/>
      <c r="K275" s="4">
        <v>204</v>
      </c>
      <c r="L275" s="4">
        <v>13</v>
      </c>
      <c r="M275" s="4">
        <v>3</v>
      </c>
      <c r="N275" s="4" t="s">
        <v>3</v>
      </c>
      <c r="O275" s="4">
        <v>2</v>
      </c>
      <c r="P275" s="4"/>
      <c r="Q275" s="4"/>
      <c r="R275" s="4"/>
      <c r="S275" s="4"/>
      <c r="T275" s="4"/>
      <c r="U275" s="4"/>
      <c r="V275" s="4"/>
      <c r="W275" s="4"/>
    </row>
    <row r="276" spans="1:23" x14ac:dyDescent="0.2">
      <c r="A276" s="4">
        <v>50</v>
      </c>
      <c r="B276" s="4">
        <v>0</v>
      </c>
      <c r="C276" s="4">
        <v>0</v>
      </c>
      <c r="D276" s="4">
        <v>1</v>
      </c>
      <c r="E276" s="4">
        <v>205</v>
      </c>
      <c r="F276" s="4">
        <f>ROUND(Source!S261,O276)</f>
        <v>0</v>
      </c>
      <c r="G276" s="4" t="s">
        <v>38</v>
      </c>
      <c r="H276" s="4" t="s">
        <v>39</v>
      </c>
      <c r="I276" s="4"/>
      <c r="J276" s="4"/>
      <c r="K276" s="4">
        <v>205</v>
      </c>
      <c r="L276" s="4">
        <v>14</v>
      </c>
      <c r="M276" s="4">
        <v>3</v>
      </c>
      <c r="N276" s="4" t="s">
        <v>3</v>
      </c>
      <c r="O276" s="4">
        <v>2</v>
      </c>
      <c r="P276" s="4"/>
      <c r="Q276" s="4"/>
      <c r="R276" s="4"/>
      <c r="S276" s="4"/>
      <c r="T276" s="4"/>
      <c r="U276" s="4"/>
      <c r="V276" s="4"/>
      <c r="W276" s="4"/>
    </row>
    <row r="277" spans="1:23" x14ac:dyDescent="0.2">
      <c r="A277" s="4">
        <v>50</v>
      </c>
      <c r="B277" s="4">
        <v>0</v>
      </c>
      <c r="C277" s="4">
        <v>0</v>
      </c>
      <c r="D277" s="4">
        <v>1</v>
      </c>
      <c r="E277" s="4">
        <v>232</v>
      </c>
      <c r="F277" s="4">
        <f>ROUND(Source!BC261,O277)</f>
        <v>0</v>
      </c>
      <c r="G277" s="4" t="s">
        <v>40</v>
      </c>
      <c r="H277" s="4" t="s">
        <v>41</v>
      </c>
      <c r="I277" s="4"/>
      <c r="J277" s="4"/>
      <c r="K277" s="4">
        <v>232</v>
      </c>
      <c r="L277" s="4">
        <v>15</v>
      </c>
      <c r="M277" s="4">
        <v>3</v>
      </c>
      <c r="N277" s="4" t="s">
        <v>3</v>
      </c>
      <c r="O277" s="4">
        <v>2</v>
      </c>
      <c r="P277" s="4"/>
      <c r="Q277" s="4"/>
      <c r="R277" s="4"/>
      <c r="S277" s="4"/>
      <c r="T277" s="4"/>
      <c r="U277" s="4"/>
      <c r="V277" s="4"/>
      <c r="W277" s="4"/>
    </row>
    <row r="278" spans="1:23" x14ac:dyDescent="0.2">
      <c r="A278" s="4">
        <v>50</v>
      </c>
      <c r="B278" s="4">
        <v>0</v>
      </c>
      <c r="C278" s="4">
        <v>0</v>
      </c>
      <c r="D278" s="4">
        <v>1</v>
      </c>
      <c r="E278" s="4">
        <v>214</v>
      </c>
      <c r="F278" s="4">
        <f>ROUND(Source!AS261,O278)</f>
        <v>0</v>
      </c>
      <c r="G278" s="4" t="s">
        <v>42</v>
      </c>
      <c r="H278" s="4" t="s">
        <v>43</v>
      </c>
      <c r="I278" s="4"/>
      <c r="J278" s="4"/>
      <c r="K278" s="4">
        <v>214</v>
      </c>
      <c r="L278" s="4">
        <v>16</v>
      </c>
      <c r="M278" s="4">
        <v>3</v>
      </c>
      <c r="N278" s="4" t="s">
        <v>3</v>
      </c>
      <c r="O278" s="4">
        <v>2</v>
      </c>
      <c r="P278" s="4"/>
      <c r="Q278" s="4"/>
      <c r="R278" s="4"/>
      <c r="S278" s="4"/>
      <c r="T278" s="4"/>
      <c r="U278" s="4"/>
      <c r="V278" s="4"/>
      <c r="W278" s="4"/>
    </row>
    <row r="279" spans="1:23" x14ac:dyDescent="0.2">
      <c r="A279" s="4">
        <v>50</v>
      </c>
      <c r="B279" s="4">
        <v>0</v>
      </c>
      <c r="C279" s="4">
        <v>0</v>
      </c>
      <c r="D279" s="4">
        <v>1</v>
      </c>
      <c r="E279" s="4">
        <v>215</v>
      </c>
      <c r="F279" s="4">
        <f>ROUND(Source!AT261,O279)</f>
        <v>0</v>
      </c>
      <c r="G279" s="4" t="s">
        <v>44</v>
      </c>
      <c r="H279" s="4" t="s">
        <v>45</v>
      </c>
      <c r="I279" s="4"/>
      <c r="J279" s="4"/>
      <c r="K279" s="4">
        <v>215</v>
      </c>
      <c r="L279" s="4">
        <v>17</v>
      </c>
      <c r="M279" s="4">
        <v>3</v>
      </c>
      <c r="N279" s="4" t="s">
        <v>3</v>
      </c>
      <c r="O279" s="4">
        <v>2</v>
      </c>
      <c r="P279" s="4"/>
      <c r="Q279" s="4"/>
      <c r="R279" s="4"/>
      <c r="S279" s="4"/>
      <c r="T279" s="4"/>
      <c r="U279" s="4"/>
      <c r="V279" s="4"/>
      <c r="W279" s="4"/>
    </row>
    <row r="280" spans="1:23" x14ac:dyDescent="0.2">
      <c r="A280" s="4">
        <v>50</v>
      </c>
      <c r="B280" s="4">
        <v>0</v>
      </c>
      <c r="C280" s="4">
        <v>0</v>
      </c>
      <c r="D280" s="4">
        <v>1</v>
      </c>
      <c r="E280" s="4">
        <v>217</v>
      </c>
      <c r="F280" s="4">
        <f>ROUND(Source!AU261,O280)</f>
        <v>0</v>
      </c>
      <c r="G280" s="4" t="s">
        <v>46</v>
      </c>
      <c r="H280" s="4" t="s">
        <v>47</v>
      </c>
      <c r="I280" s="4"/>
      <c r="J280" s="4"/>
      <c r="K280" s="4">
        <v>217</v>
      </c>
      <c r="L280" s="4">
        <v>18</v>
      </c>
      <c r="M280" s="4">
        <v>3</v>
      </c>
      <c r="N280" s="4" t="s">
        <v>3</v>
      </c>
      <c r="O280" s="4">
        <v>2</v>
      </c>
      <c r="P280" s="4"/>
      <c r="Q280" s="4"/>
      <c r="R280" s="4"/>
      <c r="S280" s="4"/>
      <c r="T280" s="4"/>
      <c r="U280" s="4"/>
      <c r="V280" s="4"/>
      <c r="W280" s="4"/>
    </row>
    <row r="281" spans="1:23" x14ac:dyDescent="0.2">
      <c r="A281" s="4">
        <v>50</v>
      </c>
      <c r="B281" s="4">
        <v>0</v>
      </c>
      <c r="C281" s="4">
        <v>0</v>
      </c>
      <c r="D281" s="4">
        <v>1</v>
      </c>
      <c r="E281" s="4">
        <v>230</v>
      </c>
      <c r="F281" s="4">
        <f>ROUND(Source!BA261,O281)</f>
        <v>0</v>
      </c>
      <c r="G281" s="4" t="s">
        <v>48</v>
      </c>
      <c r="H281" s="4" t="s">
        <v>49</v>
      </c>
      <c r="I281" s="4"/>
      <c r="J281" s="4"/>
      <c r="K281" s="4">
        <v>230</v>
      </c>
      <c r="L281" s="4">
        <v>19</v>
      </c>
      <c r="M281" s="4">
        <v>3</v>
      </c>
      <c r="N281" s="4" t="s">
        <v>3</v>
      </c>
      <c r="O281" s="4">
        <v>2</v>
      </c>
      <c r="P281" s="4"/>
      <c r="Q281" s="4"/>
      <c r="R281" s="4"/>
      <c r="S281" s="4"/>
      <c r="T281" s="4"/>
      <c r="U281" s="4"/>
      <c r="V281" s="4"/>
      <c r="W281" s="4"/>
    </row>
    <row r="282" spans="1:23" x14ac:dyDescent="0.2">
      <c r="A282" s="4">
        <v>50</v>
      </c>
      <c r="B282" s="4">
        <v>0</v>
      </c>
      <c r="C282" s="4">
        <v>0</v>
      </c>
      <c r="D282" s="4">
        <v>1</v>
      </c>
      <c r="E282" s="4">
        <v>206</v>
      </c>
      <c r="F282" s="4">
        <f>ROUND(Source!T261,O282)</f>
        <v>0</v>
      </c>
      <c r="G282" s="4" t="s">
        <v>50</v>
      </c>
      <c r="H282" s="4" t="s">
        <v>51</v>
      </c>
      <c r="I282" s="4"/>
      <c r="J282" s="4"/>
      <c r="K282" s="4">
        <v>206</v>
      </c>
      <c r="L282" s="4">
        <v>20</v>
      </c>
      <c r="M282" s="4">
        <v>3</v>
      </c>
      <c r="N282" s="4" t="s">
        <v>3</v>
      </c>
      <c r="O282" s="4">
        <v>2</v>
      </c>
      <c r="P282" s="4"/>
      <c r="Q282" s="4"/>
      <c r="R282" s="4"/>
      <c r="S282" s="4"/>
      <c r="T282" s="4"/>
      <c r="U282" s="4"/>
      <c r="V282" s="4"/>
      <c r="W282" s="4"/>
    </row>
    <row r="283" spans="1:23" x14ac:dyDescent="0.2">
      <c r="A283" s="4">
        <v>50</v>
      </c>
      <c r="B283" s="4">
        <v>0</v>
      </c>
      <c r="C283" s="4">
        <v>0</v>
      </c>
      <c r="D283" s="4">
        <v>1</v>
      </c>
      <c r="E283" s="4">
        <v>207</v>
      </c>
      <c r="F283" s="4">
        <f>Source!U261</f>
        <v>0</v>
      </c>
      <c r="G283" s="4" t="s">
        <v>52</v>
      </c>
      <c r="H283" s="4" t="s">
        <v>53</v>
      </c>
      <c r="I283" s="4"/>
      <c r="J283" s="4"/>
      <c r="K283" s="4">
        <v>207</v>
      </c>
      <c r="L283" s="4">
        <v>21</v>
      </c>
      <c r="M283" s="4">
        <v>3</v>
      </c>
      <c r="N283" s="4" t="s">
        <v>3</v>
      </c>
      <c r="O283" s="4">
        <v>-1</v>
      </c>
      <c r="P283" s="4"/>
      <c r="Q283" s="4"/>
      <c r="R283" s="4"/>
      <c r="S283" s="4"/>
      <c r="T283" s="4"/>
      <c r="U283" s="4"/>
      <c r="V283" s="4"/>
      <c r="W283" s="4"/>
    </row>
    <row r="284" spans="1:23" x14ac:dyDescent="0.2">
      <c r="A284" s="4">
        <v>50</v>
      </c>
      <c r="B284" s="4">
        <v>0</v>
      </c>
      <c r="C284" s="4">
        <v>0</v>
      </c>
      <c r="D284" s="4">
        <v>1</v>
      </c>
      <c r="E284" s="4">
        <v>208</v>
      </c>
      <c r="F284" s="4">
        <f>Source!V261</f>
        <v>0</v>
      </c>
      <c r="G284" s="4" t="s">
        <v>54</v>
      </c>
      <c r="H284" s="4" t="s">
        <v>55</v>
      </c>
      <c r="I284" s="4"/>
      <c r="J284" s="4"/>
      <c r="K284" s="4">
        <v>208</v>
      </c>
      <c r="L284" s="4">
        <v>22</v>
      </c>
      <c r="M284" s="4">
        <v>3</v>
      </c>
      <c r="N284" s="4" t="s">
        <v>3</v>
      </c>
      <c r="O284" s="4">
        <v>-1</v>
      </c>
      <c r="P284" s="4"/>
      <c r="Q284" s="4"/>
      <c r="R284" s="4"/>
      <c r="S284" s="4"/>
      <c r="T284" s="4"/>
      <c r="U284" s="4"/>
      <c r="V284" s="4"/>
      <c r="W284" s="4"/>
    </row>
    <row r="285" spans="1:23" x14ac:dyDescent="0.2">
      <c r="A285" s="4">
        <v>50</v>
      </c>
      <c r="B285" s="4">
        <v>0</v>
      </c>
      <c r="C285" s="4">
        <v>0</v>
      </c>
      <c r="D285" s="4">
        <v>1</v>
      </c>
      <c r="E285" s="4">
        <v>209</v>
      </c>
      <c r="F285" s="4">
        <f>ROUND(Source!W261,O285)</f>
        <v>0</v>
      </c>
      <c r="G285" s="4" t="s">
        <v>56</v>
      </c>
      <c r="H285" s="4" t="s">
        <v>57</v>
      </c>
      <c r="I285" s="4"/>
      <c r="J285" s="4"/>
      <c r="K285" s="4">
        <v>209</v>
      </c>
      <c r="L285" s="4">
        <v>23</v>
      </c>
      <c r="M285" s="4">
        <v>3</v>
      </c>
      <c r="N285" s="4" t="s">
        <v>3</v>
      </c>
      <c r="O285" s="4">
        <v>2</v>
      </c>
      <c r="P285" s="4"/>
      <c r="Q285" s="4"/>
      <c r="R285" s="4"/>
      <c r="S285" s="4"/>
      <c r="T285" s="4"/>
      <c r="U285" s="4"/>
      <c r="V285" s="4"/>
      <c r="W285" s="4"/>
    </row>
    <row r="286" spans="1:23" x14ac:dyDescent="0.2">
      <c r="A286" s="4">
        <v>50</v>
      </c>
      <c r="B286" s="4">
        <v>0</v>
      </c>
      <c r="C286" s="4">
        <v>0</v>
      </c>
      <c r="D286" s="4">
        <v>1</v>
      </c>
      <c r="E286" s="4">
        <v>210</v>
      </c>
      <c r="F286" s="4">
        <f>ROUND(Source!X261,O286)</f>
        <v>0</v>
      </c>
      <c r="G286" s="4" t="s">
        <v>58</v>
      </c>
      <c r="H286" s="4" t="s">
        <v>59</v>
      </c>
      <c r="I286" s="4"/>
      <c r="J286" s="4"/>
      <c r="K286" s="4">
        <v>210</v>
      </c>
      <c r="L286" s="4">
        <v>24</v>
      </c>
      <c r="M286" s="4">
        <v>3</v>
      </c>
      <c r="N286" s="4" t="s">
        <v>3</v>
      </c>
      <c r="O286" s="4">
        <v>2</v>
      </c>
      <c r="P286" s="4"/>
      <c r="Q286" s="4"/>
      <c r="R286" s="4"/>
      <c r="S286" s="4"/>
      <c r="T286" s="4"/>
      <c r="U286" s="4"/>
      <c r="V286" s="4"/>
      <c r="W286" s="4"/>
    </row>
    <row r="287" spans="1:23" x14ac:dyDescent="0.2">
      <c r="A287" s="4">
        <v>50</v>
      </c>
      <c r="B287" s="4">
        <v>0</v>
      </c>
      <c r="C287" s="4">
        <v>0</v>
      </c>
      <c r="D287" s="4">
        <v>1</v>
      </c>
      <c r="E287" s="4">
        <v>211</v>
      </c>
      <c r="F287" s="4">
        <f>ROUND(Source!Y261,O287)</f>
        <v>0</v>
      </c>
      <c r="G287" s="4" t="s">
        <v>60</v>
      </c>
      <c r="H287" s="4" t="s">
        <v>61</v>
      </c>
      <c r="I287" s="4"/>
      <c r="J287" s="4"/>
      <c r="K287" s="4">
        <v>211</v>
      </c>
      <c r="L287" s="4">
        <v>25</v>
      </c>
      <c r="M287" s="4">
        <v>3</v>
      </c>
      <c r="N287" s="4" t="s">
        <v>3</v>
      </c>
      <c r="O287" s="4">
        <v>2</v>
      </c>
      <c r="P287" s="4"/>
      <c r="Q287" s="4"/>
      <c r="R287" s="4"/>
      <c r="S287" s="4"/>
      <c r="T287" s="4"/>
      <c r="U287" s="4"/>
      <c r="V287" s="4"/>
      <c r="W287" s="4"/>
    </row>
    <row r="288" spans="1:23" x14ac:dyDescent="0.2">
      <c r="A288" s="4">
        <v>50</v>
      </c>
      <c r="B288" s="4">
        <v>0</v>
      </c>
      <c r="C288" s="4">
        <v>0</v>
      </c>
      <c r="D288" s="4">
        <v>1</v>
      </c>
      <c r="E288" s="4">
        <v>224</v>
      </c>
      <c r="F288" s="4">
        <f>ROUND(Source!AR261,O288)</f>
        <v>0</v>
      </c>
      <c r="G288" s="4" t="s">
        <v>62</v>
      </c>
      <c r="H288" s="4" t="s">
        <v>63</v>
      </c>
      <c r="I288" s="4"/>
      <c r="J288" s="4"/>
      <c r="K288" s="4">
        <v>224</v>
      </c>
      <c r="L288" s="4">
        <v>26</v>
      </c>
      <c r="M288" s="4">
        <v>3</v>
      </c>
      <c r="N288" s="4" t="s">
        <v>3</v>
      </c>
      <c r="O288" s="4">
        <v>2</v>
      </c>
      <c r="P288" s="4"/>
      <c r="Q288" s="4"/>
      <c r="R288" s="4"/>
      <c r="S288" s="4"/>
      <c r="T288" s="4"/>
      <c r="U288" s="4"/>
      <c r="V288" s="4"/>
      <c r="W288" s="4"/>
    </row>
    <row r="290" spans="1:206" x14ac:dyDescent="0.2">
      <c r="A290" s="2">
        <v>51</v>
      </c>
      <c r="B290" s="2">
        <f>B248</f>
        <v>1</v>
      </c>
      <c r="C290" s="2">
        <f>A248</f>
        <v>4</v>
      </c>
      <c r="D290" s="2">
        <f>ROW(A248)</f>
        <v>248</v>
      </c>
      <c r="E290" s="2"/>
      <c r="F290" s="2" t="str">
        <f>IF(F248&lt;&gt;"",F248,"")</f>
        <v>2.1</v>
      </c>
      <c r="G290" s="2" t="str">
        <f>IF(G248&lt;&gt;"",G248,"")</f>
        <v>Бакунинская ул., д. 7, стр. 1  (Установка бетонных полусфер (диаметр 500 мл.) с креплением к поверхности)</v>
      </c>
      <c r="H290" s="2">
        <v>0</v>
      </c>
      <c r="I290" s="2"/>
      <c r="J290" s="2"/>
      <c r="K290" s="2"/>
      <c r="L290" s="2"/>
      <c r="M290" s="2"/>
      <c r="N290" s="2"/>
      <c r="O290" s="2">
        <f t="shared" ref="O290:T290" si="88">ROUND(O261+AB290,2)</f>
        <v>0</v>
      </c>
      <c r="P290" s="2">
        <f t="shared" si="88"/>
        <v>0</v>
      </c>
      <c r="Q290" s="2">
        <f t="shared" si="88"/>
        <v>0</v>
      </c>
      <c r="R290" s="2">
        <f t="shared" si="88"/>
        <v>0</v>
      </c>
      <c r="S290" s="2">
        <f t="shared" si="88"/>
        <v>0</v>
      </c>
      <c r="T290" s="2">
        <f t="shared" si="88"/>
        <v>0</v>
      </c>
      <c r="U290" s="2">
        <f>U261+AH290</f>
        <v>0</v>
      </c>
      <c r="V290" s="2">
        <f>V261+AI290</f>
        <v>0</v>
      </c>
      <c r="W290" s="2">
        <f>ROUND(W261+AJ290,2)</f>
        <v>0</v>
      </c>
      <c r="X290" s="2">
        <f>ROUND(X261+AK290,2)</f>
        <v>0</v>
      </c>
      <c r="Y290" s="2">
        <f>ROUND(Y261+AL290,2)</f>
        <v>0</v>
      </c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>
        <f t="shared" ref="AO290:BC290" si="89">ROUND(AO261+BX290,2)</f>
        <v>0</v>
      </c>
      <c r="AP290" s="2">
        <f t="shared" si="89"/>
        <v>0</v>
      </c>
      <c r="AQ290" s="2">
        <f t="shared" si="89"/>
        <v>0</v>
      </c>
      <c r="AR290" s="2">
        <f t="shared" si="89"/>
        <v>0</v>
      </c>
      <c r="AS290" s="2">
        <f t="shared" si="89"/>
        <v>0</v>
      </c>
      <c r="AT290" s="2">
        <f t="shared" si="89"/>
        <v>0</v>
      </c>
      <c r="AU290" s="2">
        <f t="shared" si="89"/>
        <v>0</v>
      </c>
      <c r="AV290" s="2">
        <f t="shared" si="89"/>
        <v>0</v>
      </c>
      <c r="AW290" s="2">
        <f t="shared" si="89"/>
        <v>0</v>
      </c>
      <c r="AX290" s="2">
        <f t="shared" si="89"/>
        <v>0</v>
      </c>
      <c r="AY290" s="2">
        <f t="shared" si="89"/>
        <v>0</v>
      </c>
      <c r="AZ290" s="2">
        <f t="shared" si="89"/>
        <v>0</v>
      </c>
      <c r="BA290" s="2">
        <f t="shared" si="89"/>
        <v>0</v>
      </c>
      <c r="BB290" s="2">
        <f t="shared" si="89"/>
        <v>0</v>
      </c>
      <c r="BC290" s="2">
        <f t="shared" si="89"/>
        <v>0</v>
      </c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>
        <v>0</v>
      </c>
    </row>
    <row r="292" spans="1:206" x14ac:dyDescent="0.2">
      <c r="A292" s="4">
        <v>50</v>
      </c>
      <c r="B292" s="4">
        <v>0</v>
      </c>
      <c r="C292" s="4">
        <v>0</v>
      </c>
      <c r="D292" s="4">
        <v>1</v>
      </c>
      <c r="E292" s="4">
        <v>201</v>
      </c>
      <c r="F292" s="4">
        <f>ROUND(Source!O290,O292)</f>
        <v>0</v>
      </c>
      <c r="G292" s="4" t="s">
        <v>12</v>
      </c>
      <c r="H292" s="4" t="s">
        <v>13</v>
      </c>
      <c r="I292" s="4"/>
      <c r="J292" s="4"/>
      <c r="K292" s="4">
        <v>201</v>
      </c>
      <c r="L292" s="4">
        <v>1</v>
      </c>
      <c r="M292" s="4">
        <v>3</v>
      </c>
      <c r="N292" s="4" t="s">
        <v>3</v>
      </c>
      <c r="O292" s="4">
        <v>2</v>
      </c>
      <c r="P292" s="4"/>
      <c r="Q292" s="4"/>
      <c r="R292" s="4"/>
      <c r="S292" s="4"/>
      <c r="T292" s="4"/>
      <c r="U292" s="4"/>
      <c r="V292" s="4"/>
      <c r="W292" s="4"/>
    </row>
    <row r="293" spans="1:206" x14ac:dyDescent="0.2">
      <c r="A293" s="4">
        <v>50</v>
      </c>
      <c r="B293" s="4">
        <v>0</v>
      </c>
      <c r="C293" s="4">
        <v>0</v>
      </c>
      <c r="D293" s="4">
        <v>1</v>
      </c>
      <c r="E293" s="4">
        <v>202</v>
      </c>
      <c r="F293" s="4">
        <f>ROUND(Source!P290,O293)</f>
        <v>0</v>
      </c>
      <c r="G293" s="4" t="s">
        <v>14</v>
      </c>
      <c r="H293" s="4" t="s">
        <v>15</v>
      </c>
      <c r="I293" s="4"/>
      <c r="J293" s="4"/>
      <c r="K293" s="4">
        <v>202</v>
      </c>
      <c r="L293" s="4">
        <v>2</v>
      </c>
      <c r="M293" s="4">
        <v>3</v>
      </c>
      <c r="N293" s="4" t="s">
        <v>3</v>
      </c>
      <c r="O293" s="4">
        <v>2</v>
      </c>
      <c r="P293" s="4"/>
      <c r="Q293" s="4"/>
      <c r="R293" s="4"/>
      <c r="S293" s="4"/>
      <c r="T293" s="4"/>
      <c r="U293" s="4"/>
      <c r="V293" s="4"/>
      <c r="W293" s="4"/>
    </row>
    <row r="294" spans="1:206" x14ac:dyDescent="0.2">
      <c r="A294" s="4">
        <v>50</v>
      </c>
      <c r="B294" s="4">
        <v>0</v>
      </c>
      <c r="C294" s="4">
        <v>0</v>
      </c>
      <c r="D294" s="4">
        <v>1</v>
      </c>
      <c r="E294" s="4">
        <v>222</v>
      </c>
      <c r="F294" s="4">
        <f>ROUND(Source!AO290,O294)</f>
        <v>0</v>
      </c>
      <c r="G294" s="4" t="s">
        <v>16</v>
      </c>
      <c r="H294" s="4" t="s">
        <v>17</v>
      </c>
      <c r="I294" s="4"/>
      <c r="J294" s="4"/>
      <c r="K294" s="4">
        <v>222</v>
      </c>
      <c r="L294" s="4">
        <v>3</v>
      </c>
      <c r="M294" s="4">
        <v>3</v>
      </c>
      <c r="N294" s="4" t="s">
        <v>3</v>
      </c>
      <c r="O294" s="4">
        <v>2</v>
      </c>
      <c r="P294" s="4"/>
      <c r="Q294" s="4"/>
      <c r="R294" s="4"/>
      <c r="S294" s="4"/>
      <c r="T294" s="4"/>
      <c r="U294" s="4"/>
      <c r="V294" s="4"/>
      <c r="W294" s="4"/>
    </row>
    <row r="295" spans="1:206" x14ac:dyDescent="0.2">
      <c r="A295" s="4">
        <v>50</v>
      </c>
      <c r="B295" s="4">
        <v>0</v>
      </c>
      <c r="C295" s="4">
        <v>0</v>
      </c>
      <c r="D295" s="4">
        <v>1</v>
      </c>
      <c r="E295" s="4">
        <v>225</v>
      </c>
      <c r="F295" s="4">
        <f>ROUND(Source!AV290,O295)</f>
        <v>0</v>
      </c>
      <c r="G295" s="4" t="s">
        <v>18</v>
      </c>
      <c r="H295" s="4" t="s">
        <v>19</v>
      </c>
      <c r="I295" s="4"/>
      <c r="J295" s="4"/>
      <c r="K295" s="4">
        <v>225</v>
      </c>
      <c r="L295" s="4">
        <v>4</v>
      </c>
      <c r="M295" s="4">
        <v>3</v>
      </c>
      <c r="N295" s="4" t="s">
        <v>3</v>
      </c>
      <c r="O295" s="4">
        <v>2</v>
      </c>
      <c r="P295" s="4"/>
      <c r="Q295" s="4"/>
      <c r="R295" s="4"/>
      <c r="S295" s="4"/>
      <c r="T295" s="4"/>
      <c r="U295" s="4"/>
      <c r="V295" s="4"/>
      <c r="W295" s="4"/>
    </row>
    <row r="296" spans="1:206" x14ac:dyDescent="0.2">
      <c r="A296" s="4">
        <v>50</v>
      </c>
      <c r="B296" s="4">
        <v>0</v>
      </c>
      <c r="C296" s="4">
        <v>0</v>
      </c>
      <c r="D296" s="4">
        <v>1</v>
      </c>
      <c r="E296" s="4">
        <v>226</v>
      </c>
      <c r="F296" s="4">
        <f>ROUND(Source!AW290,O296)</f>
        <v>0</v>
      </c>
      <c r="G296" s="4" t="s">
        <v>20</v>
      </c>
      <c r="H296" s="4" t="s">
        <v>21</v>
      </c>
      <c r="I296" s="4"/>
      <c r="J296" s="4"/>
      <c r="K296" s="4">
        <v>226</v>
      </c>
      <c r="L296" s="4">
        <v>5</v>
      </c>
      <c r="M296" s="4">
        <v>3</v>
      </c>
      <c r="N296" s="4" t="s">
        <v>3</v>
      </c>
      <c r="O296" s="4">
        <v>2</v>
      </c>
      <c r="P296" s="4"/>
      <c r="Q296" s="4"/>
      <c r="R296" s="4"/>
      <c r="S296" s="4"/>
      <c r="T296" s="4"/>
      <c r="U296" s="4"/>
      <c r="V296" s="4"/>
      <c r="W296" s="4"/>
    </row>
    <row r="297" spans="1:206" x14ac:dyDescent="0.2">
      <c r="A297" s="4">
        <v>50</v>
      </c>
      <c r="B297" s="4">
        <v>0</v>
      </c>
      <c r="C297" s="4">
        <v>0</v>
      </c>
      <c r="D297" s="4">
        <v>1</v>
      </c>
      <c r="E297" s="4">
        <v>227</v>
      </c>
      <c r="F297" s="4">
        <f>ROUND(Source!AX290,O297)</f>
        <v>0</v>
      </c>
      <c r="G297" s="4" t="s">
        <v>22</v>
      </c>
      <c r="H297" s="4" t="s">
        <v>23</v>
      </c>
      <c r="I297" s="4"/>
      <c r="J297" s="4"/>
      <c r="K297" s="4">
        <v>227</v>
      </c>
      <c r="L297" s="4">
        <v>6</v>
      </c>
      <c r="M297" s="4">
        <v>3</v>
      </c>
      <c r="N297" s="4" t="s">
        <v>3</v>
      </c>
      <c r="O297" s="4">
        <v>2</v>
      </c>
      <c r="P297" s="4"/>
      <c r="Q297" s="4"/>
      <c r="R297" s="4"/>
      <c r="S297" s="4"/>
      <c r="T297" s="4"/>
      <c r="U297" s="4"/>
      <c r="V297" s="4"/>
      <c r="W297" s="4"/>
    </row>
    <row r="298" spans="1:206" x14ac:dyDescent="0.2">
      <c r="A298" s="4">
        <v>50</v>
      </c>
      <c r="B298" s="4">
        <v>0</v>
      </c>
      <c r="C298" s="4">
        <v>0</v>
      </c>
      <c r="D298" s="4">
        <v>1</v>
      </c>
      <c r="E298" s="4">
        <v>228</v>
      </c>
      <c r="F298" s="4">
        <f>ROUND(Source!AY290,O298)</f>
        <v>0</v>
      </c>
      <c r="G298" s="4" t="s">
        <v>24</v>
      </c>
      <c r="H298" s="4" t="s">
        <v>25</v>
      </c>
      <c r="I298" s="4"/>
      <c r="J298" s="4"/>
      <c r="K298" s="4">
        <v>228</v>
      </c>
      <c r="L298" s="4">
        <v>7</v>
      </c>
      <c r="M298" s="4">
        <v>3</v>
      </c>
      <c r="N298" s="4" t="s">
        <v>3</v>
      </c>
      <c r="O298" s="4">
        <v>2</v>
      </c>
      <c r="P298" s="4"/>
      <c r="Q298" s="4"/>
      <c r="R298" s="4"/>
      <c r="S298" s="4"/>
      <c r="T298" s="4"/>
      <c r="U298" s="4"/>
      <c r="V298" s="4"/>
      <c r="W298" s="4"/>
    </row>
    <row r="299" spans="1:206" x14ac:dyDescent="0.2">
      <c r="A299" s="4">
        <v>50</v>
      </c>
      <c r="B299" s="4">
        <v>0</v>
      </c>
      <c r="C299" s="4">
        <v>0</v>
      </c>
      <c r="D299" s="4">
        <v>1</v>
      </c>
      <c r="E299" s="4">
        <v>216</v>
      </c>
      <c r="F299" s="4">
        <f>ROUND(Source!AP290,O299)</f>
        <v>0</v>
      </c>
      <c r="G299" s="4" t="s">
        <v>26</v>
      </c>
      <c r="H299" s="4" t="s">
        <v>27</v>
      </c>
      <c r="I299" s="4"/>
      <c r="J299" s="4"/>
      <c r="K299" s="4">
        <v>216</v>
      </c>
      <c r="L299" s="4">
        <v>8</v>
      </c>
      <c r="M299" s="4">
        <v>3</v>
      </c>
      <c r="N299" s="4" t="s">
        <v>3</v>
      </c>
      <c r="O299" s="4">
        <v>2</v>
      </c>
      <c r="P299" s="4"/>
      <c r="Q299" s="4"/>
      <c r="R299" s="4"/>
      <c r="S299" s="4"/>
      <c r="T299" s="4"/>
      <c r="U299" s="4"/>
      <c r="V299" s="4"/>
      <c r="W299" s="4"/>
    </row>
    <row r="300" spans="1:206" x14ac:dyDescent="0.2">
      <c r="A300" s="4">
        <v>50</v>
      </c>
      <c r="B300" s="4">
        <v>0</v>
      </c>
      <c r="C300" s="4">
        <v>0</v>
      </c>
      <c r="D300" s="4">
        <v>1</v>
      </c>
      <c r="E300" s="4">
        <v>223</v>
      </c>
      <c r="F300" s="4">
        <f>ROUND(Source!AQ290,O300)</f>
        <v>0</v>
      </c>
      <c r="G300" s="4" t="s">
        <v>28</v>
      </c>
      <c r="H300" s="4" t="s">
        <v>29</v>
      </c>
      <c r="I300" s="4"/>
      <c r="J300" s="4"/>
      <c r="K300" s="4">
        <v>223</v>
      </c>
      <c r="L300" s="4">
        <v>9</v>
      </c>
      <c r="M300" s="4">
        <v>3</v>
      </c>
      <c r="N300" s="4" t="s">
        <v>3</v>
      </c>
      <c r="O300" s="4">
        <v>2</v>
      </c>
      <c r="P300" s="4"/>
      <c r="Q300" s="4"/>
      <c r="R300" s="4"/>
      <c r="S300" s="4"/>
      <c r="T300" s="4"/>
      <c r="U300" s="4"/>
      <c r="V300" s="4"/>
      <c r="W300" s="4"/>
    </row>
    <row r="301" spans="1:206" x14ac:dyDescent="0.2">
      <c r="A301" s="4">
        <v>50</v>
      </c>
      <c r="B301" s="4">
        <v>0</v>
      </c>
      <c r="C301" s="4">
        <v>0</v>
      </c>
      <c r="D301" s="4">
        <v>1</v>
      </c>
      <c r="E301" s="4">
        <v>229</v>
      </c>
      <c r="F301" s="4">
        <f>ROUND(Source!AZ290,O301)</f>
        <v>0</v>
      </c>
      <c r="G301" s="4" t="s">
        <v>30</v>
      </c>
      <c r="H301" s="4" t="s">
        <v>31</v>
      </c>
      <c r="I301" s="4"/>
      <c r="J301" s="4"/>
      <c r="K301" s="4">
        <v>229</v>
      </c>
      <c r="L301" s="4">
        <v>10</v>
      </c>
      <c r="M301" s="4">
        <v>3</v>
      </c>
      <c r="N301" s="4" t="s">
        <v>3</v>
      </c>
      <c r="O301" s="4">
        <v>2</v>
      </c>
      <c r="P301" s="4"/>
      <c r="Q301" s="4"/>
      <c r="R301" s="4"/>
      <c r="S301" s="4"/>
      <c r="T301" s="4"/>
      <c r="U301" s="4"/>
      <c r="V301" s="4"/>
      <c r="W301" s="4"/>
    </row>
    <row r="302" spans="1:206" x14ac:dyDescent="0.2">
      <c r="A302" s="4">
        <v>50</v>
      </c>
      <c r="B302" s="4">
        <v>0</v>
      </c>
      <c r="C302" s="4">
        <v>0</v>
      </c>
      <c r="D302" s="4">
        <v>1</v>
      </c>
      <c r="E302" s="4">
        <v>203</v>
      </c>
      <c r="F302" s="4">
        <f>ROUND(Source!Q290,O302)</f>
        <v>0</v>
      </c>
      <c r="G302" s="4" t="s">
        <v>32</v>
      </c>
      <c r="H302" s="4" t="s">
        <v>33</v>
      </c>
      <c r="I302" s="4"/>
      <c r="J302" s="4"/>
      <c r="K302" s="4">
        <v>203</v>
      </c>
      <c r="L302" s="4">
        <v>11</v>
      </c>
      <c r="M302" s="4">
        <v>3</v>
      </c>
      <c r="N302" s="4" t="s">
        <v>3</v>
      </c>
      <c r="O302" s="4">
        <v>2</v>
      </c>
      <c r="P302" s="4"/>
      <c r="Q302" s="4"/>
      <c r="R302" s="4"/>
      <c r="S302" s="4"/>
      <c r="T302" s="4"/>
      <c r="U302" s="4"/>
      <c r="V302" s="4"/>
      <c r="W302" s="4"/>
    </row>
    <row r="303" spans="1:206" x14ac:dyDescent="0.2">
      <c r="A303" s="4">
        <v>50</v>
      </c>
      <c r="B303" s="4">
        <v>0</v>
      </c>
      <c r="C303" s="4">
        <v>0</v>
      </c>
      <c r="D303" s="4">
        <v>1</v>
      </c>
      <c r="E303" s="4">
        <v>231</v>
      </c>
      <c r="F303" s="4">
        <f>ROUND(Source!BB290,O303)</f>
        <v>0</v>
      </c>
      <c r="G303" s="4" t="s">
        <v>34</v>
      </c>
      <c r="H303" s="4" t="s">
        <v>35</v>
      </c>
      <c r="I303" s="4"/>
      <c r="J303" s="4"/>
      <c r="K303" s="4">
        <v>231</v>
      </c>
      <c r="L303" s="4">
        <v>12</v>
      </c>
      <c r="M303" s="4">
        <v>3</v>
      </c>
      <c r="N303" s="4" t="s">
        <v>3</v>
      </c>
      <c r="O303" s="4">
        <v>2</v>
      </c>
      <c r="P303" s="4"/>
      <c r="Q303" s="4"/>
      <c r="R303" s="4"/>
      <c r="S303" s="4"/>
      <c r="T303" s="4"/>
      <c r="U303" s="4"/>
      <c r="V303" s="4"/>
      <c r="W303" s="4"/>
    </row>
    <row r="304" spans="1:206" x14ac:dyDescent="0.2">
      <c r="A304" s="4">
        <v>50</v>
      </c>
      <c r="B304" s="4">
        <v>0</v>
      </c>
      <c r="C304" s="4">
        <v>0</v>
      </c>
      <c r="D304" s="4">
        <v>1</v>
      </c>
      <c r="E304" s="4">
        <v>204</v>
      </c>
      <c r="F304" s="4">
        <f>ROUND(Source!R290,O304)</f>
        <v>0</v>
      </c>
      <c r="G304" s="4" t="s">
        <v>36</v>
      </c>
      <c r="H304" s="4" t="s">
        <v>37</v>
      </c>
      <c r="I304" s="4"/>
      <c r="J304" s="4"/>
      <c r="K304" s="4">
        <v>204</v>
      </c>
      <c r="L304" s="4">
        <v>13</v>
      </c>
      <c r="M304" s="4">
        <v>3</v>
      </c>
      <c r="N304" s="4" t="s">
        <v>3</v>
      </c>
      <c r="O304" s="4">
        <v>2</v>
      </c>
      <c r="P304" s="4"/>
      <c r="Q304" s="4"/>
      <c r="R304" s="4"/>
      <c r="S304" s="4"/>
      <c r="T304" s="4"/>
      <c r="U304" s="4"/>
      <c r="V304" s="4"/>
      <c r="W304" s="4"/>
    </row>
    <row r="305" spans="1:23" x14ac:dyDescent="0.2">
      <c r="A305" s="4">
        <v>50</v>
      </c>
      <c r="B305" s="4">
        <v>0</v>
      </c>
      <c r="C305" s="4">
        <v>0</v>
      </c>
      <c r="D305" s="4">
        <v>1</v>
      </c>
      <c r="E305" s="4">
        <v>205</v>
      </c>
      <c r="F305" s="4">
        <f>ROUND(Source!S290,O305)</f>
        <v>0</v>
      </c>
      <c r="G305" s="4" t="s">
        <v>38</v>
      </c>
      <c r="H305" s="4" t="s">
        <v>39</v>
      </c>
      <c r="I305" s="4"/>
      <c r="J305" s="4"/>
      <c r="K305" s="4">
        <v>205</v>
      </c>
      <c r="L305" s="4">
        <v>14</v>
      </c>
      <c r="M305" s="4">
        <v>3</v>
      </c>
      <c r="N305" s="4" t="s">
        <v>3</v>
      </c>
      <c r="O305" s="4">
        <v>2</v>
      </c>
      <c r="P305" s="4"/>
      <c r="Q305" s="4"/>
      <c r="R305" s="4"/>
      <c r="S305" s="4"/>
      <c r="T305" s="4"/>
      <c r="U305" s="4"/>
      <c r="V305" s="4"/>
      <c r="W305" s="4"/>
    </row>
    <row r="306" spans="1:23" x14ac:dyDescent="0.2">
      <c r="A306" s="4">
        <v>50</v>
      </c>
      <c r="B306" s="4">
        <v>0</v>
      </c>
      <c r="C306" s="4">
        <v>0</v>
      </c>
      <c r="D306" s="4">
        <v>1</v>
      </c>
      <c r="E306" s="4">
        <v>232</v>
      </c>
      <c r="F306" s="4">
        <f>ROUND(Source!BC290,O306)</f>
        <v>0</v>
      </c>
      <c r="G306" s="4" t="s">
        <v>40</v>
      </c>
      <c r="H306" s="4" t="s">
        <v>41</v>
      </c>
      <c r="I306" s="4"/>
      <c r="J306" s="4"/>
      <c r="K306" s="4">
        <v>232</v>
      </c>
      <c r="L306" s="4">
        <v>15</v>
      </c>
      <c r="M306" s="4">
        <v>3</v>
      </c>
      <c r="N306" s="4" t="s">
        <v>3</v>
      </c>
      <c r="O306" s="4">
        <v>2</v>
      </c>
      <c r="P306" s="4"/>
      <c r="Q306" s="4"/>
      <c r="R306" s="4"/>
      <c r="S306" s="4"/>
      <c r="T306" s="4"/>
      <c r="U306" s="4"/>
      <c r="V306" s="4"/>
      <c r="W306" s="4"/>
    </row>
    <row r="307" spans="1:23" x14ac:dyDescent="0.2">
      <c r="A307" s="4">
        <v>50</v>
      </c>
      <c r="B307" s="4">
        <v>0</v>
      </c>
      <c r="C307" s="4">
        <v>0</v>
      </c>
      <c r="D307" s="4">
        <v>1</v>
      </c>
      <c r="E307" s="4">
        <v>214</v>
      </c>
      <c r="F307" s="4">
        <f>ROUND(Source!AS290,O307)</f>
        <v>0</v>
      </c>
      <c r="G307" s="4" t="s">
        <v>42</v>
      </c>
      <c r="H307" s="4" t="s">
        <v>43</v>
      </c>
      <c r="I307" s="4"/>
      <c r="J307" s="4"/>
      <c r="K307" s="4">
        <v>214</v>
      </c>
      <c r="L307" s="4">
        <v>16</v>
      </c>
      <c r="M307" s="4">
        <v>3</v>
      </c>
      <c r="N307" s="4" t="s">
        <v>3</v>
      </c>
      <c r="O307" s="4">
        <v>2</v>
      </c>
      <c r="P307" s="4"/>
      <c r="Q307" s="4"/>
      <c r="R307" s="4"/>
      <c r="S307" s="4"/>
      <c r="T307" s="4"/>
      <c r="U307" s="4"/>
      <c r="V307" s="4"/>
      <c r="W307" s="4"/>
    </row>
    <row r="308" spans="1:23" x14ac:dyDescent="0.2">
      <c r="A308" s="4">
        <v>50</v>
      </c>
      <c r="B308" s="4">
        <v>0</v>
      </c>
      <c r="C308" s="4">
        <v>0</v>
      </c>
      <c r="D308" s="4">
        <v>1</v>
      </c>
      <c r="E308" s="4">
        <v>215</v>
      </c>
      <c r="F308" s="4">
        <f>ROUND(Source!AT290,O308)</f>
        <v>0</v>
      </c>
      <c r="G308" s="4" t="s">
        <v>44</v>
      </c>
      <c r="H308" s="4" t="s">
        <v>45</v>
      </c>
      <c r="I308" s="4"/>
      <c r="J308" s="4"/>
      <c r="K308" s="4">
        <v>215</v>
      </c>
      <c r="L308" s="4">
        <v>17</v>
      </c>
      <c r="M308" s="4">
        <v>3</v>
      </c>
      <c r="N308" s="4" t="s">
        <v>3</v>
      </c>
      <c r="O308" s="4">
        <v>2</v>
      </c>
      <c r="P308" s="4"/>
      <c r="Q308" s="4"/>
      <c r="R308" s="4"/>
      <c r="S308" s="4"/>
      <c r="T308" s="4"/>
      <c r="U308" s="4"/>
      <c r="V308" s="4"/>
      <c r="W308" s="4"/>
    </row>
    <row r="309" spans="1:23" x14ac:dyDescent="0.2">
      <c r="A309" s="4">
        <v>50</v>
      </c>
      <c r="B309" s="4">
        <v>0</v>
      </c>
      <c r="C309" s="4">
        <v>0</v>
      </c>
      <c r="D309" s="4">
        <v>1</v>
      </c>
      <c r="E309" s="4">
        <v>217</v>
      </c>
      <c r="F309" s="4">
        <f>ROUND(Source!AU290,O309)</f>
        <v>0</v>
      </c>
      <c r="G309" s="4" t="s">
        <v>46</v>
      </c>
      <c r="H309" s="4" t="s">
        <v>47</v>
      </c>
      <c r="I309" s="4"/>
      <c r="J309" s="4"/>
      <c r="K309" s="4">
        <v>217</v>
      </c>
      <c r="L309" s="4">
        <v>18</v>
      </c>
      <c r="M309" s="4">
        <v>3</v>
      </c>
      <c r="N309" s="4" t="s">
        <v>3</v>
      </c>
      <c r="O309" s="4">
        <v>2</v>
      </c>
      <c r="P309" s="4"/>
      <c r="Q309" s="4"/>
      <c r="R309" s="4"/>
      <c r="S309" s="4"/>
      <c r="T309" s="4"/>
      <c r="U309" s="4"/>
      <c r="V309" s="4"/>
      <c r="W309" s="4"/>
    </row>
    <row r="310" spans="1:23" x14ac:dyDescent="0.2">
      <c r="A310" s="4">
        <v>50</v>
      </c>
      <c r="B310" s="4">
        <v>0</v>
      </c>
      <c r="C310" s="4">
        <v>0</v>
      </c>
      <c r="D310" s="4">
        <v>1</v>
      </c>
      <c r="E310" s="4">
        <v>230</v>
      </c>
      <c r="F310" s="4">
        <f>ROUND(Source!BA290,O310)</f>
        <v>0</v>
      </c>
      <c r="G310" s="4" t="s">
        <v>48</v>
      </c>
      <c r="H310" s="4" t="s">
        <v>49</v>
      </c>
      <c r="I310" s="4"/>
      <c r="J310" s="4"/>
      <c r="K310" s="4">
        <v>230</v>
      </c>
      <c r="L310" s="4">
        <v>19</v>
      </c>
      <c r="M310" s="4">
        <v>3</v>
      </c>
      <c r="N310" s="4" t="s">
        <v>3</v>
      </c>
      <c r="O310" s="4">
        <v>2</v>
      </c>
      <c r="P310" s="4"/>
      <c r="Q310" s="4"/>
      <c r="R310" s="4"/>
      <c r="S310" s="4"/>
      <c r="T310" s="4"/>
      <c r="U310" s="4"/>
      <c r="V310" s="4"/>
      <c r="W310" s="4"/>
    </row>
    <row r="311" spans="1:23" x14ac:dyDescent="0.2">
      <c r="A311" s="4">
        <v>50</v>
      </c>
      <c r="B311" s="4">
        <v>0</v>
      </c>
      <c r="C311" s="4">
        <v>0</v>
      </c>
      <c r="D311" s="4">
        <v>1</v>
      </c>
      <c r="E311" s="4">
        <v>206</v>
      </c>
      <c r="F311" s="4">
        <f>ROUND(Source!T290,O311)</f>
        <v>0</v>
      </c>
      <c r="G311" s="4" t="s">
        <v>50</v>
      </c>
      <c r="H311" s="4" t="s">
        <v>51</v>
      </c>
      <c r="I311" s="4"/>
      <c r="J311" s="4"/>
      <c r="K311" s="4">
        <v>206</v>
      </c>
      <c r="L311" s="4">
        <v>20</v>
      </c>
      <c r="M311" s="4">
        <v>3</v>
      </c>
      <c r="N311" s="4" t="s">
        <v>3</v>
      </c>
      <c r="O311" s="4">
        <v>2</v>
      </c>
      <c r="P311" s="4"/>
      <c r="Q311" s="4"/>
      <c r="R311" s="4"/>
      <c r="S311" s="4"/>
      <c r="T311" s="4"/>
      <c r="U311" s="4"/>
      <c r="V311" s="4"/>
      <c r="W311" s="4"/>
    </row>
    <row r="312" spans="1:23" x14ac:dyDescent="0.2">
      <c r="A312" s="4">
        <v>50</v>
      </c>
      <c r="B312" s="4">
        <v>0</v>
      </c>
      <c r="C312" s="4">
        <v>0</v>
      </c>
      <c r="D312" s="4">
        <v>1</v>
      </c>
      <c r="E312" s="4">
        <v>207</v>
      </c>
      <c r="F312" s="4">
        <f>Source!U290</f>
        <v>0</v>
      </c>
      <c r="G312" s="4" t="s">
        <v>52</v>
      </c>
      <c r="H312" s="4" t="s">
        <v>53</v>
      </c>
      <c r="I312" s="4"/>
      <c r="J312" s="4"/>
      <c r="K312" s="4">
        <v>207</v>
      </c>
      <c r="L312" s="4">
        <v>21</v>
      </c>
      <c r="M312" s="4">
        <v>3</v>
      </c>
      <c r="N312" s="4" t="s">
        <v>3</v>
      </c>
      <c r="O312" s="4">
        <v>-1</v>
      </c>
      <c r="P312" s="4"/>
      <c r="Q312" s="4"/>
      <c r="R312" s="4"/>
      <c r="S312" s="4"/>
      <c r="T312" s="4"/>
      <c r="U312" s="4"/>
      <c r="V312" s="4"/>
      <c r="W312" s="4"/>
    </row>
    <row r="313" spans="1:23" x14ac:dyDescent="0.2">
      <c r="A313" s="4">
        <v>50</v>
      </c>
      <c r="B313" s="4">
        <v>0</v>
      </c>
      <c r="C313" s="4">
        <v>0</v>
      </c>
      <c r="D313" s="4">
        <v>1</v>
      </c>
      <c r="E313" s="4">
        <v>208</v>
      </c>
      <c r="F313" s="4">
        <f>Source!V290</f>
        <v>0</v>
      </c>
      <c r="G313" s="4" t="s">
        <v>54</v>
      </c>
      <c r="H313" s="4" t="s">
        <v>55</v>
      </c>
      <c r="I313" s="4"/>
      <c r="J313" s="4"/>
      <c r="K313" s="4">
        <v>208</v>
      </c>
      <c r="L313" s="4">
        <v>22</v>
      </c>
      <c r="M313" s="4">
        <v>3</v>
      </c>
      <c r="N313" s="4" t="s">
        <v>3</v>
      </c>
      <c r="O313" s="4">
        <v>-1</v>
      </c>
      <c r="P313" s="4"/>
      <c r="Q313" s="4"/>
      <c r="R313" s="4"/>
      <c r="S313" s="4"/>
      <c r="T313" s="4"/>
      <c r="U313" s="4"/>
      <c r="V313" s="4"/>
      <c r="W313" s="4"/>
    </row>
    <row r="314" spans="1:23" x14ac:dyDescent="0.2">
      <c r="A314" s="4">
        <v>50</v>
      </c>
      <c r="B314" s="4">
        <v>0</v>
      </c>
      <c r="C314" s="4">
        <v>0</v>
      </c>
      <c r="D314" s="4">
        <v>1</v>
      </c>
      <c r="E314" s="4">
        <v>209</v>
      </c>
      <c r="F314" s="4">
        <f>ROUND(Source!W290,O314)</f>
        <v>0</v>
      </c>
      <c r="G314" s="4" t="s">
        <v>56</v>
      </c>
      <c r="H314" s="4" t="s">
        <v>57</v>
      </c>
      <c r="I314" s="4"/>
      <c r="J314" s="4"/>
      <c r="K314" s="4">
        <v>209</v>
      </c>
      <c r="L314" s="4">
        <v>23</v>
      </c>
      <c r="M314" s="4">
        <v>3</v>
      </c>
      <c r="N314" s="4" t="s">
        <v>3</v>
      </c>
      <c r="O314" s="4">
        <v>2</v>
      </c>
      <c r="P314" s="4"/>
      <c r="Q314" s="4"/>
      <c r="R314" s="4"/>
      <c r="S314" s="4"/>
      <c r="T314" s="4"/>
      <c r="U314" s="4"/>
      <c r="V314" s="4"/>
      <c r="W314" s="4"/>
    </row>
    <row r="315" spans="1:23" x14ac:dyDescent="0.2">
      <c r="A315" s="4">
        <v>50</v>
      </c>
      <c r="B315" s="4">
        <v>0</v>
      </c>
      <c r="C315" s="4">
        <v>0</v>
      </c>
      <c r="D315" s="4">
        <v>1</v>
      </c>
      <c r="E315" s="4">
        <v>210</v>
      </c>
      <c r="F315" s="4">
        <f>ROUND(Source!X290,O315)</f>
        <v>0</v>
      </c>
      <c r="G315" s="4" t="s">
        <v>58</v>
      </c>
      <c r="H315" s="4" t="s">
        <v>59</v>
      </c>
      <c r="I315" s="4"/>
      <c r="J315" s="4"/>
      <c r="K315" s="4">
        <v>210</v>
      </c>
      <c r="L315" s="4">
        <v>24</v>
      </c>
      <c r="M315" s="4">
        <v>3</v>
      </c>
      <c r="N315" s="4" t="s">
        <v>3</v>
      </c>
      <c r="O315" s="4">
        <v>2</v>
      </c>
      <c r="P315" s="4"/>
      <c r="Q315" s="4"/>
      <c r="R315" s="4"/>
      <c r="S315" s="4"/>
      <c r="T315" s="4"/>
      <c r="U315" s="4"/>
      <c r="V315" s="4"/>
      <c r="W315" s="4"/>
    </row>
    <row r="316" spans="1:23" x14ac:dyDescent="0.2">
      <c r="A316" s="4">
        <v>50</v>
      </c>
      <c r="B316" s="4">
        <v>0</v>
      </c>
      <c r="C316" s="4">
        <v>0</v>
      </c>
      <c r="D316" s="4">
        <v>1</v>
      </c>
      <c r="E316" s="4">
        <v>211</v>
      </c>
      <c r="F316" s="4">
        <f>ROUND(Source!Y290,O316)</f>
        <v>0</v>
      </c>
      <c r="G316" s="4" t="s">
        <v>60</v>
      </c>
      <c r="H316" s="4" t="s">
        <v>61</v>
      </c>
      <c r="I316" s="4"/>
      <c r="J316" s="4"/>
      <c r="K316" s="4">
        <v>211</v>
      </c>
      <c r="L316" s="4">
        <v>25</v>
      </c>
      <c r="M316" s="4">
        <v>3</v>
      </c>
      <c r="N316" s="4" t="s">
        <v>3</v>
      </c>
      <c r="O316" s="4">
        <v>2</v>
      </c>
      <c r="P316" s="4"/>
      <c r="Q316" s="4"/>
      <c r="R316" s="4"/>
      <c r="S316" s="4"/>
      <c r="T316" s="4"/>
      <c r="U316" s="4"/>
      <c r="V316" s="4"/>
      <c r="W316" s="4"/>
    </row>
    <row r="317" spans="1:23" x14ac:dyDescent="0.2">
      <c r="A317" s="4">
        <v>50</v>
      </c>
      <c r="B317" s="4">
        <v>0</v>
      </c>
      <c r="C317" s="4">
        <v>0</v>
      </c>
      <c r="D317" s="4">
        <v>1</v>
      </c>
      <c r="E317" s="4">
        <v>224</v>
      </c>
      <c r="F317" s="4">
        <f>ROUND(Source!AR290,O317)</f>
        <v>0</v>
      </c>
      <c r="G317" s="4" t="s">
        <v>62</v>
      </c>
      <c r="H317" s="4" t="s">
        <v>63</v>
      </c>
      <c r="I317" s="4"/>
      <c r="J317" s="4"/>
      <c r="K317" s="4">
        <v>224</v>
      </c>
      <c r="L317" s="4">
        <v>26</v>
      </c>
      <c r="M317" s="4">
        <v>3</v>
      </c>
      <c r="N317" s="4" t="s">
        <v>3</v>
      </c>
      <c r="O317" s="4">
        <v>2</v>
      </c>
      <c r="P317" s="4"/>
      <c r="Q317" s="4"/>
      <c r="R317" s="4"/>
      <c r="S317" s="4"/>
      <c r="T317" s="4"/>
      <c r="U317" s="4"/>
      <c r="V317" s="4"/>
      <c r="W317" s="4"/>
    </row>
    <row r="318" spans="1:23" x14ac:dyDescent="0.2">
      <c r="A318" s="4">
        <v>50</v>
      </c>
      <c r="B318" s="4">
        <v>1</v>
      </c>
      <c r="C318" s="4">
        <v>0</v>
      </c>
      <c r="D318" s="4">
        <v>2</v>
      </c>
      <c r="E318" s="4">
        <v>0</v>
      </c>
      <c r="F318" s="4">
        <f>ROUND(F317-F316,O318)</f>
        <v>0</v>
      </c>
      <c r="G318" s="4" t="s">
        <v>64</v>
      </c>
      <c r="H318" s="4" t="s">
        <v>65</v>
      </c>
      <c r="I318" s="4"/>
      <c r="J318" s="4"/>
      <c r="K318" s="4">
        <v>212</v>
      </c>
      <c r="L318" s="4">
        <v>27</v>
      </c>
      <c r="M318" s="4">
        <v>0</v>
      </c>
      <c r="N318" s="4" t="s">
        <v>3</v>
      </c>
      <c r="O318" s="4">
        <v>2</v>
      </c>
      <c r="P318" s="4"/>
      <c r="Q318" s="4"/>
      <c r="R318" s="4"/>
      <c r="S318" s="4"/>
      <c r="T318" s="4"/>
      <c r="U318" s="4"/>
      <c r="V318" s="4"/>
      <c r="W318" s="4"/>
    </row>
    <row r="319" spans="1:23" x14ac:dyDescent="0.2">
      <c r="A319" s="4">
        <v>50</v>
      </c>
      <c r="B319" s="4">
        <v>1</v>
      </c>
      <c r="C319" s="4">
        <v>0</v>
      </c>
      <c r="D319" s="4">
        <v>2</v>
      </c>
      <c r="E319" s="4">
        <v>0</v>
      </c>
      <c r="F319" s="4">
        <f>ROUND(F304+F305,O319)</f>
        <v>0</v>
      </c>
      <c r="G319" s="4" t="s">
        <v>66</v>
      </c>
      <c r="H319" s="4" t="s">
        <v>67</v>
      </c>
      <c r="I319" s="4"/>
      <c r="J319" s="4"/>
      <c r="K319" s="4">
        <v>212</v>
      </c>
      <c r="L319" s="4">
        <v>28</v>
      </c>
      <c r="M319" s="4">
        <v>0</v>
      </c>
      <c r="N319" s="4" t="s">
        <v>3</v>
      </c>
      <c r="O319" s="4">
        <v>2</v>
      </c>
      <c r="P319" s="4"/>
      <c r="Q319" s="4"/>
      <c r="R319" s="4"/>
      <c r="S319" s="4"/>
      <c r="T319" s="4"/>
      <c r="U319" s="4"/>
      <c r="V319" s="4"/>
      <c r="W319" s="4"/>
    </row>
    <row r="320" spans="1:23" x14ac:dyDescent="0.2">
      <c r="A320" s="4">
        <v>50</v>
      </c>
      <c r="B320" s="4">
        <v>1</v>
      </c>
      <c r="C320" s="4">
        <v>0</v>
      </c>
      <c r="D320" s="4">
        <v>2</v>
      </c>
      <c r="E320" s="4">
        <v>0</v>
      </c>
      <c r="F320" s="4">
        <f>ROUND((F318-F305-F304)*0.2,O320)</f>
        <v>0</v>
      </c>
      <c r="G320" s="4" t="s">
        <v>68</v>
      </c>
      <c r="H320" s="4" t="s">
        <v>69</v>
      </c>
      <c r="I320" s="4"/>
      <c r="J320" s="4"/>
      <c r="K320" s="4">
        <v>212</v>
      </c>
      <c r="L320" s="4">
        <v>29</v>
      </c>
      <c r="M320" s="4">
        <v>0</v>
      </c>
      <c r="N320" s="4" t="s">
        <v>3</v>
      </c>
      <c r="O320" s="4">
        <v>2</v>
      </c>
      <c r="P320" s="4"/>
      <c r="Q320" s="4"/>
      <c r="R320" s="4"/>
      <c r="S320" s="4"/>
      <c r="T320" s="4"/>
      <c r="U320" s="4"/>
      <c r="V320" s="4"/>
      <c r="W320" s="4"/>
    </row>
    <row r="321" spans="1:206" x14ac:dyDescent="0.2">
      <c r="A321" s="4">
        <v>50</v>
      </c>
      <c r="B321" s="4">
        <v>1</v>
      </c>
      <c r="C321" s="4">
        <v>0</v>
      </c>
      <c r="D321" s="4">
        <v>2</v>
      </c>
      <c r="E321" s="4">
        <v>0</v>
      </c>
      <c r="F321" s="4">
        <f>ROUND(F318+F320,O321)</f>
        <v>0</v>
      </c>
      <c r="G321" s="4" t="s">
        <v>70</v>
      </c>
      <c r="H321" s="4" t="s">
        <v>71</v>
      </c>
      <c r="I321" s="4"/>
      <c r="J321" s="4"/>
      <c r="K321" s="4">
        <v>212</v>
      </c>
      <c r="L321" s="4">
        <v>30</v>
      </c>
      <c r="M321" s="4">
        <v>0</v>
      </c>
      <c r="N321" s="4" t="s">
        <v>3</v>
      </c>
      <c r="O321" s="4">
        <v>2</v>
      </c>
      <c r="P321" s="4"/>
      <c r="Q321" s="4"/>
      <c r="R321" s="4"/>
      <c r="S321" s="4"/>
      <c r="T321" s="4"/>
      <c r="U321" s="4"/>
      <c r="V321" s="4"/>
      <c r="W321" s="4"/>
    </row>
    <row r="323" spans="1:206" x14ac:dyDescent="0.2">
      <c r="A323" s="2">
        <v>51</v>
      </c>
      <c r="B323" s="2">
        <f>B244</f>
        <v>1</v>
      </c>
      <c r="C323" s="2">
        <f>A244</f>
        <v>3</v>
      </c>
      <c r="D323" s="2">
        <f>ROW(A244)</f>
        <v>244</v>
      </c>
      <c r="E323" s="2"/>
      <c r="F323" s="2" t="str">
        <f>IF(F244&lt;&gt;"",F244,"")</f>
        <v>2</v>
      </c>
      <c r="G323" s="2" t="str">
        <f>IF(G244&lt;&gt;"",G244,"")</f>
        <v>район Бассманный</v>
      </c>
      <c r="H323" s="2">
        <v>0</v>
      </c>
      <c r="I323" s="2"/>
      <c r="J323" s="2"/>
      <c r="K323" s="2"/>
      <c r="L323" s="2"/>
      <c r="M323" s="2"/>
      <c r="N323" s="2"/>
      <c r="O323" s="2">
        <f t="shared" ref="O323:T323" si="90">ROUND(O290+AB323,2)</f>
        <v>0</v>
      </c>
      <c r="P323" s="2">
        <f t="shared" si="90"/>
        <v>0</v>
      </c>
      <c r="Q323" s="2">
        <f t="shared" si="90"/>
        <v>0</v>
      </c>
      <c r="R323" s="2">
        <f t="shared" si="90"/>
        <v>0</v>
      </c>
      <c r="S323" s="2">
        <f t="shared" si="90"/>
        <v>0</v>
      </c>
      <c r="T323" s="2">
        <f t="shared" si="90"/>
        <v>0</v>
      </c>
      <c r="U323" s="2">
        <f>U290+AH323</f>
        <v>0</v>
      </c>
      <c r="V323" s="2">
        <f>V290+AI323</f>
        <v>0</v>
      </c>
      <c r="W323" s="2">
        <f>ROUND(W290+AJ323,2)</f>
        <v>0</v>
      </c>
      <c r="X323" s="2">
        <f>ROUND(X290+AK323,2)</f>
        <v>0</v>
      </c>
      <c r="Y323" s="2">
        <f>ROUND(Y290+AL323,2)</f>
        <v>0</v>
      </c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>
        <f t="shared" ref="AO323:BC323" si="91">ROUND(AO290+BX323,2)</f>
        <v>0</v>
      </c>
      <c r="AP323" s="2">
        <f t="shared" si="91"/>
        <v>0</v>
      </c>
      <c r="AQ323" s="2">
        <f t="shared" si="91"/>
        <v>0</v>
      </c>
      <c r="AR323" s="2">
        <f t="shared" si="91"/>
        <v>0</v>
      </c>
      <c r="AS323" s="2">
        <f t="shared" si="91"/>
        <v>0</v>
      </c>
      <c r="AT323" s="2">
        <f t="shared" si="91"/>
        <v>0</v>
      </c>
      <c r="AU323" s="2">
        <f t="shared" si="91"/>
        <v>0</v>
      </c>
      <c r="AV323" s="2">
        <f t="shared" si="91"/>
        <v>0</v>
      </c>
      <c r="AW323" s="2">
        <f t="shared" si="91"/>
        <v>0</v>
      </c>
      <c r="AX323" s="2">
        <f t="shared" si="91"/>
        <v>0</v>
      </c>
      <c r="AY323" s="2">
        <f t="shared" si="91"/>
        <v>0</v>
      </c>
      <c r="AZ323" s="2">
        <f t="shared" si="91"/>
        <v>0</v>
      </c>
      <c r="BA323" s="2">
        <f t="shared" si="91"/>
        <v>0</v>
      </c>
      <c r="BB323" s="2">
        <f t="shared" si="91"/>
        <v>0</v>
      </c>
      <c r="BC323" s="2">
        <f t="shared" si="91"/>
        <v>0</v>
      </c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>
        <v>0</v>
      </c>
    </row>
    <row r="325" spans="1:206" x14ac:dyDescent="0.2">
      <c r="A325" s="4">
        <v>50</v>
      </c>
      <c r="B325" s="4">
        <v>0</v>
      </c>
      <c r="C325" s="4">
        <v>0</v>
      </c>
      <c r="D325" s="4">
        <v>1</v>
      </c>
      <c r="E325" s="4">
        <v>201</v>
      </c>
      <c r="F325" s="4">
        <f>ROUND(Source!O323,O325)</f>
        <v>0</v>
      </c>
      <c r="G325" s="4" t="s">
        <v>12</v>
      </c>
      <c r="H325" s="4" t="s">
        <v>13</v>
      </c>
      <c r="I325" s="4"/>
      <c r="J325" s="4"/>
      <c r="K325" s="4">
        <v>201</v>
      </c>
      <c r="L325" s="4">
        <v>1</v>
      </c>
      <c r="M325" s="4">
        <v>3</v>
      </c>
      <c r="N325" s="4" t="s">
        <v>3</v>
      </c>
      <c r="O325" s="4">
        <v>2</v>
      </c>
      <c r="P325" s="4"/>
      <c r="Q325" s="4"/>
      <c r="R325" s="4"/>
      <c r="S325" s="4"/>
      <c r="T325" s="4"/>
      <c r="U325" s="4"/>
      <c r="V325" s="4"/>
      <c r="W325" s="4"/>
    </row>
    <row r="326" spans="1:206" x14ac:dyDescent="0.2">
      <c r="A326" s="4">
        <v>50</v>
      </c>
      <c r="B326" s="4">
        <v>0</v>
      </c>
      <c r="C326" s="4">
        <v>0</v>
      </c>
      <c r="D326" s="4">
        <v>1</v>
      </c>
      <c r="E326" s="4">
        <v>202</v>
      </c>
      <c r="F326" s="4">
        <f>ROUND(Source!P323,O326)</f>
        <v>0</v>
      </c>
      <c r="G326" s="4" t="s">
        <v>14</v>
      </c>
      <c r="H326" s="4" t="s">
        <v>15</v>
      </c>
      <c r="I326" s="4"/>
      <c r="J326" s="4"/>
      <c r="K326" s="4">
        <v>202</v>
      </c>
      <c r="L326" s="4">
        <v>2</v>
      </c>
      <c r="M326" s="4">
        <v>3</v>
      </c>
      <c r="N326" s="4" t="s">
        <v>3</v>
      </c>
      <c r="O326" s="4">
        <v>2</v>
      </c>
      <c r="P326" s="4"/>
      <c r="Q326" s="4"/>
      <c r="R326" s="4"/>
      <c r="S326" s="4"/>
      <c r="T326" s="4"/>
      <c r="U326" s="4"/>
      <c r="V326" s="4"/>
      <c r="W326" s="4"/>
    </row>
    <row r="327" spans="1:206" x14ac:dyDescent="0.2">
      <c r="A327" s="4">
        <v>50</v>
      </c>
      <c r="B327" s="4">
        <v>0</v>
      </c>
      <c r="C327" s="4">
        <v>0</v>
      </c>
      <c r="D327" s="4">
        <v>1</v>
      </c>
      <c r="E327" s="4">
        <v>222</v>
      </c>
      <c r="F327" s="4">
        <f>ROUND(Source!AO323,O327)</f>
        <v>0</v>
      </c>
      <c r="G327" s="4" t="s">
        <v>16</v>
      </c>
      <c r="H327" s="4" t="s">
        <v>17</v>
      </c>
      <c r="I327" s="4"/>
      <c r="J327" s="4"/>
      <c r="K327" s="4">
        <v>222</v>
      </c>
      <c r="L327" s="4">
        <v>3</v>
      </c>
      <c r="M327" s="4">
        <v>3</v>
      </c>
      <c r="N327" s="4" t="s">
        <v>3</v>
      </c>
      <c r="O327" s="4">
        <v>2</v>
      </c>
      <c r="P327" s="4"/>
      <c r="Q327" s="4"/>
      <c r="R327" s="4"/>
      <c r="S327" s="4"/>
      <c r="T327" s="4"/>
      <c r="U327" s="4"/>
      <c r="V327" s="4"/>
      <c r="W327" s="4"/>
    </row>
    <row r="328" spans="1:206" x14ac:dyDescent="0.2">
      <c r="A328" s="4">
        <v>50</v>
      </c>
      <c r="B328" s="4">
        <v>0</v>
      </c>
      <c r="C328" s="4">
        <v>0</v>
      </c>
      <c r="D328" s="4">
        <v>1</v>
      </c>
      <c r="E328" s="4">
        <v>225</v>
      </c>
      <c r="F328" s="4">
        <f>ROUND(Source!AV323,O328)</f>
        <v>0</v>
      </c>
      <c r="G328" s="4" t="s">
        <v>18</v>
      </c>
      <c r="H328" s="4" t="s">
        <v>19</v>
      </c>
      <c r="I328" s="4"/>
      <c r="J328" s="4"/>
      <c r="K328" s="4">
        <v>225</v>
      </c>
      <c r="L328" s="4">
        <v>4</v>
      </c>
      <c r="M328" s="4">
        <v>3</v>
      </c>
      <c r="N328" s="4" t="s">
        <v>3</v>
      </c>
      <c r="O328" s="4">
        <v>2</v>
      </c>
      <c r="P328" s="4"/>
      <c r="Q328" s="4"/>
      <c r="R328" s="4"/>
      <c r="S328" s="4"/>
      <c r="T328" s="4"/>
      <c r="U328" s="4"/>
      <c r="V328" s="4"/>
      <c r="W328" s="4"/>
    </row>
    <row r="329" spans="1:206" x14ac:dyDescent="0.2">
      <c r="A329" s="4">
        <v>50</v>
      </c>
      <c r="B329" s="4">
        <v>0</v>
      </c>
      <c r="C329" s="4">
        <v>0</v>
      </c>
      <c r="D329" s="4">
        <v>1</v>
      </c>
      <c r="E329" s="4">
        <v>226</v>
      </c>
      <c r="F329" s="4">
        <f>ROUND(Source!AW323,O329)</f>
        <v>0</v>
      </c>
      <c r="G329" s="4" t="s">
        <v>20</v>
      </c>
      <c r="H329" s="4" t="s">
        <v>21</v>
      </c>
      <c r="I329" s="4"/>
      <c r="J329" s="4"/>
      <c r="K329" s="4">
        <v>226</v>
      </c>
      <c r="L329" s="4">
        <v>5</v>
      </c>
      <c r="M329" s="4">
        <v>3</v>
      </c>
      <c r="N329" s="4" t="s">
        <v>3</v>
      </c>
      <c r="O329" s="4">
        <v>2</v>
      </c>
      <c r="P329" s="4"/>
      <c r="Q329" s="4"/>
      <c r="R329" s="4"/>
      <c r="S329" s="4"/>
      <c r="T329" s="4"/>
      <c r="U329" s="4"/>
      <c r="V329" s="4"/>
      <c r="W329" s="4"/>
    </row>
    <row r="330" spans="1:206" x14ac:dyDescent="0.2">
      <c r="A330" s="4">
        <v>50</v>
      </c>
      <c r="B330" s="4">
        <v>0</v>
      </c>
      <c r="C330" s="4">
        <v>0</v>
      </c>
      <c r="D330" s="4">
        <v>1</v>
      </c>
      <c r="E330" s="4">
        <v>227</v>
      </c>
      <c r="F330" s="4">
        <f>ROUND(Source!AX323,O330)</f>
        <v>0</v>
      </c>
      <c r="G330" s="4" t="s">
        <v>22</v>
      </c>
      <c r="H330" s="4" t="s">
        <v>23</v>
      </c>
      <c r="I330" s="4"/>
      <c r="J330" s="4"/>
      <c r="K330" s="4">
        <v>227</v>
      </c>
      <c r="L330" s="4">
        <v>6</v>
      </c>
      <c r="M330" s="4">
        <v>3</v>
      </c>
      <c r="N330" s="4" t="s">
        <v>3</v>
      </c>
      <c r="O330" s="4">
        <v>2</v>
      </c>
      <c r="P330" s="4"/>
      <c r="Q330" s="4"/>
      <c r="R330" s="4"/>
      <c r="S330" s="4"/>
      <c r="T330" s="4"/>
      <c r="U330" s="4"/>
      <c r="V330" s="4"/>
      <c r="W330" s="4"/>
    </row>
    <row r="331" spans="1:206" x14ac:dyDescent="0.2">
      <c r="A331" s="4">
        <v>50</v>
      </c>
      <c r="B331" s="4">
        <v>0</v>
      </c>
      <c r="C331" s="4">
        <v>0</v>
      </c>
      <c r="D331" s="4">
        <v>1</v>
      </c>
      <c r="E331" s="4">
        <v>228</v>
      </c>
      <c r="F331" s="4">
        <f>ROUND(Source!AY323,O331)</f>
        <v>0</v>
      </c>
      <c r="G331" s="4" t="s">
        <v>24</v>
      </c>
      <c r="H331" s="4" t="s">
        <v>25</v>
      </c>
      <c r="I331" s="4"/>
      <c r="J331" s="4"/>
      <c r="K331" s="4">
        <v>228</v>
      </c>
      <c r="L331" s="4">
        <v>7</v>
      </c>
      <c r="M331" s="4">
        <v>3</v>
      </c>
      <c r="N331" s="4" t="s">
        <v>3</v>
      </c>
      <c r="O331" s="4">
        <v>2</v>
      </c>
      <c r="P331" s="4"/>
      <c r="Q331" s="4"/>
      <c r="R331" s="4"/>
      <c r="S331" s="4"/>
      <c r="T331" s="4"/>
      <c r="U331" s="4"/>
      <c r="V331" s="4"/>
      <c r="W331" s="4"/>
    </row>
    <row r="332" spans="1:206" x14ac:dyDescent="0.2">
      <c r="A332" s="4">
        <v>50</v>
      </c>
      <c r="B332" s="4">
        <v>0</v>
      </c>
      <c r="C332" s="4">
        <v>0</v>
      </c>
      <c r="D332" s="4">
        <v>1</v>
      </c>
      <c r="E332" s="4">
        <v>216</v>
      </c>
      <c r="F332" s="4">
        <f>ROUND(Source!AP323,O332)</f>
        <v>0</v>
      </c>
      <c r="G332" s="4" t="s">
        <v>26</v>
      </c>
      <c r="H332" s="4" t="s">
        <v>27</v>
      </c>
      <c r="I332" s="4"/>
      <c r="J332" s="4"/>
      <c r="K332" s="4">
        <v>216</v>
      </c>
      <c r="L332" s="4">
        <v>8</v>
      </c>
      <c r="M332" s="4">
        <v>3</v>
      </c>
      <c r="N332" s="4" t="s">
        <v>3</v>
      </c>
      <c r="O332" s="4">
        <v>2</v>
      </c>
      <c r="P332" s="4"/>
      <c r="Q332" s="4"/>
      <c r="R332" s="4"/>
      <c r="S332" s="4"/>
      <c r="T332" s="4"/>
      <c r="U332" s="4"/>
      <c r="V332" s="4"/>
      <c r="W332" s="4"/>
    </row>
    <row r="333" spans="1:206" x14ac:dyDescent="0.2">
      <c r="A333" s="4">
        <v>50</v>
      </c>
      <c r="B333" s="4">
        <v>0</v>
      </c>
      <c r="C333" s="4">
        <v>0</v>
      </c>
      <c r="D333" s="4">
        <v>1</v>
      </c>
      <c r="E333" s="4">
        <v>223</v>
      </c>
      <c r="F333" s="4">
        <f>ROUND(Source!AQ323,O333)</f>
        <v>0</v>
      </c>
      <c r="G333" s="4" t="s">
        <v>28</v>
      </c>
      <c r="H333" s="4" t="s">
        <v>29</v>
      </c>
      <c r="I333" s="4"/>
      <c r="J333" s="4"/>
      <c r="K333" s="4">
        <v>223</v>
      </c>
      <c r="L333" s="4">
        <v>9</v>
      </c>
      <c r="M333" s="4">
        <v>3</v>
      </c>
      <c r="N333" s="4" t="s">
        <v>3</v>
      </c>
      <c r="O333" s="4">
        <v>2</v>
      </c>
      <c r="P333" s="4"/>
      <c r="Q333" s="4"/>
      <c r="R333" s="4"/>
      <c r="S333" s="4"/>
      <c r="T333" s="4"/>
      <c r="U333" s="4"/>
      <c r="V333" s="4"/>
      <c r="W333" s="4"/>
    </row>
    <row r="334" spans="1:206" x14ac:dyDescent="0.2">
      <c r="A334" s="4">
        <v>50</v>
      </c>
      <c r="B334" s="4">
        <v>0</v>
      </c>
      <c r="C334" s="4">
        <v>0</v>
      </c>
      <c r="D334" s="4">
        <v>1</v>
      </c>
      <c r="E334" s="4">
        <v>229</v>
      </c>
      <c r="F334" s="4">
        <f>ROUND(Source!AZ323,O334)</f>
        <v>0</v>
      </c>
      <c r="G334" s="4" t="s">
        <v>30</v>
      </c>
      <c r="H334" s="4" t="s">
        <v>31</v>
      </c>
      <c r="I334" s="4"/>
      <c r="J334" s="4"/>
      <c r="K334" s="4">
        <v>229</v>
      </c>
      <c r="L334" s="4">
        <v>10</v>
      </c>
      <c r="M334" s="4">
        <v>3</v>
      </c>
      <c r="N334" s="4" t="s">
        <v>3</v>
      </c>
      <c r="O334" s="4">
        <v>2</v>
      </c>
      <c r="P334" s="4"/>
      <c r="Q334" s="4"/>
      <c r="R334" s="4"/>
      <c r="S334" s="4"/>
      <c r="T334" s="4"/>
      <c r="U334" s="4"/>
      <c r="V334" s="4"/>
      <c r="W334" s="4"/>
    </row>
    <row r="335" spans="1:206" x14ac:dyDescent="0.2">
      <c r="A335" s="4">
        <v>50</v>
      </c>
      <c r="B335" s="4">
        <v>0</v>
      </c>
      <c r="C335" s="4">
        <v>0</v>
      </c>
      <c r="D335" s="4">
        <v>1</v>
      </c>
      <c r="E335" s="4">
        <v>203</v>
      </c>
      <c r="F335" s="4">
        <f>ROUND(Source!Q323,O335)</f>
        <v>0</v>
      </c>
      <c r="G335" s="4" t="s">
        <v>32</v>
      </c>
      <c r="H335" s="4" t="s">
        <v>33</v>
      </c>
      <c r="I335" s="4"/>
      <c r="J335" s="4"/>
      <c r="K335" s="4">
        <v>203</v>
      </c>
      <c r="L335" s="4">
        <v>11</v>
      </c>
      <c r="M335" s="4">
        <v>3</v>
      </c>
      <c r="N335" s="4" t="s">
        <v>3</v>
      </c>
      <c r="O335" s="4">
        <v>2</v>
      </c>
      <c r="P335" s="4"/>
      <c r="Q335" s="4"/>
      <c r="R335" s="4"/>
      <c r="S335" s="4"/>
      <c r="T335" s="4"/>
      <c r="U335" s="4"/>
      <c r="V335" s="4"/>
      <c r="W335" s="4"/>
    </row>
    <row r="336" spans="1:206" x14ac:dyDescent="0.2">
      <c r="A336" s="4">
        <v>50</v>
      </c>
      <c r="B336" s="4">
        <v>0</v>
      </c>
      <c r="C336" s="4">
        <v>0</v>
      </c>
      <c r="D336" s="4">
        <v>1</v>
      </c>
      <c r="E336" s="4">
        <v>231</v>
      </c>
      <c r="F336" s="4">
        <f>ROUND(Source!BB323,O336)</f>
        <v>0</v>
      </c>
      <c r="G336" s="4" t="s">
        <v>34</v>
      </c>
      <c r="H336" s="4" t="s">
        <v>35</v>
      </c>
      <c r="I336" s="4"/>
      <c r="J336" s="4"/>
      <c r="K336" s="4">
        <v>231</v>
      </c>
      <c r="L336" s="4">
        <v>12</v>
      </c>
      <c r="M336" s="4">
        <v>3</v>
      </c>
      <c r="N336" s="4" t="s">
        <v>3</v>
      </c>
      <c r="O336" s="4">
        <v>2</v>
      </c>
      <c r="P336" s="4"/>
      <c r="Q336" s="4"/>
      <c r="R336" s="4"/>
      <c r="S336" s="4"/>
      <c r="T336" s="4"/>
      <c r="U336" s="4"/>
      <c r="V336" s="4"/>
      <c r="W336" s="4"/>
    </row>
    <row r="337" spans="1:23" x14ac:dyDescent="0.2">
      <c r="A337" s="4">
        <v>50</v>
      </c>
      <c r="B337" s="4">
        <v>0</v>
      </c>
      <c r="C337" s="4">
        <v>0</v>
      </c>
      <c r="D337" s="4">
        <v>1</v>
      </c>
      <c r="E337" s="4">
        <v>204</v>
      </c>
      <c r="F337" s="4">
        <f>ROUND(Source!R323,O337)</f>
        <v>0</v>
      </c>
      <c r="G337" s="4" t="s">
        <v>36</v>
      </c>
      <c r="H337" s="4" t="s">
        <v>37</v>
      </c>
      <c r="I337" s="4"/>
      <c r="J337" s="4"/>
      <c r="K337" s="4">
        <v>204</v>
      </c>
      <c r="L337" s="4">
        <v>13</v>
      </c>
      <c r="M337" s="4">
        <v>3</v>
      </c>
      <c r="N337" s="4" t="s">
        <v>3</v>
      </c>
      <c r="O337" s="4">
        <v>2</v>
      </c>
      <c r="P337" s="4"/>
      <c r="Q337" s="4"/>
      <c r="R337" s="4"/>
      <c r="S337" s="4"/>
      <c r="T337" s="4"/>
      <c r="U337" s="4"/>
      <c r="V337" s="4"/>
      <c r="W337" s="4"/>
    </row>
    <row r="338" spans="1:23" x14ac:dyDescent="0.2">
      <c r="A338" s="4">
        <v>50</v>
      </c>
      <c r="B338" s="4">
        <v>0</v>
      </c>
      <c r="C338" s="4">
        <v>0</v>
      </c>
      <c r="D338" s="4">
        <v>1</v>
      </c>
      <c r="E338" s="4">
        <v>205</v>
      </c>
      <c r="F338" s="4">
        <f>ROUND(Source!S323,O338)</f>
        <v>0</v>
      </c>
      <c r="G338" s="4" t="s">
        <v>38</v>
      </c>
      <c r="H338" s="4" t="s">
        <v>39</v>
      </c>
      <c r="I338" s="4"/>
      <c r="J338" s="4"/>
      <c r="K338" s="4">
        <v>205</v>
      </c>
      <c r="L338" s="4">
        <v>14</v>
      </c>
      <c r="M338" s="4">
        <v>3</v>
      </c>
      <c r="N338" s="4" t="s">
        <v>3</v>
      </c>
      <c r="O338" s="4">
        <v>2</v>
      </c>
      <c r="P338" s="4"/>
      <c r="Q338" s="4"/>
      <c r="R338" s="4"/>
      <c r="S338" s="4"/>
      <c r="T338" s="4"/>
      <c r="U338" s="4"/>
      <c r="V338" s="4"/>
      <c r="W338" s="4"/>
    </row>
    <row r="339" spans="1:23" x14ac:dyDescent="0.2">
      <c r="A339" s="4">
        <v>50</v>
      </c>
      <c r="B339" s="4">
        <v>0</v>
      </c>
      <c r="C339" s="4">
        <v>0</v>
      </c>
      <c r="D339" s="4">
        <v>1</v>
      </c>
      <c r="E339" s="4">
        <v>232</v>
      </c>
      <c r="F339" s="4">
        <f>ROUND(Source!BC323,O339)</f>
        <v>0</v>
      </c>
      <c r="G339" s="4" t="s">
        <v>40</v>
      </c>
      <c r="H339" s="4" t="s">
        <v>41</v>
      </c>
      <c r="I339" s="4"/>
      <c r="J339" s="4"/>
      <c r="K339" s="4">
        <v>232</v>
      </c>
      <c r="L339" s="4">
        <v>15</v>
      </c>
      <c r="M339" s="4">
        <v>3</v>
      </c>
      <c r="N339" s="4" t="s">
        <v>3</v>
      </c>
      <c r="O339" s="4">
        <v>2</v>
      </c>
      <c r="P339" s="4"/>
      <c r="Q339" s="4"/>
      <c r="R339" s="4"/>
      <c r="S339" s="4"/>
      <c r="T339" s="4"/>
      <c r="U339" s="4"/>
      <c r="V339" s="4"/>
      <c r="W339" s="4"/>
    </row>
    <row r="340" spans="1:23" x14ac:dyDescent="0.2">
      <c r="A340" s="4">
        <v>50</v>
      </c>
      <c r="B340" s="4">
        <v>0</v>
      </c>
      <c r="C340" s="4">
        <v>0</v>
      </c>
      <c r="D340" s="4">
        <v>1</v>
      </c>
      <c r="E340" s="4">
        <v>214</v>
      </c>
      <c r="F340" s="4">
        <f>ROUND(Source!AS323,O340)</f>
        <v>0</v>
      </c>
      <c r="G340" s="4" t="s">
        <v>42</v>
      </c>
      <c r="H340" s="4" t="s">
        <v>43</v>
      </c>
      <c r="I340" s="4"/>
      <c r="J340" s="4"/>
      <c r="K340" s="4">
        <v>214</v>
      </c>
      <c r="L340" s="4">
        <v>16</v>
      </c>
      <c r="M340" s="4">
        <v>3</v>
      </c>
      <c r="N340" s="4" t="s">
        <v>3</v>
      </c>
      <c r="O340" s="4">
        <v>2</v>
      </c>
      <c r="P340" s="4"/>
      <c r="Q340" s="4"/>
      <c r="R340" s="4"/>
      <c r="S340" s="4"/>
      <c r="T340" s="4"/>
      <c r="U340" s="4"/>
      <c r="V340" s="4"/>
      <c r="W340" s="4"/>
    </row>
    <row r="341" spans="1:23" x14ac:dyDescent="0.2">
      <c r="A341" s="4">
        <v>50</v>
      </c>
      <c r="B341" s="4">
        <v>0</v>
      </c>
      <c r="C341" s="4">
        <v>0</v>
      </c>
      <c r="D341" s="4">
        <v>1</v>
      </c>
      <c r="E341" s="4">
        <v>215</v>
      </c>
      <c r="F341" s="4">
        <f>ROUND(Source!AT323,O341)</f>
        <v>0</v>
      </c>
      <c r="G341" s="4" t="s">
        <v>44</v>
      </c>
      <c r="H341" s="4" t="s">
        <v>45</v>
      </c>
      <c r="I341" s="4"/>
      <c r="J341" s="4"/>
      <c r="K341" s="4">
        <v>215</v>
      </c>
      <c r="L341" s="4">
        <v>17</v>
      </c>
      <c r="M341" s="4">
        <v>3</v>
      </c>
      <c r="N341" s="4" t="s">
        <v>3</v>
      </c>
      <c r="O341" s="4">
        <v>2</v>
      </c>
      <c r="P341" s="4"/>
      <c r="Q341" s="4"/>
      <c r="R341" s="4"/>
      <c r="S341" s="4"/>
      <c r="T341" s="4"/>
      <c r="U341" s="4"/>
      <c r="V341" s="4"/>
      <c r="W341" s="4"/>
    </row>
    <row r="342" spans="1:23" x14ac:dyDescent="0.2">
      <c r="A342" s="4">
        <v>50</v>
      </c>
      <c r="B342" s="4">
        <v>0</v>
      </c>
      <c r="C342" s="4">
        <v>0</v>
      </c>
      <c r="D342" s="4">
        <v>1</v>
      </c>
      <c r="E342" s="4">
        <v>217</v>
      </c>
      <c r="F342" s="4">
        <f>ROUND(Source!AU323,O342)</f>
        <v>0</v>
      </c>
      <c r="G342" s="4" t="s">
        <v>46</v>
      </c>
      <c r="H342" s="4" t="s">
        <v>47</v>
      </c>
      <c r="I342" s="4"/>
      <c r="J342" s="4"/>
      <c r="K342" s="4">
        <v>217</v>
      </c>
      <c r="L342" s="4">
        <v>18</v>
      </c>
      <c r="M342" s="4">
        <v>3</v>
      </c>
      <c r="N342" s="4" t="s">
        <v>3</v>
      </c>
      <c r="O342" s="4">
        <v>2</v>
      </c>
      <c r="P342" s="4"/>
      <c r="Q342" s="4"/>
      <c r="R342" s="4"/>
      <c r="S342" s="4"/>
      <c r="T342" s="4"/>
      <c r="U342" s="4"/>
      <c r="V342" s="4"/>
      <c r="W342" s="4"/>
    </row>
    <row r="343" spans="1:23" x14ac:dyDescent="0.2">
      <c r="A343" s="4">
        <v>50</v>
      </c>
      <c r="B343" s="4">
        <v>0</v>
      </c>
      <c r="C343" s="4">
        <v>0</v>
      </c>
      <c r="D343" s="4">
        <v>1</v>
      </c>
      <c r="E343" s="4">
        <v>230</v>
      </c>
      <c r="F343" s="4">
        <f>ROUND(Source!BA323,O343)</f>
        <v>0</v>
      </c>
      <c r="G343" s="4" t="s">
        <v>48</v>
      </c>
      <c r="H343" s="4" t="s">
        <v>49</v>
      </c>
      <c r="I343" s="4"/>
      <c r="J343" s="4"/>
      <c r="K343" s="4">
        <v>230</v>
      </c>
      <c r="L343" s="4">
        <v>19</v>
      </c>
      <c r="M343" s="4">
        <v>3</v>
      </c>
      <c r="N343" s="4" t="s">
        <v>3</v>
      </c>
      <c r="O343" s="4">
        <v>2</v>
      </c>
      <c r="P343" s="4"/>
      <c r="Q343" s="4"/>
      <c r="R343" s="4"/>
      <c r="S343" s="4"/>
      <c r="T343" s="4"/>
      <c r="U343" s="4"/>
      <c r="V343" s="4"/>
      <c r="W343" s="4"/>
    </row>
    <row r="344" spans="1:23" x14ac:dyDescent="0.2">
      <c r="A344" s="4">
        <v>50</v>
      </c>
      <c r="B344" s="4">
        <v>0</v>
      </c>
      <c r="C344" s="4">
        <v>0</v>
      </c>
      <c r="D344" s="4">
        <v>1</v>
      </c>
      <c r="E344" s="4">
        <v>206</v>
      </c>
      <c r="F344" s="4">
        <f>ROUND(Source!T323,O344)</f>
        <v>0</v>
      </c>
      <c r="G344" s="4" t="s">
        <v>50</v>
      </c>
      <c r="H344" s="4" t="s">
        <v>51</v>
      </c>
      <c r="I344" s="4"/>
      <c r="J344" s="4"/>
      <c r="K344" s="4">
        <v>206</v>
      </c>
      <c r="L344" s="4">
        <v>20</v>
      </c>
      <c r="M344" s="4">
        <v>3</v>
      </c>
      <c r="N344" s="4" t="s">
        <v>3</v>
      </c>
      <c r="O344" s="4">
        <v>2</v>
      </c>
      <c r="P344" s="4"/>
      <c r="Q344" s="4"/>
      <c r="R344" s="4"/>
      <c r="S344" s="4"/>
      <c r="T344" s="4"/>
      <c r="U344" s="4"/>
      <c r="V344" s="4"/>
      <c r="W344" s="4"/>
    </row>
    <row r="345" spans="1:23" x14ac:dyDescent="0.2">
      <c r="A345" s="4">
        <v>50</v>
      </c>
      <c r="B345" s="4">
        <v>0</v>
      </c>
      <c r="C345" s="4">
        <v>0</v>
      </c>
      <c r="D345" s="4">
        <v>1</v>
      </c>
      <c r="E345" s="4">
        <v>207</v>
      </c>
      <c r="F345" s="4">
        <f>Source!U323</f>
        <v>0</v>
      </c>
      <c r="G345" s="4" t="s">
        <v>52</v>
      </c>
      <c r="H345" s="4" t="s">
        <v>53</v>
      </c>
      <c r="I345" s="4"/>
      <c r="J345" s="4"/>
      <c r="K345" s="4">
        <v>207</v>
      </c>
      <c r="L345" s="4">
        <v>21</v>
      </c>
      <c r="M345" s="4">
        <v>3</v>
      </c>
      <c r="N345" s="4" t="s">
        <v>3</v>
      </c>
      <c r="O345" s="4">
        <v>-1</v>
      </c>
      <c r="P345" s="4"/>
      <c r="Q345" s="4"/>
      <c r="R345" s="4"/>
      <c r="S345" s="4"/>
      <c r="T345" s="4"/>
      <c r="U345" s="4"/>
      <c r="V345" s="4"/>
      <c r="W345" s="4"/>
    </row>
    <row r="346" spans="1:23" x14ac:dyDescent="0.2">
      <c r="A346" s="4">
        <v>50</v>
      </c>
      <c r="B346" s="4">
        <v>0</v>
      </c>
      <c r="C346" s="4">
        <v>0</v>
      </c>
      <c r="D346" s="4">
        <v>1</v>
      </c>
      <c r="E346" s="4">
        <v>208</v>
      </c>
      <c r="F346" s="4">
        <f>Source!V323</f>
        <v>0</v>
      </c>
      <c r="G346" s="4" t="s">
        <v>54</v>
      </c>
      <c r="H346" s="4" t="s">
        <v>55</v>
      </c>
      <c r="I346" s="4"/>
      <c r="J346" s="4"/>
      <c r="K346" s="4">
        <v>208</v>
      </c>
      <c r="L346" s="4">
        <v>22</v>
      </c>
      <c r="M346" s="4">
        <v>3</v>
      </c>
      <c r="N346" s="4" t="s">
        <v>3</v>
      </c>
      <c r="O346" s="4">
        <v>-1</v>
      </c>
      <c r="P346" s="4"/>
      <c r="Q346" s="4"/>
      <c r="R346" s="4"/>
      <c r="S346" s="4"/>
      <c r="T346" s="4"/>
      <c r="U346" s="4"/>
      <c r="V346" s="4"/>
      <c r="W346" s="4"/>
    </row>
    <row r="347" spans="1:23" x14ac:dyDescent="0.2">
      <c r="A347" s="4">
        <v>50</v>
      </c>
      <c r="B347" s="4">
        <v>0</v>
      </c>
      <c r="C347" s="4">
        <v>0</v>
      </c>
      <c r="D347" s="4">
        <v>1</v>
      </c>
      <c r="E347" s="4">
        <v>209</v>
      </c>
      <c r="F347" s="4">
        <f>ROUND(Source!W323,O347)</f>
        <v>0</v>
      </c>
      <c r="G347" s="4" t="s">
        <v>56</v>
      </c>
      <c r="H347" s="4" t="s">
        <v>57</v>
      </c>
      <c r="I347" s="4"/>
      <c r="J347" s="4"/>
      <c r="K347" s="4">
        <v>209</v>
      </c>
      <c r="L347" s="4">
        <v>23</v>
      </c>
      <c r="M347" s="4">
        <v>3</v>
      </c>
      <c r="N347" s="4" t="s">
        <v>3</v>
      </c>
      <c r="O347" s="4">
        <v>2</v>
      </c>
      <c r="P347" s="4"/>
      <c r="Q347" s="4"/>
      <c r="R347" s="4"/>
      <c r="S347" s="4"/>
      <c r="T347" s="4"/>
      <c r="U347" s="4"/>
      <c r="V347" s="4"/>
      <c r="W347" s="4"/>
    </row>
    <row r="348" spans="1:23" x14ac:dyDescent="0.2">
      <c r="A348" s="4">
        <v>50</v>
      </c>
      <c r="B348" s="4">
        <v>0</v>
      </c>
      <c r="C348" s="4">
        <v>0</v>
      </c>
      <c r="D348" s="4">
        <v>1</v>
      </c>
      <c r="E348" s="4">
        <v>210</v>
      </c>
      <c r="F348" s="4">
        <f>ROUND(Source!X323,O348)</f>
        <v>0</v>
      </c>
      <c r="G348" s="4" t="s">
        <v>58</v>
      </c>
      <c r="H348" s="4" t="s">
        <v>59</v>
      </c>
      <c r="I348" s="4"/>
      <c r="J348" s="4"/>
      <c r="K348" s="4">
        <v>210</v>
      </c>
      <c r="L348" s="4">
        <v>24</v>
      </c>
      <c r="M348" s="4">
        <v>3</v>
      </c>
      <c r="N348" s="4" t="s">
        <v>3</v>
      </c>
      <c r="O348" s="4">
        <v>2</v>
      </c>
      <c r="P348" s="4"/>
      <c r="Q348" s="4"/>
      <c r="R348" s="4"/>
      <c r="S348" s="4"/>
      <c r="T348" s="4"/>
      <c r="U348" s="4"/>
      <c r="V348" s="4"/>
      <c r="W348" s="4"/>
    </row>
    <row r="349" spans="1:23" x14ac:dyDescent="0.2">
      <c r="A349" s="4">
        <v>50</v>
      </c>
      <c r="B349" s="4">
        <v>0</v>
      </c>
      <c r="C349" s="4">
        <v>0</v>
      </c>
      <c r="D349" s="4">
        <v>1</v>
      </c>
      <c r="E349" s="4">
        <v>211</v>
      </c>
      <c r="F349" s="4">
        <f>ROUND(Source!Y323,O349)</f>
        <v>0</v>
      </c>
      <c r="G349" s="4" t="s">
        <v>60</v>
      </c>
      <c r="H349" s="4" t="s">
        <v>61</v>
      </c>
      <c r="I349" s="4"/>
      <c r="J349" s="4"/>
      <c r="K349" s="4">
        <v>211</v>
      </c>
      <c r="L349" s="4">
        <v>25</v>
      </c>
      <c r="M349" s="4">
        <v>3</v>
      </c>
      <c r="N349" s="4" t="s">
        <v>3</v>
      </c>
      <c r="O349" s="4">
        <v>2</v>
      </c>
      <c r="P349" s="4"/>
      <c r="Q349" s="4"/>
      <c r="R349" s="4"/>
      <c r="S349" s="4"/>
      <c r="T349" s="4"/>
      <c r="U349" s="4"/>
      <c r="V349" s="4"/>
      <c r="W349" s="4"/>
    </row>
    <row r="350" spans="1:23" x14ac:dyDescent="0.2">
      <c r="A350" s="4">
        <v>50</v>
      </c>
      <c r="B350" s="4">
        <v>0</v>
      </c>
      <c r="C350" s="4">
        <v>0</v>
      </c>
      <c r="D350" s="4">
        <v>1</v>
      </c>
      <c r="E350" s="4">
        <v>224</v>
      </c>
      <c r="F350" s="4">
        <f>ROUND(Source!AR323,O350)</f>
        <v>0</v>
      </c>
      <c r="G350" s="4" t="s">
        <v>62</v>
      </c>
      <c r="H350" s="4" t="s">
        <v>63</v>
      </c>
      <c r="I350" s="4"/>
      <c r="J350" s="4"/>
      <c r="K350" s="4">
        <v>224</v>
      </c>
      <c r="L350" s="4">
        <v>26</v>
      </c>
      <c r="M350" s="4">
        <v>3</v>
      </c>
      <c r="N350" s="4" t="s">
        <v>3</v>
      </c>
      <c r="O350" s="4">
        <v>2</v>
      </c>
      <c r="P350" s="4"/>
      <c r="Q350" s="4"/>
      <c r="R350" s="4"/>
      <c r="S350" s="4"/>
      <c r="T350" s="4"/>
      <c r="U350" s="4"/>
      <c r="V350" s="4"/>
      <c r="W350" s="4"/>
    </row>
    <row r="351" spans="1:23" x14ac:dyDescent="0.2">
      <c r="A351" s="4">
        <v>50</v>
      </c>
      <c r="B351" s="4">
        <v>1</v>
      </c>
      <c r="C351" s="4">
        <v>0</v>
      </c>
      <c r="D351" s="4">
        <v>2</v>
      </c>
      <c r="E351" s="4">
        <v>0</v>
      </c>
      <c r="F351" s="4">
        <f>ROUND(F350-F349,O351)</f>
        <v>0</v>
      </c>
      <c r="G351" s="4" t="s">
        <v>64</v>
      </c>
      <c r="H351" s="4" t="s">
        <v>65</v>
      </c>
      <c r="I351" s="4"/>
      <c r="J351" s="4"/>
      <c r="K351" s="4">
        <v>212</v>
      </c>
      <c r="L351" s="4">
        <v>27</v>
      </c>
      <c r="M351" s="4">
        <v>0</v>
      </c>
      <c r="N351" s="4" t="s">
        <v>3</v>
      </c>
      <c r="O351" s="4">
        <v>2</v>
      </c>
      <c r="P351" s="4"/>
      <c r="Q351" s="4"/>
      <c r="R351" s="4"/>
      <c r="S351" s="4"/>
      <c r="T351" s="4"/>
      <c r="U351" s="4"/>
      <c r="V351" s="4"/>
      <c r="W351" s="4"/>
    </row>
    <row r="352" spans="1:23" x14ac:dyDescent="0.2">
      <c r="A352" s="4">
        <v>50</v>
      </c>
      <c r="B352" s="4">
        <v>1</v>
      </c>
      <c r="C352" s="4">
        <v>0</v>
      </c>
      <c r="D352" s="4">
        <v>2</v>
      </c>
      <c r="E352" s="4">
        <v>0</v>
      </c>
      <c r="F352" s="4">
        <f>ROUND(F337+F338,O352)</f>
        <v>0</v>
      </c>
      <c r="G352" s="4" t="s">
        <v>66</v>
      </c>
      <c r="H352" s="4" t="s">
        <v>67</v>
      </c>
      <c r="I352" s="4"/>
      <c r="J352" s="4"/>
      <c r="K352" s="4">
        <v>212</v>
      </c>
      <c r="L352" s="4">
        <v>28</v>
      </c>
      <c r="M352" s="4">
        <v>0</v>
      </c>
      <c r="N352" s="4" t="s">
        <v>3</v>
      </c>
      <c r="O352" s="4">
        <v>2</v>
      </c>
      <c r="P352" s="4"/>
      <c r="Q352" s="4"/>
      <c r="R352" s="4"/>
      <c r="S352" s="4"/>
      <c r="T352" s="4"/>
      <c r="U352" s="4"/>
      <c r="V352" s="4"/>
      <c r="W352" s="4"/>
    </row>
    <row r="353" spans="1:23" x14ac:dyDescent="0.2">
      <c r="A353" s="4">
        <v>50</v>
      </c>
      <c r="B353" s="4">
        <v>1</v>
      </c>
      <c r="C353" s="4">
        <v>0</v>
      </c>
      <c r="D353" s="4">
        <v>2</v>
      </c>
      <c r="E353" s="4">
        <v>0</v>
      </c>
      <c r="F353" s="4">
        <f>ROUND((F351-F338-F337)*0.2,O353)</f>
        <v>0</v>
      </c>
      <c r="G353" s="4" t="s">
        <v>68</v>
      </c>
      <c r="H353" s="4" t="s">
        <v>69</v>
      </c>
      <c r="I353" s="4"/>
      <c r="J353" s="4"/>
      <c r="K353" s="4">
        <v>212</v>
      </c>
      <c r="L353" s="4">
        <v>29</v>
      </c>
      <c r="M353" s="4">
        <v>0</v>
      </c>
      <c r="N353" s="4" t="s">
        <v>3</v>
      </c>
      <c r="O353" s="4">
        <v>2</v>
      </c>
      <c r="P353" s="4"/>
      <c r="Q353" s="4"/>
      <c r="R353" s="4"/>
      <c r="S353" s="4"/>
      <c r="T353" s="4"/>
      <c r="U353" s="4"/>
      <c r="V353" s="4"/>
      <c r="W353" s="4"/>
    </row>
    <row r="354" spans="1:23" x14ac:dyDescent="0.2">
      <c r="A354" s="4">
        <v>50</v>
      </c>
      <c r="B354" s="4">
        <v>1</v>
      </c>
      <c r="C354" s="4">
        <v>0</v>
      </c>
      <c r="D354" s="4">
        <v>2</v>
      </c>
      <c r="E354" s="4">
        <v>0</v>
      </c>
      <c r="F354" s="4">
        <f>ROUND(F351+F353,O354)</f>
        <v>0</v>
      </c>
      <c r="G354" s="4" t="s">
        <v>70</v>
      </c>
      <c r="H354" s="4" t="s">
        <v>71</v>
      </c>
      <c r="I354" s="4"/>
      <c r="J354" s="4"/>
      <c r="K354" s="4">
        <v>212</v>
      </c>
      <c r="L354" s="4">
        <v>30</v>
      </c>
      <c r="M354" s="4">
        <v>0</v>
      </c>
      <c r="N354" s="4" t="s">
        <v>3</v>
      </c>
      <c r="O354" s="4">
        <v>2</v>
      </c>
      <c r="P354" s="4"/>
      <c r="Q354" s="4"/>
      <c r="R354" s="4"/>
      <c r="S354" s="4"/>
      <c r="T354" s="4"/>
      <c r="U354" s="4"/>
      <c r="V354" s="4"/>
      <c r="W354" s="4"/>
    </row>
    <row r="355" spans="1:23" x14ac:dyDescent="0.2">
      <c r="A355" s="4">
        <v>50</v>
      </c>
      <c r="B355" s="4">
        <v>1</v>
      </c>
      <c r="C355" s="4">
        <v>0</v>
      </c>
      <c r="D355" s="4">
        <v>2</v>
      </c>
      <c r="E355" s="4">
        <v>213</v>
      </c>
      <c r="F355" s="4">
        <f>ROUND(F350*1.2,O355)</f>
        <v>0</v>
      </c>
      <c r="G355" s="4" t="s">
        <v>72</v>
      </c>
      <c r="H355" s="4" t="s">
        <v>73</v>
      </c>
      <c r="I355" s="4"/>
      <c r="J355" s="4"/>
      <c r="K355" s="4">
        <v>212</v>
      </c>
      <c r="L355" s="4">
        <v>31</v>
      </c>
      <c r="M355" s="4">
        <v>0</v>
      </c>
      <c r="N355" s="4" t="s">
        <v>3</v>
      </c>
      <c r="O355" s="4">
        <v>2</v>
      </c>
      <c r="P355" s="4"/>
      <c r="Q355" s="4"/>
      <c r="R355" s="4"/>
      <c r="S355" s="4"/>
      <c r="T355" s="4"/>
      <c r="U355" s="4"/>
      <c r="V355" s="4"/>
      <c r="W355" s="4"/>
    </row>
    <row r="356" spans="1:23" x14ac:dyDescent="0.2">
      <c r="A356" s="4">
        <v>50</v>
      </c>
      <c r="B356" s="4">
        <v>1</v>
      </c>
      <c r="C356" s="4">
        <v>0</v>
      </c>
      <c r="D356" s="4">
        <v>2</v>
      </c>
      <c r="E356" s="4">
        <v>0</v>
      </c>
      <c r="F356" s="4">
        <f>ROUND(F355-F354,O356)</f>
        <v>0</v>
      </c>
      <c r="G356" s="4" t="s">
        <v>74</v>
      </c>
      <c r="H356" s="4" t="s">
        <v>75</v>
      </c>
      <c r="I356" s="4"/>
      <c r="J356" s="4"/>
      <c r="K356" s="4">
        <v>212</v>
      </c>
      <c r="L356" s="4">
        <v>32</v>
      </c>
      <c r="M356" s="4">
        <v>0</v>
      </c>
      <c r="N356" s="4" t="s">
        <v>3</v>
      </c>
      <c r="O356" s="4">
        <v>2</v>
      </c>
      <c r="P356" s="4"/>
      <c r="Q356" s="4"/>
      <c r="R356" s="4"/>
      <c r="S356" s="4"/>
      <c r="T356" s="4"/>
      <c r="U356" s="4"/>
      <c r="V356" s="4"/>
      <c r="W356" s="4"/>
    </row>
    <row r="358" spans="1:23" x14ac:dyDescent="0.2">
      <c r="A358" s="5">
        <v>60</v>
      </c>
      <c r="B358" s="5">
        <f>IF(Source!F358&lt;&gt;0,1,0)</f>
        <v>1</v>
      </c>
      <c r="C358" s="5"/>
      <c r="D358" s="5">
        <f>ROW(A244)</f>
        <v>244</v>
      </c>
      <c r="E358" s="5">
        <v>1</v>
      </c>
      <c r="F358" s="5">
        <f>52.5+877.25</f>
        <v>929.75</v>
      </c>
      <c r="G358" s="5" t="s">
        <v>4</v>
      </c>
      <c r="H358" s="5" t="s">
        <v>3</v>
      </c>
    </row>
    <row r="359" spans="1:23" x14ac:dyDescent="0.2">
      <c r="A359" s="5">
        <v>60</v>
      </c>
      <c r="B359" s="5">
        <f>IF(Source!F359&lt;&gt;0,1,0)</f>
        <v>1</v>
      </c>
      <c r="C359" s="5"/>
      <c r="D359" s="5">
        <f>ROW(A244)</f>
        <v>244</v>
      </c>
      <c r="E359" s="5">
        <v>2</v>
      </c>
      <c r="F359" s="5">
        <v>52.5</v>
      </c>
      <c r="G359" s="5" t="s">
        <v>89</v>
      </c>
      <c r="H359" s="5" t="s">
        <v>3</v>
      </c>
    </row>
    <row r="360" spans="1:23" x14ac:dyDescent="0.2">
      <c r="A360" s="5">
        <v>60</v>
      </c>
      <c r="B360" s="5">
        <f>IF(Source!F360&lt;&gt;0,1,0)</f>
        <v>1</v>
      </c>
      <c r="C360" s="5"/>
      <c r="D360" s="5">
        <f>ROW(A244)</f>
        <v>244</v>
      </c>
      <c r="E360" s="5">
        <v>3</v>
      </c>
      <c r="F360" s="5">
        <v>877.25</v>
      </c>
      <c r="G360" s="5" t="s">
        <v>96</v>
      </c>
      <c r="H360" s="5" t="s">
        <v>3</v>
      </c>
    </row>
    <row r="361" spans="1:23" x14ac:dyDescent="0.2">
      <c r="A361" s="5">
        <v>60</v>
      </c>
      <c r="B361" s="5">
        <f>IF(Source!F361&lt;&gt;0,1,0)</f>
        <v>1</v>
      </c>
      <c r="C361" s="5"/>
      <c r="D361" s="5">
        <f>ROW(A244)</f>
        <v>244</v>
      </c>
      <c r="E361" s="5">
        <v>4</v>
      </c>
      <c r="F361" s="5">
        <v>17</v>
      </c>
      <c r="G361" s="5" t="s">
        <v>127</v>
      </c>
      <c r="H361" s="5" t="s">
        <v>3</v>
      </c>
    </row>
    <row r="362" spans="1:23" x14ac:dyDescent="0.2">
      <c r="A362" s="5">
        <v>60</v>
      </c>
      <c r="B362" s="5">
        <f>IF(Source!F362&lt;&gt;0,1,0)</f>
        <v>1</v>
      </c>
      <c r="C362" s="5"/>
      <c r="D362" s="5">
        <f>ROW(A244)</f>
        <v>244</v>
      </c>
      <c r="E362" s="5">
        <v>5</v>
      </c>
      <c r="F362" s="5">
        <v>289</v>
      </c>
      <c r="G362" s="5" t="s">
        <v>128</v>
      </c>
      <c r="H362" s="5" t="s">
        <v>3</v>
      </c>
    </row>
    <row r="363" spans="1:23" x14ac:dyDescent="0.2">
      <c r="A363" s="5">
        <v>60</v>
      </c>
      <c r="B363" s="5">
        <f>IF(Source!F363&lt;&gt;0,1,0)</f>
        <v>1</v>
      </c>
      <c r="C363" s="5"/>
      <c r="D363" s="5">
        <f>ROW(A244)</f>
        <v>244</v>
      </c>
      <c r="E363" s="5">
        <v>6</v>
      </c>
      <c r="F363" s="5">
        <v>144.5</v>
      </c>
      <c r="G363" s="5" t="s">
        <v>129</v>
      </c>
      <c r="H363" s="5" t="s">
        <v>3</v>
      </c>
    </row>
    <row r="364" spans="1:23" x14ac:dyDescent="0.2">
      <c r="A364" s="5">
        <v>60</v>
      </c>
      <c r="B364" s="5">
        <f>IF(Source!F364&lt;&gt;0,1,0)</f>
        <v>1</v>
      </c>
      <c r="C364" s="5"/>
      <c r="D364" s="5">
        <f>ROW(A244)</f>
        <v>244</v>
      </c>
      <c r="E364" s="5">
        <v>7</v>
      </c>
      <c r="F364" s="5">
        <v>25</v>
      </c>
      <c r="G364" s="5" t="s">
        <v>130</v>
      </c>
      <c r="H364" s="5" t="s">
        <v>3</v>
      </c>
    </row>
    <row r="365" spans="1:23" x14ac:dyDescent="0.2">
      <c r="A365" s="5">
        <v>60</v>
      </c>
      <c r="B365" s="5">
        <f>IF(Source!F365&lt;&gt;0,1,0)</f>
        <v>1</v>
      </c>
      <c r="C365" s="5"/>
      <c r="D365" s="5">
        <f>ROW(A244)</f>
        <v>244</v>
      </c>
      <c r="E365" s="5">
        <v>8</v>
      </c>
      <c r="F365" s="5">
        <v>15</v>
      </c>
      <c r="G365" s="5" t="s">
        <v>131</v>
      </c>
      <c r="H365" s="5" t="s">
        <v>3</v>
      </c>
    </row>
    <row r="366" spans="1:23" x14ac:dyDescent="0.2">
      <c r="A366" s="5">
        <v>60</v>
      </c>
      <c r="B366" s="5">
        <f>IF(Source!F366&lt;&gt;0,1,0)</f>
        <v>1</v>
      </c>
      <c r="C366" s="5"/>
      <c r="D366" s="5">
        <f>ROW(A244)</f>
        <v>244</v>
      </c>
      <c r="E366" s="5">
        <v>9</v>
      </c>
      <c r="F366" s="5">
        <v>20</v>
      </c>
      <c r="G366" s="5" t="s">
        <v>132</v>
      </c>
      <c r="H366" s="5" t="s">
        <v>3</v>
      </c>
    </row>
    <row r="367" spans="1:23" x14ac:dyDescent="0.2">
      <c r="A367" s="5">
        <v>60</v>
      </c>
      <c r="B367" s="5">
        <f>IF(Source!F367&lt;&gt;0,1,0)</f>
        <v>1</v>
      </c>
      <c r="C367" s="5"/>
      <c r="D367" s="5">
        <f>ROW(A244)</f>
        <v>244</v>
      </c>
      <c r="E367" s="5">
        <v>10</v>
      </c>
      <c r="F367" s="5">
        <v>8</v>
      </c>
      <c r="G367" s="5" t="s">
        <v>133</v>
      </c>
      <c r="H367" s="5" t="s">
        <v>3</v>
      </c>
    </row>
    <row r="368" spans="1:23" x14ac:dyDescent="0.2">
      <c r="A368" s="5">
        <v>60</v>
      </c>
      <c r="B368" s="5">
        <f>IF(Source!F368&lt;&gt;0,1,0)</f>
        <v>1</v>
      </c>
      <c r="C368" s="5"/>
      <c r="D368" s="5">
        <f>ROW(A244)</f>
        <v>244</v>
      </c>
      <c r="E368" s="5">
        <v>11</v>
      </c>
      <c r="F368" s="5">
        <v>109.5</v>
      </c>
      <c r="G368" s="5" t="s">
        <v>134</v>
      </c>
      <c r="H368" s="5" t="s">
        <v>3</v>
      </c>
    </row>
    <row r="369" spans="1:8" x14ac:dyDescent="0.2">
      <c r="A369" s="5">
        <v>60</v>
      </c>
      <c r="B369" s="5">
        <f>IF(Source!F369&lt;&gt;0,1,0)</f>
        <v>1</v>
      </c>
      <c r="C369" s="5"/>
      <c r="D369" s="5">
        <f>ROW(A244)</f>
        <v>244</v>
      </c>
      <c r="E369" s="5">
        <v>12</v>
      </c>
      <c r="F369" s="5">
        <v>47</v>
      </c>
      <c r="G369" s="5" t="s">
        <v>135</v>
      </c>
      <c r="H369" s="5" t="s">
        <v>3</v>
      </c>
    </row>
    <row r="370" spans="1:8" x14ac:dyDescent="0.2">
      <c r="A370" s="5">
        <v>60</v>
      </c>
      <c r="B370" s="5">
        <f>IF(Source!F370&lt;&gt;0,1,0)</f>
        <v>1</v>
      </c>
      <c r="C370" s="5"/>
      <c r="D370" s="5">
        <f>ROW(A244)</f>
        <v>244</v>
      </c>
      <c r="E370" s="5">
        <v>13</v>
      </c>
      <c r="F370" s="5">
        <v>23.5</v>
      </c>
      <c r="G370" s="5" t="s">
        <v>136</v>
      </c>
      <c r="H370" s="5" t="s">
        <v>3</v>
      </c>
    </row>
    <row r="371" spans="1:8" x14ac:dyDescent="0.2">
      <c r="A371" s="5">
        <v>60</v>
      </c>
      <c r="B371" s="5">
        <f>IF(Source!F371&lt;&gt;0,1,0)</f>
        <v>1</v>
      </c>
      <c r="C371" s="5"/>
      <c r="D371" s="5">
        <f>ROW(A244)</f>
        <v>244</v>
      </c>
      <c r="E371" s="5">
        <v>14</v>
      </c>
      <c r="F371" s="5">
        <v>46.48</v>
      </c>
      <c r="G371" s="5" t="s">
        <v>137</v>
      </c>
      <c r="H371" s="5" t="s">
        <v>3</v>
      </c>
    </row>
    <row r="372" spans="1:8" x14ac:dyDescent="0.2">
      <c r="A372" s="5">
        <v>60</v>
      </c>
      <c r="B372" s="5">
        <f>IF(Source!F372&lt;&gt;0,1,0)</f>
        <v>1</v>
      </c>
      <c r="C372" s="5"/>
      <c r="D372" s="5">
        <f>ROW(A244)</f>
        <v>244</v>
      </c>
      <c r="E372" s="5">
        <v>15</v>
      </c>
      <c r="F372" s="5">
        <v>36</v>
      </c>
      <c r="G372" s="5" t="s">
        <v>138</v>
      </c>
      <c r="H372" s="5" t="s">
        <v>3</v>
      </c>
    </row>
    <row r="373" spans="1:8" x14ac:dyDescent="0.2">
      <c r="A373" s="5">
        <v>60</v>
      </c>
      <c r="B373" s="5">
        <f>IF(Source!F373&lt;&gt;0,1,0)</f>
        <v>1</v>
      </c>
      <c r="C373" s="5"/>
      <c r="D373" s="5">
        <f>ROW(A244)</f>
        <v>244</v>
      </c>
      <c r="E373" s="5">
        <v>16</v>
      </c>
      <c r="F373" s="5">
        <v>18</v>
      </c>
      <c r="G373" s="5" t="s">
        <v>139</v>
      </c>
      <c r="H373" s="5" t="s">
        <v>3</v>
      </c>
    </row>
    <row r="374" spans="1:8" x14ac:dyDescent="0.2">
      <c r="A374" s="5">
        <v>60</v>
      </c>
      <c r="B374" s="5">
        <f>IF(Source!F374&lt;&gt;0,1,0)</f>
        <v>1</v>
      </c>
      <c r="C374" s="5"/>
      <c r="D374" s="5">
        <f>ROW(A244)</f>
        <v>244</v>
      </c>
      <c r="E374" s="5">
        <v>17</v>
      </c>
      <c r="F374" s="5">
        <v>95</v>
      </c>
      <c r="G374" s="5" t="s">
        <v>140</v>
      </c>
      <c r="H374" s="5" t="s">
        <v>3</v>
      </c>
    </row>
    <row r="375" spans="1:8" x14ac:dyDescent="0.2">
      <c r="A375" s="5">
        <v>60</v>
      </c>
      <c r="B375" s="5">
        <f>IF(Source!F375&lt;&gt;0,1,0)</f>
        <v>1</v>
      </c>
      <c r="C375" s="5"/>
      <c r="D375" s="5">
        <f>ROW(A244)</f>
        <v>244</v>
      </c>
      <c r="E375" s="5">
        <v>18</v>
      </c>
      <c r="F375" s="5">
        <v>6</v>
      </c>
      <c r="G375" s="5" t="s">
        <v>141</v>
      </c>
      <c r="H375" s="5" t="s">
        <v>3</v>
      </c>
    </row>
    <row r="376" spans="1:8" x14ac:dyDescent="0.2">
      <c r="A376" s="5">
        <v>60</v>
      </c>
      <c r="B376" s="5">
        <f>IF(Source!F376&lt;&gt;0,1,0)</f>
        <v>1</v>
      </c>
      <c r="C376" s="5"/>
      <c r="D376" s="5">
        <f>ROW(A244)</f>
        <v>244</v>
      </c>
      <c r="E376" s="5">
        <v>19</v>
      </c>
      <c r="F376" s="5">
        <v>3</v>
      </c>
      <c r="G376" s="5" t="s">
        <v>142</v>
      </c>
      <c r="H376" s="5" t="s">
        <v>3</v>
      </c>
    </row>
    <row r="377" spans="1:8" x14ac:dyDescent="0.2">
      <c r="A377" s="5">
        <v>60</v>
      </c>
      <c r="B377" s="5">
        <f>IF(Source!F377&lt;&gt;0,1,0)</f>
        <v>1</v>
      </c>
      <c r="C377" s="5"/>
      <c r="D377" s="5">
        <f>ROW(A244)</f>
        <v>244</v>
      </c>
      <c r="E377" s="5">
        <v>20</v>
      </c>
      <c r="F377" s="5">
        <v>118.24</v>
      </c>
      <c r="G377" s="5" t="s">
        <v>143</v>
      </c>
      <c r="H377" s="5" t="s">
        <v>3</v>
      </c>
    </row>
    <row r="378" spans="1:8" x14ac:dyDescent="0.2">
      <c r="A378" s="5">
        <v>60</v>
      </c>
      <c r="B378" s="5">
        <f>IF(Source!F378&lt;&gt;0,1,0)</f>
        <v>1</v>
      </c>
      <c r="C378" s="5"/>
      <c r="D378" s="5">
        <f>ROW(A244)</f>
        <v>244</v>
      </c>
      <c r="E378" s="5">
        <v>21</v>
      </c>
      <c r="F378" s="5">
        <v>60</v>
      </c>
      <c r="G378" s="5" t="s">
        <v>144</v>
      </c>
      <c r="H378" s="5" t="s">
        <v>3</v>
      </c>
    </row>
    <row r="379" spans="1:8" x14ac:dyDescent="0.2">
      <c r="A379" s="5">
        <v>60</v>
      </c>
      <c r="B379" s="5">
        <f>IF(Source!F379&lt;&gt;0,1,0)</f>
        <v>1</v>
      </c>
      <c r="C379" s="5"/>
      <c r="D379" s="5">
        <f>ROW(A244)</f>
        <v>244</v>
      </c>
      <c r="E379" s="5">
        <v>22</v>
      </c>
      <c r="F379" s="5">
        <v>30</v>
      </c>
      <c r="G379" s="5" t="s">
        <v>145</v>
      </c>
      <c r="H379" s="5" t="s">
        <v>3</v>
      </c>
    </row>
    <row r="380" spans="1:8" x14ac:dyDescent="0.2">
      <c r="A380" s="5">
        <v>60</v>
      </c>
      <c r="B380" s="5">
        <f>IF(Source!F380&lt;&gt;0,1,0)</f>
        <v>1</v>
      </c>
      <c r="C380" s="5"/>
      <c r="D380" s="5">
        <f>ROW(A244)</f>
        <v>244</v>
      </c>
      <c r="E380" s="5">
        <v>23</v>
      </c>
      <c r="F380" s="5">
        <v>234.18</v>
      </c>
      <c r="G380" s="5" t="s">
        <v>146</v>
      </c>
      <c r="H380" s="5" t="s">
        <v>3</v>
      </c>
    </row>
    <row r="381" spans="1:8" x14ac:dyDescent="0.2">
      <c r="A381" s="5">
        <v>60</v>
      </c>
      <c r="B381" s="5">
        <f>IF(Source!F381&lt;&gt;0,1,0)</f>
        <v>1</v>
      </c>
      <c r="C381" s="5"/>
      <c r="D381" s="5">
        <f>ROW(A244)</f>
        <v>244</v>
      </c>
      <c r="E381" s="5">
        <v>24</v>
      </c>
      <c r="F381" s="5">
        <v>145</v>
      </c>
      <c r="G381" s="5" t="s">
        <v>147</v>
      </c>
      <c r="H381" s="5" t="s">
        <v>3</v>
      </c>
    </row>
    <row r="382" spans="1:8" x14ac:dyDescent="0.2">
      <c r="A382" s="5">
        <v>60</v>
      </c>
      <c r="B382" s="5">
        <f>IF(Source!F382&lt;&gt;0,1,0)</f>
        <v>1</v>
      </c>
      <c r="C382" s="5"/>
      <c r="D382" s="5">
        <f>ROW(A244)</f>
        <v>244</v>
      </c>
      <c r="E382" s="5">
        <v>25</v>
      </c>
      <c r="F382" s="5">
        <v>29.43</v>
      </c>
      <c r="G382" s="5" t="s">
        <v>148</v>
      </c>
      <c r="H382" s="5" t="s">
        <v>3</v>
      </c>
    </row>
    <row r="383" spans="1:8" x14ac:dyDescent="0.2">
      <c r="A383" s="5">
        <v>60</v>
      </c>
      <c r="B383" s="5">
        <f>IF(Source!F383&lt;&gt;0,1,0)</f>
        <v>1</v>
      </c>
      <c r="C383" s="5"/>
      <c r="D383" s="5">
        <f>ROW(A244)</f>
        <v>244</v>
      </c>
      <c r="E383" s="5">
        <v>26</v>
      </c>
      <c r="F383" s="5">
        <v>292</v>
      </c>
      <c r="G383" s="5" t="s">
        <v>149</v>
      </c>
      <c r="H383" s="5" t="s">
        <v>3</v>
      </c>
    </row>
    <row r="384" spans="1:8" x14ac:dyDescent="0.2">
      <c r="A384" s="5">
        <v>60</v>
      </c>
      <c r="B384" s="5">
        <f>IF(Source!F384&lt;&gt;0,1,0)</f>
        <v>1</v>
      </c>
      <c r="C384" s="5"/>
      <c r="D384" s="5">
        <f>ROW(A244)</f>
        <v>244</v>
      </c>
      <c r="E384" s="5">
        <v>27</v>
      </c>
      <c r="F384" s="5">
        <v>96</v>
      </c>
      <c r="G384" s="5" t="s">
        <v>150</v>
      </c>
      <c r="H384" s="5" t="s">
        <v>3</v>
      </c>
    </row>
    <row r="385" spans="1:206" x14ac:dyDescent="0.2">
      <c r="A385" s="5">
        <v>60</v>
      </c>
      <c r="B385" s="5">
        <f>IF(Source!F385&lt;&gt;0,1,0)</f>
        <v>1</v>
      </c>
      <c r="C385" s="5"/>
      <c r="D385" s="5">
        <f>ROW(A244)</f>
        <v>244</v>
      </c>
      <c r="E385" s="5">
        <v>28</v>
      </c>
      <c r="F385" s="5">
        <v>108.75</v>
      </c>
      <c r="G385" s="5" t="s">
        <v>151</v>
      </c>
      <c r="H385" s="5" t="s">
        <v>3</v>
      </c>
    </row>
    <row r="386" spans="1:206" x14ac:dyDescent="0.2">
      <c r="A386" s="5">
        <v>60</v>
      </c>
      <c r="B386" s="5">
        <f>IF(Source!F386&lt;&gt;0,1,0)</f>
        <v>1</v>
      </c>
      <c r="C386" s="5"/>
      <c r="D386" s="5">
        <f>ROW(A244)</f>
        <v>244</v>
      </c>
      <c r="E386" s="5">
        <v>29</v>
      </c>
      <c r="F386" s="5">
        <v>120.5</v>
      </c>
      <c r="G386" s="5" t="s">
        <v>152</v>
      </c>
      <c r="H386" s="5" t="s">
        <v>3</v>
      </c>
    </row>
    <row r="387" spans="1:206" x14ac:dyDescent="0.2">
      <c r="A387" s="5">
        <v>60</v>
      </c>
      <c r="B387" s="5">
        <f>IF(Source!F387&lt;&gt;0,1,0)</f>
        <v>1</v>
      </c>
      <c r="C387" s="5"/>
      <c r="D387" s="5">
        <f>ROW(A244)</f>
        <v>244</v>
      </c>
      <c r="E387" s="5">
        <v>30</v>
      </c>
      <c r="F387" s="5">
        <v>632</v>
      </c>
      <c r="G387" s="5" t="s">
        <v>153</v>
      </c>
      <c r="H387" s="5" t="s">
        <v>3</v>
      </c>
    </row>
    <row r="388" spans="1:206" x14ac:dyDescent="0.2">
      <c r="A388" s="5">
        <v>60</v>
      </c>
      <c r="B388" s="5">
        <f>IF(Source!F388&lt;&gt;0,1,0)</f>
        <v>1</v>
      </c>
      <c r="C388" s="5"/>
      <c r="D388" s="5">
        <f>ROW(A244)</f>
        <v>244</v>
      </c>
      <c r="E388" s="5">
        <v>31</v>
      </c>
      <c r="F388" s="5">
        <v>180</v>
      </c>
      <c r="G388" s="5" t="s">
        <v>154</v>
      </c>
      <c r="H388" s="5" t="s">
        <v>3</v>
      </c>
    </row>
    <row r="389" spans="1:206" x14ac:dyDescent="0.2">
      <c r="A389" s="5">
        <v>60</v>
      </c>
      <c r="B389" s="5">
        <f>IF(Source!F389&lt;&gt;0,1,0)</f>
        <v>1</v>
      </c>
      <c r="C389" s="5"/>
      <c r="D389" s="5">
        <f>ROW(A244)</f>
        <v>244</v>
      </c>
      <c r="E389" s="5">
        <v>32</v>
      </c>
      <c r="F389" s="5">
        <v>90</v>
      </c>
      <c r="G389" s="5" t="s">
        <v>155</v>
      </c>
      <c r="H389" s="5" t="s">
        <v>3</v>
      </c>
    </row>
    <row r="390" spans="1:206" x14ac:dyDescent="0.2">
      <c r="A390" s="5">
        <v>60</v>
      </c>
      <c r="B390" s="5">
        <f>IF(Source!F390&lt;&gt;0,1,0)</f>
        <v>1</v>
      </c>
      <c r="C390" s="5"/>
      <c r="D390" s="5">
        <f>ROW(A244)</f>
        <v>244</v>
      </c>
      <c r="E390" s="5">
        <v>33</v>
      </c>
      <c r="F390" s="5">
        <v>46</v>
      </c>
      <c r="G390" s="5" t="s">
        <v>156</v>
      </c>
      <c r="H390" s="5" t="s">
        <v>3</v>
      </c>
    </row>
    <row r="392" spans="1:206" x14ac:dyDescent="0.2">
      <c r="A392" s="1">
        <v>3</v>
      </c>
      <c r="B392" s="1">
        <v>1</v>
      </c>
      <c r="C392" s="1"/>
      <c r="D392" s="1">
        <f>ROW(A585)</f>
        <v>585</v>
      </c>
      <c r="E392" s="1"/>
      <c r="F392" s="1" t="s">
        <v>96</v>
      </c>
      <c r="G392" s="1" t="s">
        <v>157</v>
      </c>
      <c r="H392" s="1" t="s">
        <v>3</v>
      </c>
      <c r="I392" s="1">
        <v>0</v>
      </c>
      <c r="J392" s="1" t="s">
        <v>3</v>
      </c>
      <c r="K392" s="1">
        <v>-1</v>
      </c>
      <c r="L392" s="1" t="s">
        <v>3</v>
      </c>
      <c r="M392" s="1"/>
      <c r="N392" s="1"/>
      <c r="O392" s="1"/>
      <c r="P392" s="1"/>
      <c r="Q392" s="1"/>
      <c r="R392" s="1"/>
      <c r="S392" s="1"/>
      <c r="T392" s="1"/>
      <c r="U392" s="1" t="s">
        <v>3</v>
      </c>
      <c r="V392" s="1">
        <v>0</v>
      </c>
      <c r="W392" s="1"/>
      <c r="X392" s="1"/>
      <c r="Y392" s="1"/>
      <c r="Z392" s="1"/>
      <c r="AA392" s="1"/>
      <c r="AB392" s="1" t="s">
        <v>3</v>
      </c>
      <c r="AC392" s="1" t="s">
        <v>3</v>
      </c>
      <c r="AD392" s="1" t="s">
        <v>3</v>
      </c>
      <c r="AE392" s="1" t="s">
        <v>3</v>
      </c>
      <c r="AF392" s="1" t="s">
        <v>3</v>
      </c>
      <c r="AG392" s="1" t="s">
        <v>3</v>
      </c>
      <c r="AH392" s="1"/>
      <c r="AI392" s="1"/>
      <c r="AJ392" s="1"/>
      <c r="AK392" s="1"/>
      <c r="AL392" s="1"/>
      <c r="AM392" s="1"/>
      <c r="AN392" s="1"/>
      <c r="AO392" s="1"/>
      <c r="AP392" s="1" t="s">
        <v>3</v>
      </c>
      <c r="AQ392" s="1" t="s">
        <v>3</v>
      </c>
      <c r="AR392" s="1" t="s">
        <v>3</v>
      </c>
      <c r="AS392" s="1"/>
      <c r="AT392" s="1"/>
      <c r="AU392" s="1"/>
      <c r="AV392" s="1"/>
      <c r="AW392" s="1"/>
      <c r="AX392" s="1"/>
      <c r="AY392" s="1"/>
      <c r="AZ392" s="1" t="s">
        <v>3</v>
      </c>
      <c r="BA392" s="1"/>
      <c r="BB392" s="1" t="s">
        <v>3</v>
      </c>
      <c r="BC392" s="1" t="s">
        <v>3</v>
      </c>
      <c r="BD392" s="1" t="s">
        <v>3</v>
      </c>
      <c r="BE392" s="1" t="s">
        <v>3</v>
      </c>
      <c r="BF392" s="1" t="s">
        <v>3</v>
      </c>
      <c r="BG392" s="1" t="s">
        <v>3</v>
      </c>
      <c r="BH392" s="1" t="s">
        <v>3</v>
      </c>
      <c r="BI392" s="1" t="s">
        <v>3</v>
      </c>
      <c r="BJ392" s="1" t="s">
        <v>3</v>
      </c>
      <c r="BK392" s="1" t="s">
        <v>3</v>
      </c>
      <c r="BL392" s="1" t="s">
        <v>3</v>
      </c>
      <c r="BM392" s="1" t="s">
        <v>3</v>
      </c>
      <c r="BN392" s="1" t="s">
        <v>3</v>
      </c>
      <c r="BO392" s="1" t="s">
        <v>3</v>
      </c>
      <c r="BP392" s="1" t="s">
        <v>3</v>
      </c>
      <c r="BQ392" s="1"/>
      <c r="BR392" s="1"/>
      <c r="BS392" s="1"/>
      <c r="BT392" s="1"/>
      <c r="BU392" s="1"/>
      <c r="BV392" s="1"/>
      <c r="BW392" s="1"/>
      <c r="BX392" s="1">
        <v>0</v>
      </c>
      <c r="BY392" s="1"/>
      <c r="BZ392" s="1"/>
      <c r="CA392" s="1"/>
      <c r="CB392" s="1"/>
      <c r="CC392" s="1"/>
      <c r="CD392" s="1"/>
      <c r="CE392" s="1"/>
      <c r="CF392" s="1">
        <v>0</v>
      </c>
      <c r="CG392" s="1">
        <v>0</v>
      </c>
      <c r="CH392" s="1"/>
      <c r="CI392" s="1" t="s">
        <v>3</v>
      </c>
      <c r="CJ392" s="1" t="s">
        <v>3</v>
      </c>
    </row>
    <row r="394" spans="1:206" x14ac:dyDescent="0.2">
      <c r="A394" s="2">
        <v>52</v>
      </c>
      <c r="B394" s="2">
        <f t="shared" ref="B394:G394" si="92">B585</f>
        <v>1</v>
      </c>
      <c r="C394" s="2">
        <f t="shared" si="92"/>
        <v>3</v>
      </c>
      <c r="D394" s="2">
        <f t="shared" si="92"/>
        <v>392</v>
      </c>
      <c r="E394" s="2">
        <f t="shared" si="92"/>
        <v>0</v>
      </c>
      <c r="F394" s="2" t="str">
        <f t="shared" si="92"/>
        <v>3</v>
      </c>
      <c r="G394" s="2" t="str">
        <f t="shared" si="92"/>
        <v>район Красносельский</v>
      </c>
      <c r="H394" s="2"/>
      <c r="I394" s="2"/>
      <c r="J394" s="2"/>
      <c r="K394" s="2"/>
      <c r="L394" s="2"/>
      <c r="M394" s="2"/>
      <c r="N394" s="2"/>
      <c r="O394" s="2">
        <f t="shared" ref="O394:AT394" si="93">O585</f>
        <v>0</v>
      </c>
      <c r="P394" s="2">
        <f t="shared" si="93"/>
        <v>0</v>
      </c>
      <c r="Q394" s="2">
        <f t="shared" si="93"/>
        <v>0</v>
      </c>
      <c r="R394" s="2">
        <f t="shared" si="93"/>
        <v>0</v>
      </c>
      <c r="S394" s="2">
        <f t="shared" si="93"/>
        <v>0</v>
      </c>
      <c r="T394" s="2">
        <f t="shared" si="93"/>
        <v>0</v>
      </c>
      <c r="U394" s="2">
        <f t="shared" si="93"/>
        <v>0</v>
      </c>
      <c r="V394" s="2">
        <f t="shared" si="93"/>
        <v>0</v>
      </c>
      <c r="W394" s="2">
        <f t="shared" si="93"/>
        <v>0</v>
      </c>
      <c r="X394" s="2">
        <f t="shared" si="93"/>
        <v>0</v>
      </c>
      <c r="Y394" s="2">
        <f t="shared" si="93"/>
        <v>0</v>
      </c>
      <c r="Z394" s="2">
        <f t="shared" si="93"/>
        <v>0</v>
      </c>
      <c r="AA394" s="2">
        <f t="shared" si="93"/>
        <v>0</v>
      </c>
      <c r="AB394" s="2">
        <f t="shared" si="93"/>
        <v>0</v>
      </c>
      <c r="AC394" s="2">
        <f t="shared" si="93"/>
        <v>0</v>
      </c>
      <c r="AD394" s="2">
        <f t="shared" si="93"/>
        <v>0</v>
      </c>
      <c r="AE394" s="2">
        <f t="shared" si="93"/>
        <v>0</v>
      </c>
      <c r="AF394" s="2">
        <f t="shared" si="93"/>
        <v>0</v>
      </c>
      <c r="AG394" s="2">
        <f t="shared" si="93"/>
        <v>0</v>
      </c>
      <c r="AH394" s="2">
        <f t="shared" si="93"/>
        <v>0</v>
      </c>
      <c r="AI394" s="2">
        <f t="shared" si="93"/>
        <v>0</v>
      </c>
      <c r="AJ394" s="2">
        <f t="shared" si="93"/>
        <v>0</v>
      </c>
      <c r="AK394" s="2">
        <f t="shared" si="93"/>
        <v>0</v>
      </c>
      <c r="AL394" s="2">
        <f t="shared" si="93"/>
        <v>0</v>
      </c>
      <c r="AM394" s="2">
        <f t="shared" si="93"/>
        <v>0</v>
      </c>
      <c r="AN394" s="2">
        <f t="shared" si="93"/>
        <v>0</v>
      </c>
      <c r="AO394" s="2">
        <f t="shared" si="93"/>
        <v>0</v>
      </c>
      <c r="AP394" s="2">
        <f t="shared" si="93"/>
        <v>0</v>
      </c>
      <c r="AQ394" s="2">
        <f t="shared" si="93"/>
        <v>0</v>
      </c>
      <c r="AR394" s="2">
        <f t="shared" si="93"/>
        <v>0</v>
      </c>
      <c r="AS394" s="2">
        <f t="shared" si="93"/>
        <v>0</v>
      </c>
      <c r="AT394" s="2">
        <f t="shared" si="93"/>
        <v>0</v>
      </c>
      <c r="AU394" s="2">
        <f t="shared" ref="AU394:BZ394" si="94">AU585</f>
        <v>0</v>
      </c>
      <c r="AV394" s="2">
        <f t="shared" si="94"/>
        <v>0</v>
      </c>
      <c r="AW394" s="2">
        <f t="shared" si="94"/>
        <v>0</v>
      </c>
      <c r="AX394" s="2">
        <f t="shared" si="94"/>
        <v>0</v>
      </c>
      <c r="AY394" s="2">
        <f t="shared" si="94"/>
        <v>0</v>
      </c>
      <c r="AZ394" s="2">
        <f t="shared" si="94"/>
        <v>0</v>
      </c>
      <c r="BA394" s="2">
        <f t="shared" si="94"/>
        <v>0</v>
      </c>
      <c r="BB394" s="2">
        <f t="shared" si="94"/>
        <v>0</v>
      </c>
      <c r="BC394" s="2">
        <f t="shared" si="94"/>
        <v>0</v>
      </c>
      <c r="BD394" s="2">
        <f t="shared" si="94"/>
        <v>0</v>
      </c>
      <c r="BE394" s="2">
        <f t="shared" si="94"/>
        <v>0</v>
      </c>
      <c r="BF394" s="2">
        <f t="shared" si="94"/>
        <v>0</v>
      </c>
      <c r="BG394" s="2">
        <f t="shared" si="94"/>
        <v>0</v>
      </c>
      <c r="BH394" s="2">
        <f t="shared" si="94"/>
        <v>0</v>
      </c>
      <c r="BI394" s="2">
        <f t="shared" si="94"/>
        <v>0</v>
      </c>
      <c r="BJ394" s="2">
        <f t="shared" si="94"/>
        <v>0</v>
      </c>
      <c r="BK394" s="2">
        <f t="shared" si="94"/>
        <v>0</v>
      </c>
      <c r="BL394" s="2">
        <f t="shared" si="94"/>
        <v>0</v>
      </c>
      <c r="BM394" s="2">
        <f t="shared" si="94"/>
        <v>0</v>
      </c>
      <c r="BN394" s="2">
        <f t="shared" si="94"/>
        <v>0</v>
      </c>
      <c r="BO394" s="2">
        <f t="shared" si="94"/>
        <v>0</v>
      </c>
      <c r="BP394" s="2">
        <f t="shared" si="94"/>
        <v>0</v>
      </c>
      <c r="BQ394" s="2">
        <f t="shared" si="94"/>
        <v>0</v>
      </c>
      <c r="BR394" s="2">
        <f t="shared" si="94"/>
        <v>0</v>
      </c>
      <c r="BS394" s="2">
        <f t="shared" si="94"/>
        <v>0</v>
      </c>
      <c r="BT394" s="2">
        <f t="shared" si="94"/>
        <v>0</v>
      </c>
      <c r="BU394" s="2">
        <f t="shared" si="94"/>
        <v>0</v>
      </c>
      <c r="BV394" s="2">
        <f t="shared" si="94"/>
        <v>0</v>
      </c>
      <c r="BW394" s="2">
        <f t="shared" si="94"/>
        <v>0</v>
      </c>
      <c r="BX394" s="2">
        <f t="shared" si="94"/>
        <v>0</v>
      </c>
      <c r="BY394" s="2">
        <f t="shared" si="94"/>
        <v>0</v>
      </c>
      <c r="BZ394" s="2">
        <f t="shared" si="94"/>
        <v>0</v>
      </c>
      <c r="CA394" s="2">
        <f t="shared" ref="CA394:DF394" si="95">CA585</f>
        <v>0</v>
      </c>
      <c r="CB394" s="2">
        <f t="shared" si="95"/>
        <v>0</v>
      </c>
      <c r="CC394" s="2">
        <f t="shared" si="95"/>
        <v>0</v>
      </c>
      <c r="CD394" s="2">
        <f t="shared" si="95"/>
        <v>0</v>
      </c>
      <c r="CE394" s="2">
        <f t="shared" si="95"/>
        <v>0</v>
      </c>
      <c r="CF394" s="2">
        <f t="shared" si="95"/>
        <v>0</v>
      </c>
      <c r="CG394" s="2">
        <f t="shared" si="95"/>
        <v>0</v>
      </c>
      <c r="CH394" s="2">
        <f t="shared" si="95"/>
        <v>0</v>
      </c>
      <c r="CI394" s="2">
        <f t="shared" si="95"/>
        <v>0</v>
      </c>
      <c r="CJ394" s="2">
        <f t="shared" si="95"/>
        <v>0</v>
      </c>
      <c r="CK394" s="2">
        <f t="shared" si="95"/>
        <v>0</v>
      </c>
      <c r="CL394" s="2">
        <f t="shared" si="95"/>
        <v>0</v>
      </c>
      <c r="CM394" s="2">
        <f t="shared" si="95"/>
        <v>0</v>
      </c>
      <c r="CN394" s="2">
        <f t="shared" si="95"/>
        <v>0</v>
      </c>
      <c r="CO394" s="2">
        <f t="shared" si="95"/>
        <v>0</v>
      </c>
      <c r="CP394" s="2">
        <f t="shared" si="95"/>
        <v>0</v>
      </c>
      <c r="CQ394" s="2">
        <f t="shared" si="95"/>
        <v>0</v>
      </c>
      <c r="CR394" s="2">
        <f t="shared" si="95"/>
        <v>0</v>
      </c>
      <c r="CS394" s="2">
        <f t="shared" si="95"/>
        <v>0</v>
      </c>
      <c r="CT394" s="2">
        <f t="shared" si="95"/>
        <v>0</v>
      </c>
      <c r="CU394" s="2">
        <f t="shared" si="95"/>
        <v>0</v>
      </c>
      <c r="CV394" s="2">
        <f t="shared" si="95"/>
        <v>0</v>
      </c>
      <c r="CW394" s="2">
        <f t="shared" si="95"/>
        <v>0</v>
      </c>
      <c r="CX394" s="2">
        <f t="shared" si="95"/>
        <v>0</v>
      </c>
      <c r="CY394" s="2">
        <f t="shared" si="95"/>
        <v>0</v>
      </c>
      <c r="CZ394" s="2">
        <f t="shared" si="95"/>
        <v>0</v>
      </c>
      <c r="DA394" s="2">
        <f t="shared" si="95"/>
        <v>0</v>
      </c>
      <c r="DB394" s="2">
        <f t="shared" si="95"/>
        <v>0</v>
      </c>
      <c r="DC394" s="2">
        <f t="shared" si="95"/>
        <v>0</v>
      </c>
      <c r="DD394" s="2">
        <f t="shared" si="95"/>
        <v>0</v>
      </c>
      <c r="DE394" s="2">
        <f t="shared" si="95"/>
        <v>0</v>
      </c>
      <c r="DF394" s="2">
        <f t="shared" si="95"/>
        <v>0</v>
      </c>
      <c r="DG394" s="3">
        <f t="shared" ref="DG394:EL394" si="96">DG585</f>
        <v>0</v>
      </c>
      <c r="DH394" s="3">
        <f t="shared" si="96"/>
        <v>0</v>
      </c>
      <c r="DI394" s="3">
        <f t="shared" si="96"/>
        <v>0</v>
      </c>
      <c r="DJ394" s="3">
        <f t="shared" si="96"/>
        <v>0</v>
      </c>
      <c r="DK394" s="3">
        <f t="shared" si="96"/>
        <v>0</v>
      </c>
      <c r="DL394" s="3">
        <f t="shared" si="96"/>
        <v>0</v>
      </c>
      <c r="DM394" s="3">
        <f t="shared" si="96"/>
        <v>0</v>
      </c>
      <c r="DN394" s="3">
        <f t="shared" si="96"/>
        <v>0</v>
      </c>
      <c r="DO394" s="3">
        <f t="shared" si="96"/>
        <v>0</v>
      </c>
      <c r="DP394" s="3">
        <f t="shared" si="96"/>
        <v>0</v>
      </c>
      <c r="DQ394" s="3">
        <f t="shared" si="96"/>
        <v>0</v>
      </c>
      <c r="DR394" s="3">
        <f t="shared" si="96"/>
        <v>0</v>
      </c>
      <c r="DS394" s="3">
        <f t="shared" si="96"/>
        <v>0</v>
      </c>
      <c r="DT394" s="3">
        <f t="shared" si="96"/>
        <v>0</v>
      </c>
      <c r="DU394" s="3">
        <f t="shared" si="96"/>
        <v>0</v>
      </c>
      <c r="DV394" s="3">
        <f t="shared" si="96"/>
        <v>0</v>
      </c>
      <c r="DW394" s="3">
        <f t="shared" si="96"/>
        <v>0</v>
      </c>
      <c r="DX394" s="3">
        <f t="shared" si="96"/>
        <v>0</v>
      </c>
      <c r="DY394" s="3">
        <f t="shared" si="96"/>
        <v>0</v>
      </c>
      <c r="DZ394" s="3">
        <f t="shared" si="96"/>
        <v>0</v>
      </c>
      <c r="EA394" s="3">
        <f t="shared" si="96"/>
        <v>0</v>
      </c>
      <c r="EB394" s="3">
        <f t="shared" si="96"/>
        <v>0</v>
      </c>
      <c r="EC394" s="3">
        <f t="shared" si="96"/>
        <v>0</v>
      </c>
      <c r="ED394" s="3">
        <f t="shared" si="96"/>
        <v>0</v>
      </c>
      <c r="EE394" s="3">
        <f t="shared" si="96"/>
        <v>0</v>
      </c>
      <c r="EF394" s="3">
        <f t="shared" si="96"/>
        <v>0</v>
      </c>
      <c r="EG394" s="3">
        <f t="shared" si="96"/>
        <v>0</v>
      </c>
      <c r="EH394" s="3">
        <f t="shared" si="96"/>
        <v>0</v>
      </c>
      <c r="EI394" s="3">
        <f t="shared" si="96"/>
        <v>0</v>
      </c>
      <c r="EJ394" s="3">
        <f t="shared" si="96"/>
        <v>0</v>
      </c>
      <c r="EK394" s="3">
        <f t="shared" si="96"/>
        <v>0</v>
      </c>
      <c r="EL394" s="3">
        <f t="shared" si="96"/>
        <v>0</v>
      </c>
      <c r="EM394" s="3">
        <f t="shared" ref="EM394:FR394" si="97">EM585</f>
        <v>0</v>
      </c>
      <c r="EN394" s="3">
        <f t="shared" si="97"/>
        <v>0</v>
      </c>
      <c r="EO394" s="3">
        <f t="shared" si="97"/>
        <v>0</v>
      </c>
      <c r="EP394" s="3">
        <f t="shared" si="97"/>
        <v>0</v>
      </c>
      <c r="EQ394" s="3">
        <f t="shared" si="97"/>
        <v>0</v>
      </c>
      <c r="ER394" s="3">
        <f t="shared" si="97"/>
        <v>0</v>
      </c>
      <c r="ES394" s="3">
        <f t="shared" si="97"/>
        <v>0</v>
      </c>
      <c r="ET394" s="3">
        <f t="shared" si="97"/>
        <v>0</v>
      </c>
      <c r="EU394" s="3">
        <f t="shared" si="97"/>
        <v>0</v>
      </c>
      <c r="EV394" s="3">
        <f t="shared" si="97"/>
        <v>0</v>
      </c>
      <c r="EW394" s="3">
        <f t="shared" si="97"/>
        <v>0</v>
      </c>
      <c r="EX394" s="3">
        <f t="shared" si="97"/>
        <v>0</v>
      </c>
      <c r="EY394" s="3">
        <f t="shared" si="97"/>
        <v>0</v>
      </c>
      <c r="EZ394" s="3">
        <f t="shared" si="97"/>
        <v>0</v>
      </c>
      <c r="FA394" s="3">
        <f t="shared" si="97"/>
        <v>0</v>
      </c>
      <c r="FB394" s="3">
        <f t="shared" si="97"/>
        <v>0</v>
      </c>
      <c r="FC394" s="3">
        <f t="shared" si="97"/>
        <v>0</v>
      </c>
      <c r="FD394" s="3">
        <f t="shared" si="97"/>
        <v>0</v>
      </c>
      <c r="FE394" s="3">
        <f t="shared" si="97"/>
        <v>0</v>
      </c>
      <c r="FF394" s="3">
        <f t="shared" si="97"/>
        <v>0</v>
      </c>
      <c r="FG394" s="3">
        <f t="shared" si="97"/>
        <v>0</v>
      </c>
      <c r="FH394" s="3">
        <f t="shared" si="97"/>
        <v>0</v>
      </c>
      <c r="FI394" s="3">
        <f t="shared" si="97"/>
        <v>0</v>
      </c>
      <c r="FJ394" s="3">
        <f t="shared" si="97"/>
        <v>0</v>
      </c>
      <c r="FK394" s="3">
        <f t="shared" si="97"/>
        <v>0</v>
      </c>
      <c r="FL394" s="3">
        <f t="shared" si="97"/>
        <v>0</v>
      </c>
      <c r="FM394" s="3">
        <f t="shared" si="97"/>
        <v>0</v>
      </c>
      <c r="FN394" s="3">
        <f t="shared" si="97"/>
        <v>0</v>
      </c>
      <c r="FO394" s="3">
        <f t="shared" si="97"/>
        <v>0</v>
      </c>
      <c r="FP394" s="3">
        <f t="shared" si="97"/>
        <v>0</v>
      </c>
      <c r="FQ394" s="3">
        <f t="shared" si="97"/>
        <v>0</v>
      </c>
      <c r="FR394" s="3">
        <f t="shared" si="97"/>
        <v>0</v>
      </c>
      <c r="FS394" s="3">
        <f t="shared" ref="FS394:GX394" si="98">FS585</f>
        <v>0</v>
      </c>
      <c r="FT394" s="3">
        <f t="shared" si="98"/>
        <v>0</v>
      </c>
      <c r="FU394" s="3">
        <f t="shared" si="98"/>
        <v>0</v>
      </c>
      <c r="FV394" s="3">
        <f t="shared" si="98"/>
        <v>0</v>
      </c>
      <c r="FW394" s="3">
        <f t="shared" si="98"/>
        <v>0</v>
      </c>
      <c r="FX394" s="3">
        <f t="shared" si="98"/>
        <v>0</v>
      </c>
      <c r="FY394" s="3">
        <f t="shared" si="98"/>
        <v>0</v>
      </c>
      <c r="FZ394" s="3">
        <f t="shared" si="98"/>
        <v>0</v>
      </c>
      <c r="GA394" s="3">
        <f t="shared" si="98"/>
        <v>0</v>
      </c>
      <c r="GB394" s="3">
        <f t="shared" si="98"/>
        <v>0</v>
      </c>
      <c r="GC394" s="3">
        <f t="shared" si="98"/>
        <v>0</v>
      </c>
      <c r="GD394" s="3">
        <f t="shared" si="98"/>
        <v>0</v>
      </c>
      <c r="GE394" s="3">
        <f t="shared" si="98"/>
        <v>0</v>
      </c>
      <c r="GF394" s="3">
        <f t="shared" si="98"/>
        <v>0</v>
      </c>
      <c r="GG394" s="3">
        <f t="shared" si="98"/>
        <v>0</v>
      </c>
      <c r="GH394" s="3">
        <f t="shared" si="98"/>
        <v>0</v>
      </c>
      <c r="GI394" s="3">
        <f t="shared" si="98"/>
        <v>0</v>
      </c>
      <c r="GJ394" s="3">
        <f t="shared" si="98"/>
        <v>0</v>
      </c>
      <c r="GK394" s="3">
        <f t="shared" si="98"/>
        <v>0</v>
      </c>
      <c r="GL394" s="3">
        <f t="shared" si="98"/>
        <v>0</v>
      </c>
      <c r="GM394" s="3">
        <f t="shared" si="98"/>
        <v>0</v>
      </c>
      <c r="GN394" s="3">
        <f t="shared" si="98"/>
        <v>0</v>
      </c>
      <c r="GO394" s="3">
        <f t="shared" si="98"/>
        <v>0</v>
      </c>
      <c r="GP394" s="3">
        <f t="shared" si="98"/>
        <v>0</v>
      </c>
      <c r="GQ394" s="3">
        <f t="shared" si="98"/>
        <v>0</v>
      </c>
      <c r="GR394" s="3">
        <f t="shared" si="98"/>
        <v>0</v>
      </c>
      <c r="GS394" s="3">
        <f t="shared" si="98"/>
        <v>0</v>
      </c>
      <c r="GT394" s="3">
        <f t="shared" si="98"/>
        <v>0</v>
      </c>
      <c r="GU394" s="3">
        <f t="shared" si="98"/>
        <v>0</v>
      </c>
      <c r="GV394" s="3">
        <f t="shared" si="98"/>
        <v>0</v>
      </c>
      <c r="GW394" s="3">
        <f t="shared" si="98"/>
        <v>0</v>
      </c>
      <c r="GX394" s="3">
        <f t="shared" si="98"/>
        <v>0</v>
      </c>
    </row>
    <row r="396" spans="1:206" x14ac:dyDescent="0.2">
      <c r="A396" s="1">
        <v>4</v>
      </c>
      <c r="B396" s="1">
        <v>1</v>
      </c>
      <c r="C396" s="1"/>
      <c r="D396" s="1">
        <f>ROW(A556)</f>
        <v>556</v>
      </c>
      <c r="E396" s="1"/>
      <c r="F396" s="1" t="s">
        <v>158</v>
      </c>
      <c r="G396" s="1" t="s">
        <v>159</v>
      </c>
      <c r="H396" s="1" t="s">
        <v>3</v>
      </c>
      <c r="I396" s="1">
        <v>0</v>
      </c>
      <c r="J396" s="1"/>
      <c r="K396" s="1">
        <v>-1</v>
      </c>
      <c r="L396" s="1"/>
      <c r="M396" s="1"/>
      <c r="N396" s="1"/>
      <c r="O396" s="1"/>
      <c r="P396" s="1"/>
      <c r="Q396" s="1"/>
      <c r="R396" s="1"/>
      <c r="S396" s="1"/>
      <c r="T396" s="1"/>
      <c r="U396" s="1" t="s">
        <v>3</v>
      </c>
      <c r="V396" s="1">
        <v>0</v>
      </c>
      <c r="W396" s="1"/>
      <c r="X396" s="1"/>
      <c r="Y396" s="1"/>
      <c r="Z396" s="1"/>
      <c r="AA396" s="1"/>
      <c r="AB396" s="1" t="s">
        <v>3</v>
      </c>
      <c r="AC396" s="1" t="s">
        <v>3</v>
      </c>
      <c r="AD396" s="1" t="s">
        <v>3</v>
      </c>
      <c r="AE396" s="1" t="s">
        <v>3</v>
      </c>
      <c r="AF396" s="1" t="s">
        <v>3</v>
      </c>
      <c r="AG396" s="1" t="s">
        <v>3</v>
      </c>
      <c r="AH396" s="1"/>
      <c r="AI396" s="1"/>
      <c r="AJ396" s="1"/>
      <c r="AK396" s="1"/>
      <c r="AL396" s="1"/>
      <c r="AM396" s="1"/>
      <c r="AN396" s="1"/>
      <c r="AO396" s="1"/>
      <c r="AP396" s="1" t="s">
        <v>3</v>
      </c>
      <c r="AQ396" s="1" t="s">
        <v>3</v>
      </c>
      <c r="AR396" s="1" t="s">
        <v>3</v>
      </c>
      <c r="AS396" s="1"/>
      <c r="AT396" s="1"/>
      <c r="AU396" s="1"/>
      <c r="AV396" s="1"/>
      <c r="AW396" s="1"/>
      <c r="AX396" s="1"/>
      <c r="AY396" s="1"/>
      <c r="AZ396" s="1" t="s">
        <v>3</v>
      </c>
      <c r="BA396" s="1"/>
      <c r="BB396" s="1" t="s">
        <v>3</v>
      </c>
      <c r="BC396" s="1" t="s">
        <v>3</v>
      </c>
      <c r="BD396" s="1" t="s">
        <v>3</v>
      </c>
      <c r="BE396" s="1" t="s">
        <v>3</v>
      </c>
      <c r="BF396" s="1" t="s">
        <v>3</v>
      </c>
      <c r="BG396" s="1" t="s">
        <v>3</v>
      </c>
      <c r="BH396" s="1" t="s">
        <v>3</v>
      </c>
      <c r="BI396" s="1" t="s">
        <v>3</v>
      </c>
      <c r="BJ396" s="1" t="s">
        <v>3</v>
      </c>
      <c r="BK396" s="1" t="s">
        <v>3</v>
      </c>
      <c r="BL396" s="1" t="s">
        <v>3</v>
      </c>
      <c r="BM396" s="1" t="s">
        <v>3</v>
      </c>
      <c r="BN396" s="1" t="s">
        <v>3</v>
      </c>
      <c r="BO396" s="1" t="s">
        <v>3</v>
      </c>
      <c r="BP396" s="1" t="s">
        <v>3</v>
      </c>
      <c r="BQ396" s="1"/>
      <c r="BR396" s="1"/>
      <c r="BS396" s="1"/>
      <c r="BT396" s="1"/>
      <c r="BU396" s="1"/>
      <c r="BV396" s="1"/>
      <c r="BW396" s="1"/>
      <c r="BX396" s="1">
        <v>0</v>
      </c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>
        <v>0</v>
      </c>
    </row>
    <row r="398" spans="1:206" x14ac:dyDescent="0.2">
      <c r="A398" s="2">
        <v>52</v>
      </c>
      <c r="B398" s="2">
        <f t="shared" ref="B398:G398" si="99">B556</f>
        <v>1</v>
      </c>
      <c r="C398" s="2">
        <f t="shared" si="99"/>
        <v>4</v>
      </c>
      <c r="D398" s="2">
        <f t="shared" si="99"/>
        <v>396</v>
      </c>
      <c r="E398" s="2">
        <f t="shared" si="99"/>
        <v>0</v>
      </c>
      <c r="F398" s="2" t="str">
        <f t="shared" si="99"/>
        <v>3.1</v>
      </c>
      <c r="G398" s="2" t="str">
        <f t="shared" si="99"/>
        <v>Каланчевская ул.,д. 49   (организации парковочного кармана   для автотранспорта инвалидов за счет сужения тротуара) - 170 м2</v>
      </c>
      <c r="H398" s="2"/>
      <c r="I398" s="2"/>
      <c r="J398" s="2"/>
      <c r="K398" s="2"/>
      <c r="L398" s="2"/>
      <c r="M398" s="2"/>
      <c r="N398" s="2"/>
      <c r="O398" s="2">
        <f t="shared" ref="O398:AT398" si="100">O556</f>
        <v>0</v>
      </c>
      <c r="P398" s="2">
        <f t="shared" si="100"/>
        <v>0</v>
      </c>
      <c r="Q398" s="2">
        <f t="shared" si="100"/>
        <v>0</v>
      </c>
      <c r="R398" s="2">
        <f t="shared" si="100"/>
        <v>0</v>
      </c>
      <c r="S398" s="2">
        <f t="shared" si="100"/>
        <v>0</v>
      </c>
      <c r="T398" s="2">
        <f t="shared" si="100"/>
        <v>0</v>
      </c>
      <c r="U398" s="2">
        <f t="shared" si="100"/>
        <v>0</v>
      </c>
      <c r="V398" s="2">
        <f t="shared" si="100"/>
        <v>0</v>
      </c>
      <c r="W398" s="2">
        <f t="shared" si="100"/>
        <v>0</v>
      </c>
      <c r="X398" s="2">
        <f t="shared" si="100"/>
        <v>0</v>
      </c>
      <c r="Y398" s="2">
        <f t="shared" si="100"/>
        <v>0</v>
      </c>
      <c r="Z398" s="2">
        <f t="shared" si="100"/>
        <v>0</v>
      </c>
      <c r="AA398" s="2">
        <f t="shared" si="100"/>
        <v>0</v>
      </c>
      <c r="AB398" s="2">
        <f t="shared" si="100"/>
        <v>0</v>
      </c>
      <c r="AC398" s="2">
        <f t="shared" si="100"/>
        <v>0</v>
      </c>
      <c r="AD398" s="2">
        <f t="shared" si="100"/>
        <v>0</v>
      </c>
      <c r="AE398" s="2">
        <f t="shared" si="100"/>
        <v>0</v>
      </c>
      <c r="AF398" s="2">
        <f t="shared" si="100"/>
        <v>0</v>
      </c>
      <c r="AG398" s="2">
        <f t="shared" si="100"/>
        <v>0</v>
      </c>
      <c r="AH398" s="2">
        <f t="shared" si="100"/>
        <v>0</v>
      </c>
      <c r="AI398" s="2">
        <f t="shared" si="100"/>
        <v>0</v>
      </c>
      <c r="AJ398" s="2">
        <f t="shared" si="100"/>
        <v>0</v>
      </c>
      <c r="AK398" s="2">
        <f t="shared" si="100"/>
        <v>0</v>
      </c>
      <c r="AL398" s="2">
        <f t="shared" si="100"/>
        <v>0</v>
      </c>
      <c r="AM398" s="2">
        <f t="shared" si="100"/>
        <v>0</v>
      </c>
      <c r="AN398" s="2">
        <f t="shared" si="100"/>
        <v>0</v>
      </c>
      <c r="AO398" s="2">
        <f t="shared" si="100"/>
        <v>0</v>
      </c>
      <c r="AP398" s="2">
        <f t="shared" si="100"/>
        <v>0</v>
      </c>
      <c r="AQ398" s="2">
        <f t="shared" si="100"/>
        <v>0</v>
      </c>
      <c r="AR398" s="2">
        <f t="shared" si="100"/>
        <v>0</v>
      </c>
      <c r="AS398" s="2">
        <f t="shared" si="100"/>
        <v>0</v>
      </c>
      <c r="AT398" s="2">
        <f t="shared" si="100"/>
        <v>0</v>
      </c>
      <c r="AU398" s="2">
        <f t="shared" ref="AU398:BZ398" si="101">AU556</f>
        <v>0</v>
      </c>
      <c r="AV398" s="2">
        <f t="shared" si="101"/>
        <v>0</v>
      </c>
      <c r="AW398" s="2">
        <f t="shared" si="101"/>
        <v>0</v>
      </c>
      <c r="AX398" s="2">
        <f t="shared" si="101"/>
        <v>0</v>
      </c>
      <c r="AY398" s="2">
        <f t="shared" si="101"/>
        <v>0</v>
      </c>
      <c r="AZ398" s="2">
        <f t="shared" si="101"/>
        <v>0</v>
      </c>
      <c r="BA398" s="2">
        <f t="shared" si="101"/>
        <v>0</v>
      </c>
      <c r="BB398" s="2">
        <f t="shared" si="101"/>
        <v>0</v>
      </c>
      <c r="BC398" s="2">
        <f t="shared" si="101"/>
        <v>0</v>
      </c>
      <c r="BD398" s="2">
        <f t="shared" si="101"/>
        <v>0</v>
      </c>
      <c r="BE398" s="2">
        <f t="shared" si="101"/>
        <v>0</v>
      </c>
      <c r="BF398" s="2">
        <f t="shared" si="101"/>
        <v>0</v>
      </c>
      <c r="BG398" s="2">
        <f t="shared" si="101"/>
        <v>0</v>
      </c>
      <c r="BH398" s="2">
        <f t="shared" si="101"/>
        <v>0</v>
      </c>
      <c r="BI398" s="2">
        <f t="shared" si="101"/>
        <v>0</v>
      </c>
      <c r="BJ398" s="2">
        <f t="shared" si="101"/>
        <v>0</v>
      </c>
      <c r="BK398" s="2">
        <f t="shared" si="101"/>
        <v>0</v>
      </c>
      <c r="BL398" s="2">
        <f t="shared" si="101"/>
        <v>0</v>
      </c>
      <c r="BM398" s="2">
        <f t="shared" si="101"/>
        <v>0</v>
      </c>
      <c r="BN398" s="2">
        <f t="shared" si="101"/>
        <v>0</v>
      </c>
      <c r="BO398" s="2">
        <f t="shared" si="101"/>
        <v>0</v>
      </c>
      <c r="BP398" s="2">
        <f t="shared" si="101"/>
        <v>0</v>
      </c>
      <c r="BQ398" s="2">
        <f t="shared" si="101"/>
        <v>0</v>
      </c>
      <c r="BR398" s="2">
        <f t="shared" si="101"/>
        <v>0</v>
      </c>
      <c r="BS398" s="2">
        <f t="shared" si="101"/>
        <v>0</v>
      </c>
      <c r="BT398" s="2">
        <f t="shared" si="101"/>
        <v>0</v>
      </c>
      <c r="BU398" s="2">
        <f t="shared" si="101"/>
        <v>0</v>
      </c>
      <c r="BV398" s="2">
        <f t="shared" si="101"/>
        <v>0</v>
      </c>
      <c r="BW398" s="2">
        <f t="shared" si="101"/>
        <v>0</v>
      </c>
      <c r="BX398" s="2">
        <f t="shared" si="101"/>
        <v>0</v>
      </c>
      <c r="BY398" s="2">
        <f t="shared" si="101"/>
        <v>0</v>
      </c>
      <c r="BZ398" s="2">
        <f t="shared" si="101"/>
        <v>0</v>
      </c>
      <c r="CA398" s="2">
        <f t="shared" ref="CA398:DF398" si="102">CA556</f>
        <v>0</v>
      </c>
      <c r="CB398" s="2">
        <f t="shared" si="102"/>
        <v>0</v>
      </c>
      <c r="CC398" s="2">
        <f t="shared" si="102"/>
        <v>0</v>
      </c>
      <c r="CD398" s="2">
        <f t="shared" si="102"/>
        <v>0</v>
      </c>
      <c r="CE398" s="2">
        <f t="shared" si="102"/>
        <v>0</v>
      </c>
      <c r="CF398" s="2">
        <f t="shared" si="102"/>
        <v>0</v>
      </c>
      <c r="CG398" s="2">
        <f t="shared" si="102"/>
        <v>0</v>
      </c>
      <c r="CH398" s="2">
        <f t="shared" si="102"/>
        <v>0</v>
      </c>
      <c r="CI398" s="2">
        <f t="shared" si="102"/>
        <v>0</v>
      </c>
      <c r="CJ398" s="2">
        <f t="shared" si="102"/>
        <v>0</v>
      </c>
      <c r="CK398" s="2">
        <f t="shared" si="102"/>
        <v>0</v>
      </c>
      <c r="CL398" s="2">
        <f t="shared" si="102"/>
        <v>0</v>
      </c>
      <c r="CM398" s="2">
        <f t="shared" si="102"/>
        <v>0</v>
      </c>
      <c r="CN398" s="2">
        <f t="shared" si="102"/>
        <v>0</v>
      </c>
      <c r="CO398" s="2">
        <f t="shared" si="102"/>
        <v>0</v>
      </c>
      <c r="CP398" s="2">
        <f t="shared" si="102"/>
        <v>0</v>
      </c>
      <c r="CQ398" s="2">
        <f t="shared" si="102"/>
        <v>0</v>
      </c>
      <c r="CR398" s="2">
        <f t="shared" si="102"/>
        <v>0</v>
      </c>
      <c r="CS398" s="2">
        <f t="shared" si="102"/>
        <v>0</v>
      </c>
      <c r="CT398" s="2">
        <f t="shared" si="102"/>
        <v>0</v>
      </c>
      <c r="CU398" s="2">
        <f t="shared" si="102"/>
        <v>0</v>
      </c>
      <c r="CV398" s="2">
        <f t="shared" si="102"/>
        <v>0</v>
      </c>
      <c r="CW398" s="2">
        <f t="shared" si="102"/>
        <v>0</v>
      </c>
      <c r="CX398" s="2">
        <f t="shared" si="102"/>
        <v>0</v>
      </c>
      <c r="CY398" s="2">
        <f t="shared" si="102"/>
        <v>0</v>
      </c>
      <c r="CZ398" s="2">
        <f t="shared" si="102"/>
        <v>0</v>
      </c>
      <c r="DA398" s="2">
        <f t="shared" si="102"/>
        <v>0</v>
      </c>
      <c r="DB398" s="2">
        <f t="shared" si="102"/>
        <v>0</v>
      </c>
      <c r="DC398" s="2">
        <f t="shared" si="102"/>
        <v>0</v>
      </c>
      <c r="DD398" s="2">
        <f t="shared" si="102"/>
        <v>0</v>
      </c>
      <c r="DE398" s="2">
        <f t="shared" si="102"/>
        <v>0</v>
      </c>
      <c r="DF398" s="2">
        <f t="shared" si="102"/>
        <v>0</v>
      </c>
      <c r="DG398" s="3">
        <f t="shared" ref="DG398:EL398" si="103">DG556</f>
        <v>0</v>
      </c>
      <c r="DH398" s="3">
        <f t="shared" si="103"/>
        <v>0</v>
      </c>
      <c r="DI398" s="3">
        <f t="shared" si="103"/>
        <v>0</v>
      </c>
      <c r="DJ398" s="3">
        <f t="shared" si="103"/>
        <v>0</v>
      </c>
      <c r="DK398" s="3">
        <f t="shared" si="103"/>
        <v>0</v>
      </c>
      <c r="DL398" s="3">
        <f t="shared" si="103"/>
        <v>0</v>
      </c>
      <c r="DM398" s="3">
        <f t="shared" si="103"/>
        <v>0</v>
      </c>
      <c r="DN398" s="3">
        <f t="shared" si="103"/>
        <v>0</v>
      </c>
      <c r="DO398" s="3">
        <f t="shared" si="103"/>
        <v>0</v>
      </c>
      <c r="DP398" s="3">
        <f t="shared" si="103"/>
        <v>0</v>
      </c>
      <c r="DQ398" s="3">
        <f t="shared" si="103"/>
        <v>0</v>
      </c>
      <c r="DR398" s="3">
        <f t="shared" si="103"/>
        <v>0</v>
      </c>
      <c r="DS398" s="3">
        <f t="shared" si="103"/>
        <v>0</v>
      </c>
      <c r="DT398" s="3">
        <f t="shared" si="103"/>
        <v>0</v>
      </c>
      <c r="DU398" s="3">
        <f t="shared" si="103"/>
        <v>0</v>
      </c>
      <c r="DV398" s="3">
        <f t="shared" si="103"/>
        <v>0</v>
      </c>
      <c r="DW398" s="3">
        <f t="shared" si="103"/>
        <v>0</v>
      </c>
      <c r="DX398" s="3">
        <f t="shared" si="103"/>
        <v>0</v>
      </c>
      <c r="DY398" s="3">
        <f t="shared" si="103"/>
        <v>0</v>
      </c>
      <c r="DZ398" s="3">
        <f t="shared" si="103"/>
        <v>0</v>
      </c>
      <c r="EA398" s="3">
        <f t="shared" si="103"/>
        <v>0</v>
      </c>
      <c r="EB398" s="3">
        <f t="shared" si="103"/>
        <v>0</v>
      </c>
      <c r="EC398" s="3">
        <f t="shared" si="103"/>
        <v>0</v>
      </c>
      <c r="ED398" s="3">
        <f t="shared" si="103"/>
        <v>0</v>
      </c>
      <c r="EE398" s="3">
        <f t="shared" si="103"/>
        <v>0</v>
      </c>
      <c r="EF398" s="3">
        <f t="shared" si="103"/>
        <v>0</v>
      </c>
      <c r="EG398" s="3">
        <f t="shared" si="103"/>
        <v>0</v>
      </c>
      <c r="EH398" s="3">
        <f t="shared" si="103"/>
        <v>0</v>
      </c>
      <c r="EI398" s="3">
        <f t="shared" si="103"/>
        <v>0</v>
      </c>
      <c r="EJ398" s="3">
        <f t="shared" si="103"/>
        <v>0</v>
      </c>
      <c r="EK398" s="3">
        <f t="shared" si="103"/>
        <v>0</v>
      </c>
      <c r="EL398" s="3">
        <f t="shared" si="103"/>
        <v>0</v>
      </c>
      <c r="EM398" s="3">
        <f t="shared" ref="EM398:FR398" si="104">EM556</f>
        <v>0</v>
      </c>
      <c r="EN398" s="3">
        <f t="shared" si="104"/>
        <v>0</v>
      </c>
      <c r="EO398" s="3">
        <f t="shared" si="104"/>
        <v>0</v>
      </c>
      <c r="EP398" s="3">
        <f t="shared" si="104"/>
        <v>0</v>
      </c>
      <c r="EQ398" s="3">
        <f t="shared" si="104"/>
        <v>0</v>
      </c>
      <c r="ER398" s="3">
        <f t="shared" si="104"/>
        <v>0</v>
      </c>
      <c r="ES398" s="3">
        <f t="shared" si="104"/>
        <v>0</v>
      </c>
      <c r="ET398" s="3">
        <f t="shared" si="104"/>
        <v>0</v>
      </c>
      <c r="EU398" s="3">
        <f t="shared" si="104"/>
        <v>0</v>
      </c>
      <c r="EV398" s="3">
        <f t="shared" si="104"/>
        <v>0</v>
      </c>
      <c r="EW398" s="3">
        <f t="shared" si="104"/>
        <v>0</v>
      </c>
      <c r="EX398" s="3">
        <f t="shared" si="104"/>
        <v>0</v>
      </c>
      <c r="EY398" s="3">
        <f t="shared" si="104"/>
        <v>0</v>
      </c>
      <c r="EZ398" s="3">
        <f t="shared" si="104"/>
        <v>0</v>
      </c>
      <c r="FA398" s="3">
        <f t="shared" si="104"/>
        <v>0</v>
      </c>
      <c r="FB398" s="3">
        <f t="shared" si="104"/>
        <v>0</v>
      </c>
      <c r="FC398" s="3">
        <f t="shared" si="104"/>
        <v>0</v>
      </c>
      <c r="FD398" s="3">
        <f t="shared" si="104"/>
        <v>0</v>
      </c>
      <c r="FE398" s="3">
        <f t="shared" si="104"/>
        <v>0</v>
      </c>
      <c r="FF398" s="3">
        <f t="shared" si="104"/>
        <v>0</v>
      </c>
      <c r="FG398" s="3">
        <f t="shared" si="104"/>
        <v>0</v>
      </c>
      <c r="FH398" s="3">
        <f t="shared" si="104"/>
        <v>0</v>
      </c>
      <c r="FI398" s="3">
        <f t="shared" si="104"/>
        <v>0</v>
      </c>
      <c r="FJ398" s="3">
        <f t="shared" si="104"/>
        <v>0</v>
      </c>
      <c r="FK398" s="3">
        <f t="shared" si="104"/>
        <v>0</v>
      </c>
      <c r="FL398" s="3">
        <f t="shared" si="104"/>
        <v>0</v>
      </c>
      <c r="FM398" s="3">
        <f t="shared" si="104"/>
        <v>0</v>
      </c>
      <c r="FN398" s="3">
        <f t="shared" si="104"/>
        <v>0</v>
      </c>
      <c r="FO398" s="3">
        <f t="shared" si="104"/>
        <v>0</v>
      </c>
      <c r="FP398" s="3">
        <f t="shared" si="104"/>
        <v>0</v>
      </c>
      <c r="FQ398" s="3">
        <f t="shared" si="104"/>
        <v>0</v>
      </c>
      <c r="FR398" s="3">
        <f t="shared" si="104"/>
        <v>0</v>
      </c>
      <c r="FS398" s="3">
        <f t="shared" ref="FS398:GX398" si="105">FS556</f>
        <v>0</v>
      </c>
      <c r="FT398" s="3">
        <f t="shared" si="105"/>
        <v>0</v>
      </c>
      <c r="FU398" s="3">
        <f t="shared" si="105"/>
        <v>0</v>
      </c>
      <c r="FV398" s="3">
        <f t="shared" si="105"/>
        <v>0</v>
      </c>
      <c r="FW398" s="3">
        <f t="shared" si="105"/>
        <v>0</v>
      </c>
      <c r="FX398" s="3">
        <f t="shared" si="105"/>
        <v>0</v>
      </c>
      <c r="FY398" s="3">
        <f t="shared" si="105"/>
        <v>0</v>
      </c>
      <c r="FZ398" s="3">
        <f t="shared" si="105"/>
        <v>0</v>
      </c>
      <c r="GA398" s="3">
        <f t="shared" si="105"/>
        <v>0</v>
      </c>
      <c r="GB398" s="3">
        <f t="shared" si="105"/>
        <v>0</v>
      </c>
      <c r="GC398" s="3">
        <f t="shared" si="105"/>
        <v>0</v>
      </c>
      <c r="GD398" s="3">
        <f t="shared" si="105"/>
        <v>0</v>
      </c>
      <c r="GE398" s="3">
        <f t="shared" si="105"/>
        <v>0</v>
      </c>
      <c r="GF398" s="3">
        <f t="shared" si="105"/>
        <v>0</v>
      </c>
      <c r="GG398" s="3">
        <f t="shared" si="105"/>
        <v>0</v>
      </c>
      <c r="GH398" s="3">
        <f t="shared" si="105"/>
        <v>0</v>
      </c>
      <c r="GI398" s="3">
        <f t="shared" si="105"/>
        <v>0</v>
      </c>
      <c r="GJ398" s="3">
        <f t="shared" si="105"/>
        <v>0</v>
      </c>
      <c r="GK398" s="3">
        <f t="shared" si="105"/>
        <v>0</v>
      </c>
      <c r="GL398" s="3">
        <f t="shared" si="105"/>
        <v>0</v>
      </c>
      <c r="GM398" s="3">
        <f t="shared" si="105"/>
        <v>0</v>
      </c>
      <c r="GN398" s="3">
        <f t="shared" si="105"/>
        <v>0</v>
      </c>
      <c r="GO398" s="3">
        <f t="shared" si="105"/>
        <v>0</v>
      </c>
      <c r="GP398" s="3">
        <f t="shared" si="105"/>
        <v>0</v>
      </c>
      <c r="GQ398" s="3">
        <f t="shared" si="105"/>
        <v>0</v>
      </c>
      <c r="GR398" s="3">
        <f t="shared" si="105"/>
        <v>0</v>
      </c>
      <c r="GS398" s="3">
        <f t="shared" si="105"/>
        <v>0</v>
      </c>
      <c r="GT398" s="3">
        <f t="shared" si="105"/>
        <v>0</v>
      </c>
      <c r="GU398" s="3">
        <f t="shared" si="105"/>
        <v>0</v>
      </c>
      <c r="GV398" s="3">
        <f t="shared" si="105"/>
        <v>0</v>
      </c>
      <c r="GW398" s="3">
        <f t="shared" si="105"/>
        <v>0</v>
      </c>
      <c r="GX398" s="3">
        <f t="shared" si="105"/>
        <v>0</v>
      </c>
    </row>
    <row r="400" spans="1:206" x14ac:dyDescent="0.2">
      <c r="A400" s="1">
        <v>5</v>
      </c>
      <c r="B400" s="1">
        <v>1</v>
      </c>
      <c r="C400" s="1"/>
      <c r="D400" s="1">
        <f>ROW(A413)</f>
        <v>413</v>
      </c>
      <c r="E400" s="1"/>
      <c r="F400" s="1" t="s">
        <v>160</v>
      </c>
      <c r="G400" s="1" t="s">
        <v>161</v>
      </c>
      <c r="H400" s="1" t="s">
        <v>3</v>
      </c>
      <c r="I400" s="1">
        <v>0</v>
      </c>
      <c r="J400" s="1"/>
      <c r="K400" s="1">
        <v>-1</v>
      </c>
      <c r="L400" s="1"/>
      <c r="M400" s="1"/>
      <c r="N400" s="1"/>
      <c r="O400" s="1"/>
      <c r="P400" s="1"/>
      <c r="Q400" s="1"/>
      <c r="R400" s="1"/>
      <c r="S400" s="1"/>
      <c r="T400" s="1"/>
      <c r="U400" s="1" t="s">
        <v>3</v>
      </c>
      <c r="V400" s="1">
        <v>0</v>
      </c>
      <c r="W400" s="1"/>
      <c r="X400" s="1"/>
      <c r="Y400" s="1"/>
      <c r="Z400" s="1"/>
      <c r="AA400" s="1"/>
      <c r="AB400" s="1" t="s">
        <v>3</v>
      </c>
      <c r="AC400" s="1" t="s">
        <v>3</v>
      </c>
      <c r="AD400" s="1" t="s">
        <v>3</v>
      </c>
      <c r="AE400" s="1" t="s">
        <v>3</v>
      </c>
      <c r="AF400" s="1" t="s">
        <v>3</v>
      </c>
      <c r="AG400" s="1" t="s">
        <v>3</v>
      </c>
      <c r="AH400" s="1"/>
      <c r="AI400" s="1"/>
      <c r="AJ400" s="1"/>
      <c r="AK400" s="1"/>
      <c r="AL400" s="1"/>
      <c r="AM400" s="1"/>
      <c r="AN400" s="1"/>
      <c r="AO400" s="1"/>
      <c r="AP400" s="1" t="s">
        <v>3</v>
      </c>
      <c r="AQ400" s="1" t="s">
        <v>3</v>
      </c>
      <c r="AR400" s="1" t="s">
        <v>3</v>
      </c>
      <c r="AS400" s="1"/>
      <c r="AT400" s="1"/>
      <c r="AU400" s="1"/>
      <c r="AV400" s="1"/>
      <c r="AW400" s="1"/>
      <c r="AX400" s="1"/>
      <c r="AY400" s="1"/>
      <c r="AZ400" s="1" t="s">
        <v>3</v>
      </c>
      <c r="BA400" s="1"/>
      <c r="BB400" s="1" t="s">
        <v>3</v>
      </c>
      <c r="BC400" s="1" t="s">
        <v>3</v>
      </c>
      <c r="BD400" s="1" t="s">
        <v>3</v>
      </c>
      <c r="BE400" s="1" t="s">
        <v>3</v>
      </c>
      <c r="BF400" s="1" t="s">
        <v>3</v>
      </c>
      <c r="BG400" s="1" t="s">
        <v>3</v>
      </c>
      <c r="BH400" s="1" t="s">
        <v>3</v>
      </c>
      <c r="BI400" s="1" t="s">
        <v>3</v>
      </c>
      <c r="BJ400" s="1" t="s">
        <v>3</v>
      </c>
      <c r="BK400" s="1" t="s">
        <v>3</v>
      </c>
      <c r="BL400" s="1" t="s">
        <v>3</v>
      </c>
      <c r="BM400" s="1" t="s">
        <v>3</v>
      </c>
      <c r="BN400" s="1" t="s">
        <v>3</v>
      </c>
      <c r="BO400" s="1" t="s">
        <v>3</v>
      </c>
      <c r="BP400" s="1" t="s">
        <v>3</v>
      </c>
      <c r="BQ400" s="1"/>
      <c r="BR400" s="1"/>
      <c r="BS400" s="1"/>
      <c r="BT400" s="1"/>
      <c r="BU400" s="1"/>
      <c r="BV400" s="1"/>
      <c r="BW400" s="1"/>
      <c r="BX400" s="1">
        <v>0</v>
      </c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>
        <v>0</v>
      </c>
    </row>
    <row r="402" spans="1:245" x14ac:dyDescent="0.2">
      <c r="A402" s="2">
        <v>52</v>
      </c>
      <c r="B402" s="2">
        <f t="shared" ref="B402:G402" si="106">B413</f>
        <v>1</v>
      </c>
      <c r="C402" s="2">
        <f t="shared" si="106"/>
        <v>5</v>
      </c>
      <c r="D402" s="2">
        <f t="shared" si="106"/>
        <v>400</v>
      </c>
      <c r="E402" s="2">
        <f t="shared" si="106"/>
        <v>0</v>
      </c>
      <c r="F402" s="2" t="str">
        <f t="shared" si="106"/>
        <v>3.1.1</v>
      </c>
      <c r="G402" s="2" t="str">
        <f t="shared" si="106"/>
        <v>Подготовительные работы</v>
      </c>
      <c r="H402" s="2"/>
      <c r="I402" s="2"/>
      <c r="J402" s="2"/>
      <c r="K402" s="2"/>
      <c r="L402" s="2"/>
      <c r="M402" s="2"/>
      <c r="N402" s="2"/>
      <c r="O402" s="2">
        <f t="shared" ref="O402:AT402" si="107">O413</f>
        <v>0</v>
      </c>
      <c r="P402" s="2">
        <f t="shared" si="107"/>
        <v>0</v>
      </c>
      <c r="Q402" s="2">
        <f t="shared" si="107"/>
        <v>0</v>
      </c>
      <c r="R402" s="2">
        <f t="shared" si="107"/>
        <v>0</v>
      </c>
      <c r="S402" s="2">
        <f t="shared" si="107"/>
        <v>0</v>
      </c>
      <c r="T402" s="2">
        <f t="shared" si="107"/>
        <v>0</v>
      </c>
      <c r="U402" s="2">
        <f t="shared" si="107"/>
        <v>0</v>
      </c>
      <c r="V402" s="2">
        <f t="shared" si="107"/>
        <v>0</v>
      </c>
      <c r="W402" s="2">
        <f t="shared" si="107"/>
        <v>0</v>
      </c>
      <c r="X402" s="2">
        <f t="shared" si="107"/>
        <v>0</v>
      </c>
      <c r="Y402" s="2">
        <f t="shared" si="107"/>
        <v>0</v>
      </c>
      <c r="Z402" s="2">
        <f t="shared" si="107"/>
        <v>0</v>
      </c>
      <c r="AA402" s="2">
        <f t="shared" si="107"/>
        <v>0</v>
      </c>
      <c r="AB402" s="2">
        <f t="shared" si="107"/>
        <v>0</v>
      </c>
      <c r="AC402" s="2">
        <f t="shared" si="107"/>
        <v>0</v>
      </c>
      <c r="AD402" s="2">
        <f t="shared" si="107"/>
        <v>0</v>
      </c>
      <c r="AE402" s="2">
        <f t="shared" si="107"/>
        <v>0</v>
      </c>
      <c r="AF402" s="2">
        <f t="shared" si="107"/>
        <v>0</v>
      </c>
      <c r="AG402" s="2">
        <f t="shared" si="107"/>
        <v>0</v>
      </c>
      <c r="AH402" s="2">
        <f t="shared" si="107"/>
        <v>0</v>
      </c>
      <c r="AI402" s="2">
        <f t="shared" si="107"/>
        <v>0</v>
      </c>
      <c r="AJ402" s="2">
        <f t="shared" si="107"/>
        <v>0</v>
      </c>
      <c r="AK402" s="2">
        <f t="shared" si="107"/>
        <v>0</v>
      </c>
      <c r="AL402" s="2">
        <f t="shared" si="107"/>
        <v>0</v>
      </c>
      <c r="AM402" s="2">
        <f t="shared" si="107"/>
        <v>0</v>
      </c>
      <c r="AN402" s="2">
        <f t="shared" si="107"/>
        <v>0</v>
      </c>
      <c r="AO402" s="2">
        <f t="shared" si="107"/>
        <v>0</v>
      </c>
      <c r="AP402" s="2">
        <f t="shared" si="107"/>
        <v>0</v>
      </c>
      <c r="AQ402" s="2">
        <f t="shared" si="107"/>
        <v>0</v>
      </c>
      <c r="AR402" s="2">
        <f t="shared" si="107"/>
        <v>0</v>
      </c>
      <c r="AS402" s="2">
        <f t="shared" si="107"/>
        <v>0</v>
      </c>
      <c r="AT402" s="2">
        <f t="shared" si="107"/>
        <v>0</v>
      </c>
      <c r="AU402" s="2">
        <f t="shared" ref="AU402:BZ402" si="108">AU413</f>
        <v>0</v>
      </c>
      <c r="AV402" s="2">
        <f t="shared" si="108"/>
        <v>0</v>
      </c>
      <c r="AW402" s="2">
        <f t="shared" si="108"/>
        <v>0</v>
      </c>
      <c r="AX402" s="2">
        <f t="shared" si="108"/>
        <v>0</v>
      </c>
      <c r="AY402" s="2">
        <f t="shared" si="108"/>
        <v>0</v>
      </c>
      <c r="AZ402" s="2">
        <f t="shared" si="108"/>
        <v>0</v>
      </c>
      <c r="BA402" s="2">
        <f t="shared" si="108"/>
        <v>0</v>
      </c>
      <c r="BB402" s="2">
        <f t="shared" si="108"/>
        <v>0</v>
      </c>
      <c r="BC402" s="2">
        <f t="shared" si="108"/>
        <v>0</v>
      </c>
      <c r="BD402" s="2">
        <f t="shared" si="108"/>
        <v>0</v>
      </c>
      <c r="BE402" s="2">
        <f t="shared" si="108"/>
        <v>0</v>
      </c>
      <c r="BF402" s="2">
        <f t="shared" si="108"/>
        <v>0</v>
      </c>
      <c r="BG402" s="2">
        <f t="shared" si="108"/>
        <v>0</v>
      </c>
      <c r="BH402" s="2">
        <f t="shared" si="108"/>
        <v>0</v>
      </c>
      <c r="BI402" s="2">
        <f t="shared" si="108"/>
        <v>0</v>
      </c>
      <c r="BJ402" s="2">
        <f t="shared" si="108"/>
        <v>0</v>
      </c>
      <c r="BK402" s="2">
        <f t="shared" si="108"/>
        <v>0</v>
      </c>
      <c r="BL402" s="2">
        <f t="shared" si="108"/>
        <v>0</v>
      </c>
      <c r="BM402" s="2">
        <f t="shared" si="108"/>
        <v>0</v>
      </c>
      <c r="BN402" s="2">
        <f t="shared" si="108"/>
        <v>0</v>
      </c>
      <c r="BO402" s="2">
        <f t="shared" si="108"/>
        <v>0</v>
      </c>
      <c r="BP402" s="2">
        <f t="shared" si="108"/>
        <v>0</v>
      </c>
      <c r="BQ402" s="2">
        <f t="shared" si="108"/>
        <v>0</v>
      </c>
      <c r="BR402" s="2">
        <f t="shared" si="108"/>
        <v>0</v>
      </c>
      <c r="BS402" s="2">
        <f t="shared" si="108"/>
        <v>0</v>
      </c>
      <c r="BT402" s="2">
        <f t="shared" si="108"/>
        <v>0</v>
      </c>
      <c r="BU402" s="2">
        <f t="shared" si="108"/>
        <v>0</v>
      </c>
      <c r="BV402" s="2">
        <f t="shared" si="108"/>
        <v>0</v>
      </c>
      <c r="BW402" s="2">
        <f t="shared" si="108"/>
        <v>0</v>
      </c>
      <c r="BX402" s="2">
        <f t="shared" si="108"/>
        <v>0</v>
      </c>
      <c r="BY402" s="2">
        <f t="shared" si="108"/>
        <v>0</v>
      </c>
      <c r="BZ402" s="2">
        <f t="shared" si="108"/>
        <v>0</v>
      </c>
      <c r="CA402" s="2">
        <f t="shared" ref="CA402:DF402" si="109">CA413</f>
        <v>0</v>
      </c>
      <c r="CB402" s="2">
        <f t="shared" si="109"/>
        <v>0</v>
      </c>
      <c r="CC402" s="2">
        <f t="shared" si="109"/>
        <v>0</v>
      </c>
      <c r="CD402" s="2">
        <f t="shared" si="109"/>
        <v>0</v>
      </c>
      <c r="CE402" s="2">
        <f t="shared" si="109"/>
        <v>0</v>
      </c>
      <c r="CF402" s="2">
        <f t="shared" si="109"/>
        <v>0</v>
      </c>
      <c r="CG402" s="2">
        <f t="shared" si="109"/>
        <v>0</v>
      </c>
      <c r="CH402" s="2">
        <f t="shared" si="109"/>
        <v>0</v>
      </c>
      <c r="CI402" s="2">
        <f t="shared" si="109"/>
        <v>0</v>
      </c>
      <c r="CJ402" s="2">
        <f t="shared" si="109"/>
        <v>0</v>
      </c>
      <c r="CK402" s="2">
        <f t="shared" si="109"/>
        <v>0</v>
      </c>
      <c r="CL402" s="2">
        <f t="shared" si="109"/>
        <v>0</v>
      </c>
      <c r="CM402" s="2">
        <f t="shared" si="109"/>
        <v>0</v>
      </c>
      <c r="CN402" s="2">
        <f t="shared" si="109"/>
        <v>0</v>
      </c>
      <c r="CO402" s="2">
        <f t="shared" si="109"/>
        <v>0</v>
      </c>
      <c r="CP402" s="2">
        <f t="shared" si="109"/>
        <v>0</v>
      </c>
      <c r="CQ402" s="2">
        <f t="shared" si="109"/>
        <v>0</v>
      </c>
      <c r="CR402" s="2">
        <f t="shared" si="109"/>
        <v>0</v>
      </c>
      <c r="CS402" s="2">
        <f t="shared" si="109"/>
        <v>0</v>
      </c>
      <c r="CT402" s="2">
        <f t="shared" si="109"/>
        <v>0</v>
      </c>
      <c r="CU402" s="2">
        <f t="shared" si="109"/>
        <v>0</v>
      </c>
      <c r="CV402" s="2">
        <f t="shared" si="109"/>
        <v>0</v>
      </c>
      <c r="CW402" s="2">
        <f t="shared" si="109"/>
        <v>0</v>
      </c>
      <c r="CX402" s="2">
        <f t="shared" si="109"/>
        <v>0</v>
      </c>
      <c r="CY402" s="2">
        <f t="shared" si="109"/>
        <v>0</v>
      </c>
      <c r="CZ402" s="2">
        <f t="shared" si="109"/>
        <v>0</v>
      </c>
      <c r="DA402" s="2">
        <f t="shared" si="109"/>
        <v>0</v>
      </c>
      <c r="DB402" s="2">
        <f t="shared" si="109"/>
        <v>0</v>
      </c>
      <c r="DC402" s="2">
        <f t="shared" si="109"/>
        <v>0</v>
      </c>
      <c r="DD402" s="2">
        <f t="shared" si="109"/>
        <v>0</v>
      </c>
      <c r="DE402" s="2">
        <f t="shared" si="109"/>
        <v>0</v>
      </c>
      <c r="DF402" s="2">
        <f t="shared" si="109"/>
        <v>0</v>
      </c>
      <c r="DG402" s="3">
        <f t="shared" ref="DG402:EL402" si="110">DG413</f>
        <v>0</v>
      </c>
      <c r="DH402" s="3">
        <f t="shared" si="110"/>
        <v>0</v>
      </c>
      <c r="DI402" s="3">
        <f t="shared" si="110"/>
        <v>0</v>
      </c>
      <c r="DJ402" s="3">
        <f t="shared" si="110"/>
        <v>0</v>
      </c>
      <c r="DK402" s="3">
        <f t="shared" si="110"/>
        <v>0</v>
      </c>
      <c r="DL402" s="3">
        <f t="shared" si="110"/>
        <v>0</v>
      </c>
      <c r="DM402" s="3">
        <f t="shared" si="110"/>
        <v>0</v>
      </c>
      <c r="DN402" s="3">
        <f t="shared" si="110"/>
        <v>0</v>
      </c>
      <c r="DO402" s="3">
        <f t="shared" si="110"/>
        <v>0</v>
      </c>
      <c r="DP402" s="3">
        <f t="shared" si="110"/>
        <v>0</v>
      </c>
      <c r="DQ402" s="3">
        <f t="shared" si="110"/>
        <v>0</v>
      </c>
      <c r="DR402" s="3">
        <f t="shared" si="110"/>
        <v>0</v>
      </c>
      <c r="DS402" s="3">
        <f t="shared" si="110"/>
        <v>0</v>
      </c>
      <c r="DT402" s="3">
        <f t="shared" si="110"/>
        <v>0</v>
      </c>
      <c r="DU402" s="3">
        <f t="shared" si="110"/>
        <v>0</v>
      </c>
      <c r="DV402" s="3">
        <f t="shared" si="110"/>
        <v>0</v>
      </c>
      <c r="DW402" s="3">
        <f t="shared" si="110"/>
        <v>0</v>
      </c>
      <c r="DX402" s="3">
        <f t="shared" si="110"/>
        <v>0</v>
      </c>
      <c r="DY402" s="3">
        <f t="shared" si="110"/>
        <v>0</v>
      </c>
      <c r="DZ402" s="3">
        <f t="shared" si="110"/>
        <v>0</v>
      </c>
      <c r="EA402" s="3">
        <f t="shared" si="110"/>
        <v>0</v>
      </c>
      <c r="EB402" s="3">
        <f t="shared" si="110"/>
        <v>0</v>
      </c>
      <c r="EC402" s="3">
        <f t="shared" si="110"/>
        <v>0</v>
      </c>
      <c r="ED402" s="3">
        <f t="shared" si="110"/>
        <v>0</v>
      </c>
      <c r="EE402" s="3">
        <f t="shared" si="110"/>
        <v>0</v>
      </c>
      <c r="EF402" s="3">
        <f t="shared" si="110"/>
        <v>0</v>
      </c>
      <c r="EG402" s="3">
        <f t="shared" si="110"/>
        <v>0</v>
      </c>
      <c r="EH402" s="3">
        <f t="shared" si="110"/>
        <v>0</v>
      </c>
      <c r="EI402" s="3">
        <f t="shared" si="110"/>
        <v>0</v>
      </c>
      <c r="EJ402" s="3">
        <f t="shared" si="110"/>
        <v>0</v>
      </c>
      <c r="EK402" s="3">
        <f t="shared" si="110"/>
        <v>0</v>
      </c>
      <c r="EL402" s="3">
        <f t="shared" si="110"/>
        <v>0</v>
      </c>
      <c r="EM402" s="3">
        <f t="shared" ref="EM402:FR402" si="111">EM413</f>
        <v>0</v>
      </c>
      <c r="EN402" s="3">
        <f t="shared" si="111"/>
        <v>0</v>
      </c>
      <c r="EO402" s="3">
        <f t="shared" si="111"/>
        <v>0</v>
      </c>
      <c r="EP402" s="3">
        <f t="shared" si="111"/>
        <v>0</v>
      </c>
      <c r="EQ402" s="3">
        <f t="shared" si="111"/>
        <v>0</v>
      </c>
      <c r="ER402" s="3">
        <f t="shared" si="111"/>
        <v>0</v>
      </c>
      <c r="ES402" s="3">
        <f t="shared" si="111"/>
        <v>0</v>
      </c>
      <c r="ET402" s="3">
        <f t="shared" si="111"/>
        <v>0</v>
      </c>
      <c r="EU402" s="3">
        <f t="shared" si="111"/>
        <v>0</v>
      </c>
      <c r="EV402" s="3">
        <f t="shared" si="111"/>
        <v>0</v>
      </c>
      <c r="EW402" s="3">
        <f t="shared" si="111"/>
        <v>0</v>
      </c>
      <c r="EX402" s="3">
        <f t="shared" si="111"/>
        <v>0</v>
      </c>
      <c r="EY402" s="3">
        <f t="shared" si="111"/>
        <v>0</v>
      </c>
      <c r="EZ402" s="3">
        <f t="shared" si="111"/>
        <v>0</v>
      </c>
      <c r="FA402" s="3">
        <f t="shared" si="111"/>
        <v>0</v>
      </c>
      <c r="FB402" s="3">
        <f t="shared" si="111"/>
        <v>0</v>
      </c>
      <c r="FC402" s="3">
        <f t="shared" si="111"/>
        <v>0</v>
      </c>
      <c r="FD402" s="3">
        <f t="shared" si="111"/>
        <v>0</v>
      </c>
      <c r="FE402" s="3">
        <f t="shared" si="111"/>
        <v>0</v>
      </c>
      <c r="FF402" s="3">
        <f t="shared" si="111"/>
        <v>0</v>
      </c>
      <c r="FG402" s="3">
        <f t="shared" si="111"/>
        <v>0</v>
      </c>
      <c r="FH402" s="3">
        <f t="shared" si="111"/>
        <v>0</v>
      </c>
      <c r="FI402" s="3">
        <f t="shared" si="111"/>
        <v>0</v>
      </c>
      <c r="FJ402" s="3">
        <f t="shared" si="111"/>
        <v>0</v>
      </c>
      <c r="FK402" s="3">
        <f t="shared" si="111"/>
        <v>0</v>
      </c>
      <c r="FL402" s="3">
        <f t="shared" si="111"/>
        <v>0</v>
      </c>
      <c r="FM402" s="3">
        <f t="shared" si="111"/>
        <v>0</v>
      </c>
      <c r="FN402" s="3">
        <f t="shared" si="111"/>
        <v>0</v>
      </c>
      <c r="FO402" s="3">
        <f t="shared" si="111"/>
        <v>0</v>
      </c>
      <c r="FP402" s="3">
        <f t="shared" si="111"/>
        <v>0</v>
      </c>
      <c r="FQ402" s="3">
        <f t="shared" si="111"/>
        <v>0</v>
      </c>
      <c r="FR402" s="3">
        <f t="shared" si="111"/>
        <v>0</v>
      </c>
      <c r="FS402" s="3">
        <f t="shared" ref="FS402:GX402" si="112">FS413</f>
        <v>0</v>
      </c>
      <c r="FT402" s="3">
        <f t="shared" si="112"/>
        <v>0</v>
      </c>
      <c r="FU402" s="3">
        <f t="shared" si="112"/>
        <v>0</v>
      </c>
      <c r="FV402" s="3">
        <f t="shared" si="112"/>
        <v>0</v>
      </c>
      <c r="FW402" s="3">
        <f t="shared" si="112"/>
        <v>0</v>
      </c>
      <c r="FX402" s="3">
        <f t="shared" si="112"/>
        <v>0</v>
      </c>
      <c r="FY402" s="3">
        <f t="shared" si="112"/>
        <v>0</v>
      </c>
      <c r="FZ402" s="3">
        <f t="shared" si="112"/>
        <v>0</v>
      </c>
      <c r="GA402" s="3">
        <f t="shared" si="112"/>
        <v>0</v>
      </c>
      <c r="GB402" s="3">
        <f t="shared" si="112"/>
        <v>0</v>
      </c>
      <c r="GC402" s="3">
        <f t="shared" si="112"/>
        <v>0</v>
      </c>
      <c r="GD402" s="3">
        <f t="shared" si="112"/>
        <v>0</v>
      </c>
      <c r="GE402" s="3">
        <f t="shared" si="112"/>
        <v>0</v>
      </c>
      <c r="GF402" s="3">
        <f t="shared" si="112"/>
        <v>0</v>
      </c>
      <c r="GG402" s="3">
        <f t="shared" si="112"/>
        <v>0</v>
      </c>
      <c r="GH402" s="3">
        <f t="shared" si="112"/>
        <v>0</v>
      </c>
      <c r="GI402" s="3">
        <f t="shared" si="112"/>
        <v>0</v>
      </c>
      <c r="GJ402" s="3">
        <f t="shared" si="112"/>
        <v>0</v>
      </c>
      <c r="GK402" s="3">
        <f t="shared" si="112"/>
        <v>0</v>
      </c>
      <c r="GL402" s="3">
        <f t="shared" si="112"/>
        <v>0</v>
      </c>
      <c r="GM402" s="3">
        <f t="shared" si="112"/>
        <v>0</v>
      </c>
      <c r="GN402" s="3">
        <f t="shared" si="112"/>
        <v>0</v>
      </c>
      <c r="GO402" s="3">
        <f t="shared" si="112"/>
        <v>0</v>
      </c>
      <c r="GP402" s="3">
        <f t="shared" si="112"/>
        <v>0</v>
      </c>
      <c r="GQ402" s="3">
        <f t="shared" si="112"/>
        <v>0</v>
      </c>
      <c r="GR402" s="3">
        <f t="shared" si="112"/>
        <v>0</v>
      </c>
      <c r="GS402" s="3">
        <f t="shared" si="112"/>
        <v>0</v>
      </c>
      <c r="GT402" s="3">
        <f t="shared" si="112"/>
        <v>0</v>
      </c>
      <c r="GU402" s="3">
        <f t="shared" si="112"/>
        <v>0</v>
      </c>
      <c r="GV402" s="3">
        <f t="shared" si="112"/>
        <v>0</v>
      </c>
      <c r="GW402" s="3">
        <f t="shared" si="112"/>
        <v>0</v>
      </c>
      <c r="GX402" s="3">
        <f t="shared" si="112"/>
        <v>0</v>
      </c>
    </row>
    <row r="404" spans="1:245" x14ac:dyDescent="0.2">
      <c r="A404">
        <v>17</v>
      </c>
      <c r="B404">
        <v>1</v>
      </c>
      <c r="E404" t="s">
        <v>4</v>
      </c>
      <c r="F404" t="s">
        <v>162</v>
      </c>
      <c r="G404" t="s">
        <v>163</v>
      </c>
      <c r="H404" t="s">
        <v>164</v>
      </c>
      <c r="I404">
        <v>0</v>
      </c>
      <c r="J404">
        <v>0</v>
      </c>
      <c r="O404">
        <f t="shared" ref="O404:O411" si="113">ROUND(CP404,2)</f>
        <v>0</v>
      </c>
      <c r="P404">
        <f t="shared" ref="P404:P411" si="114">ROUND(CQ404*I404,2)</f>
        <v>0</v>
      </c>
      <c r="Q404">
        <f t="shared" ref="Q404:Q411" si="115">ROUND(CR404*I404,2)</f>
        <v>0</v>
      </c>
      <c r="R404">
        <f t="shared" ref="R404:R411" si="116">ROUND(CS404*I404,2)</f>
        <v>0</v>
      </c>
      <c r="S404">
        <f t="shared" ref="S404:S411" si="117">ROUND(CT404*I404,2)</f>
        <v>0</v>
      </c>
      <c r="T404">
        <f t="shared" ref="T404:T411" si="118">ROUND(CU404*I404,2)</f>
        <v>0</v>
      </c>
      <c r="U404">
        <f t="shared" ref="U404:U411" si="119">CV404*I404</f>
        <v>0</v>
      </c>
      <c r="V404">
        <f t="shared" ref="V404:V411" si="120">CW404*I404</f>
        <v>0</v>
      </c>
      <c r="W404">
        <f t="shared" ref="W404:W411" si="121">ROUND(CX404*I404,2)</f>
        <v>0</v>
      </c>
      <c r="X404">
        <f t="shared" ref="X404:Y411" si="122">ROUND(CY404,2)</f>
        <v>0</v>
      </c>
      <c r="Y404">
        <f t="shared" si="122"/>
        <v>0</v>
      </c>
      <c r="AA404">
        <v>36286615</v>
      </c>
      <c r="AB404">
        <f t="shared" ref="AB404:AB411" si="123">ROUND((AC404+AD404+AF404),6)</f>
        <v>50683.55</v>
      </c>
      <c r="AC404">
        <f t="shared" ref="AC404:AC409" si="124">ROUND((ES404),6)</f>
        <v>0</v>
      </c>
      <c r="AD404">
        <f t="shared" ref="AD404:AD409" si="125">ROUND((((ET404)-(EU404))+AE404),6)</f>
        <v>24356.799999999999</v>
      </c>
      <c r="AE404">
        <f t="shared" ref="AE404:AF409" si="126">ROUND((EU404),6)</f>
        <v>12839.36</v>
      </c>
      <c r="AF404">
        <f t="shared" si="126"/>
        <v>26326.75</v>
      </c>
      <c r="AG404">
        <f t="shared" ref="AG404:AG411" si="127">ROUND((AP404),6)</f>
        <v>0</v>
      </c>
      <c r="AH404">
        <f t="shared" ref="AH404:AI409" si="128">(EW404)</f>
        <v>155</v>
      </c>
      <c r="AI404">
        <f t="shared" si="128"/>
        <v>0</v>
      </c>
      <c r="AJ404">
        <f t="shared" ref="AJ404:AJ411" si="129">(AS404)</f>
        <v>0</v>
      </c>
      <c r="AK404">
        <v>50683.55</v>
      </c>
      <c r="AL404">
        <v>0</v>
      </c>
      <c r="AM404">
        <v>24356.799999999999</v>
      </c>
      <c r="AN404">
        <v>12839.36</v>
      </c>
      <c r="AO404">
        <v>26326.75</v>
      </c>
      <c r="AP404">
        <v>0</v>
      </c>
      <c r="AQ404">
        <v>155</v>
      </c>
      <c r="AR404">
        <v>0</v>
      </c>
      <c r="AS404">
        <v>0</v>
      </c>
      <c r="AT404">
        <v>70</v>
      </c>
      <c r="AU404">
        <v>10</v>
      </c>
      <c r="AV404">
        <v>1</v>
      </c>
      <c r="AW404">
        <v>1</v>
      </c>
      <c r="AZ404">
        <v>1</v>
      </c>
      <c r="BA404">
        <v>1</v>
      </c>
      <c r="BB404">
        <v>1</v>
      </c>
      <c r="BC404">
        <v>1</v>
      </c>
      <c r="BD404" t="s">
        <v>3</v>
      </c>
      <c r="BE404" t="s">
        <v>3</v>
      </c>
      <c r="BF404" t="s">
        <v>3</v>
      </c>
      <c r="BG404" t="s">
        <v>3</v>
      </c>
      <c r="BH404">
        <v>0</v>
      </c>
      <c r="BI404">
        <v>4</v>
      </c>
      <c r="BJ404" t="s">
        <v>165</v>
      </c>
      <c r="BM404">
        <v>0</v>
      </c>
      <c r="BN404">
        <v>0</v>
      </c>
      <c r="BO404" t="s">
        <v>3</v>
      </c>
      <c r="BP404">
        <v>0</v>
      </c>
      <c r="BQ404">
        <v>1</v>
      </c>
      <c r="BR404">
        <v>0</v>
      </c>
      <c r="BS404">
        <v>1</v>
      </c>
      <c r="BT404">
        <v>1</v>
      </c>
      <c r="BU404">
        <v>1</v>
      </c>
      <c r="BV404">
        <v>1</v>
      </c>
      <c r="BW404">
        <v>1</v>
      </c>
      <c r="BX404">
        <v>1</v>
      </c>
      <c r="BY404" t="s">
        <v>3</v>
      </c>
      <c r="BZ404">
        <v>70</v>
      </c>
      <c r="CA404">
        <v>10</v>
      </c>
      <c r="CE404">
        <v>0</v>
      </c>
      <c r="CF404">
        <v>0</v>
      </c>
      <c r="CG404">
        <v>0</v>
      </c>
      <c r="CM404">
        <v>0</v>
      </c>
      <c r="CN404" t="s">
        <v>3</v>
      </c>
      <c r="CO404">
        <v>0</v>
      </c>
      <c r="CP404">
        <f t="shared" ref="CP404:CP411" si="130">(P404+Q404+S404)</f>
        <v>0</v>
      </c>
      <c r="CQ404">
        <f t="shared" ref="CQ404:CQ411" si="131">(AC404*BC404*AW404)</f>
        <v>0</v>
      </c>
      <c r="CR404">
        <f t="shared" ref="CR404:CR409" si="132">((((ET404)*BB404-(EU404)*BS404)+AE404*BS404)*AV404)</f>
        <v>24356.799999999999</v>
      </c>
      <c r="CS404">
        <f t="shared" ref="CS404:CS411" si="133">(AE404*BS404*AV404)</f>
        <v>12839.36</v>
      </c>
      <c r="CT404">
        <f t="shared" ref="CT404:CT411" si="134">(AF404*BA404*AV404)</f>
        <v>26326.75</v>
      </c>
      <c r="CU404">
        <f t="shared" ref="CU404:CU411" si="135">AG404</f>
        <v>0</v>
      </c>
      <c r="CV404">
        <f t="shared" ref="CV404:CV411" si="136">(AH404*AV404)</f>
        <v>155</v>
      </c>
      <c r="CW404">
        <f t="shared" ref="CW404:CX411" si="137">AI404</f>
        <v>0</v>
      </c>
      <c r="CX404">
        <f t="shared" si="137"/>
        <v>0</v>
      </c>
      <c r="CY404">
        <f t="shared" ref="CY404:CY411" si="138">((S404*BZ404)/100)</f>
        <v>0</v>
      </c>
      <c r="CZ404">
        <f t="shared" ref="CZ404:CZ411" si="139">((S404*CA404)/100)</f>
        <v>0</v>
      </c>
      <c r="DC404" t="s">
        <v>3</v>
      </c>
      <c r="DD404" t="s">
        <v>3</v>
      </c>
      <c r="DE404" t="s">
        <v>3</v>
      </c>
      <c r="DF404" t="s">
        <v>3</v>
      </c>
      <c r="DG404" t="s">
        <v>3</v>
      </c>
      <c r="DH404" t="s">
        <v>3</v>
      </c>
      <c r="DI404" t="s">
        <v>3</v>
      </c>
      <c r="DJ404" t="s">
        <v>3</v>
      </c>
      <c r="DK404" t="s">
        <v>3</v>
      </c>
      <c r="DL404" t="s">
        <v>3</v>
      </c>
      <c r="DM404" t="s">
        <v>3</v>
      </c>
      <c r="DN404">
        <v>0</v>
      </c>
      <c r="DO404">
        <v>0</v>
      </c>
      <c r="DP404">
        <v>1</v>
      </c>
      <c r="DQ404">
        <v>1</v>
      </c>
      <c r="DU404">
        <v>1007</v>
      </c>
      <c r="DV404" t="s">
        <v>164</v>
      </c>
      <c r="DW404" t="s">
        <v>164</v>
      </c>
      <c r="DX404">
        <v>100</v>
      </c>
      <c r="EE404">
        <v>34857346</v>
      </c>
      <c r="EF404">
        <v>1</v>
      </c>
      <c r="EG404" t="s">
        <v>86</v>
      </c>
      <c r="EH404">
        <v>0</v>
      </c>
      <c r="EI404" t="s">
        <v>3</v>
      </c>
      <c r="EJ404">
        <v>4</v>
      </c>
      <c r="EK404">
        <v>0</v>
      </c>
      <c r="EL404" t="s">
        <v>87</v>
      </c>
      <c r="EM404" t="s">
        <v>88</v>
      </c>
      <c r="EO404" t="s">
        <v>3</v>
      </c>
      <c r="EQ404">
        <v>131072</v>
      </c>
      <c r="ER404">
        <v>50683.55</v>
      </c>
      <c r="ES404">
        <v>0</v>
      </c>
      <c r="ET404">
        <v>24356.799999999999</v>
      </c>
      <c r="EU404">
        <v>12839.36</v>
      </c>
      <c r="EV404">
        <v>26326.75</v>
      </c>
      <c r="EW404">
        <v>155</v>
      </c>
      <c r="EX404">
        <v>0</v>
      </c>
      <c r="EY404">
        <v>0</v>
      </c>
      <c r="FQ404">
        <v>0</v>
      </c>
      <c r="FR404">
        <f t="shared" ref="FR404:FR411" si="140">ROUND(IF(AND(BH404=3,BI404=3),P404,0),2)</f>
        <v>0</v>
      </c>
      <c r="FS404">
        <v>0</v>
      </c>
      <c r="FX404">
        <v>70</v>
      </c>
      <c r="FY404">
        <v>10</v>
      </c>
      <c r="GA404" t="s">
        <v>3</v>
      </c>
      <c r="GD404">
        <v>0</v>
      </c>
      <c r="GF404">
        <v>-2080523202</v>
      </c>
      <c r="GG404">
        <v>2</v>
      </c>
      <c r="GH404">
        <v>0</v>
      </c>
      <c r="GI404">
        <v>-2</v>
      </c>
      <c r="GJ404">
        <v>0</v>
      </c>
      <c r="GK404">
        <f>ROUND(R404*(R12)/100,2)</f>
        <v>0</v>
      </c>
      <c r="GL404">
        <f t="shared" ref="GL404:GL411" si="141">ROUND(IF(AND(BH404=3,BI404=3,FS404&lt;&gt;0),P404,0),2)</f>
        <v>0</v>
      </c>
      <c r="GM404">
        <f>ROUND(O404+X404+Y404+GK404,2)+GX404</f>
        <v>0</v>
      </c>
      <c r="GN404">
        <f>IF(OR(BI404=0,BI404=1),ROUND(O404+X404+Y404+GK404,2),0)</f>
        <v>0</v>
      </c>
      <c r="GO404">
        <f>IF(BI404=2,ROUND(O404+X404+Y404+GK404,2),0)</f>
        <v>0</v>
      </c>
      <c r="GP404">
        <f>IF(BI404=4,ROUND(O404+X404+Y404+GK404,2)+GX404,0)</f>
        <v>0</v>
      </c>
      <c r="GR404">
        <v>0</v>
      </c>
      <c r="GS404">
        <v>0</v>
      </c>
      <c r="GT404">
        <v>0</v>
      </c>
      <c r="GU404" t="s">
        <v>3</v>
      </c>
      <c r="GV404">
        <f t="shared" ref="GV404:GV411" si="142">ROUND((GT404),6)</f>
        <v>0</v>
      </c>
      <c r="GW404">
        <v>1</v>
      </c>
      <c r="GX404">
        <f t="shared" ref="GX404:GX411" si="143">ROUND(HC404*I404,2)</f>
        <v>0</v>
      </c>
      <c r="HA404">
        <v>0</v>
      </c>
      <c r="HB404">
        <v>0</v>
      </c>
      <c r="HC404">
        <f t="shared" ref="HC404:HC411" si="144">GV404*GW404</f>
        <v>0</v>
      </c>
      <c r="IK404">
        <v>0</v>
      </c>
    </row>
    <row r="405" spans="1:245" x14ac:dyDescent="0.2">
      <c r="A405">
        <v>17</v>
      </c>
      <c r="B405">
        <v>1</v>
      </c>
      <c r="E405" t="s">
        <v>89</v>
      </c>
      <c r="F405" t="s">
        <v>166</v>
      </c>
      <c r="G405" t="s">
        <v>167</v>
      </c>
      <c r="H405" t="s">
        <v>99</v>
      </c>
      <c r="I405">
        <v>0</v>
      </c>
      <c r="J405">
        <v>0</v>
      </c>
      <c r="O405">
        <f t="shared" si="113"/>
        <v>0</v>
      </c>
      <c r="P405">
        <f t="shared" si="114"/>
        <v>0</v>
      </c>
      <c r="Q405">
        <f t="shared" si="115"/>
        <v>0</v>
      </c>
      <c r="R405">
        <f t="shared" si="116"/>
        <v>0</v>
      </c>
      <c r="S405">
        <f t="shared" si="117"/>
        <v>0</v>
      </c>
      <c r="T405">
        <f t="shared" si="118"/>
        <v>0</v>
      </c>
      <c r="U405">
        <f t="shared" si="119"/>
        <v>0</v>
      </c>
      <c r="V405">
        <f t="shared" si="120"/>
        <v>0</v>
      </c>
      <c r="W405">
        <f t="shared" si="121"/>
        <v>0</v>
      </c>
      <c r="X405">
        <f t="shared" si="122"/>
        <v>0</v>
      </c>
      <c r="Y405">
        <f t="shared" si="122"/>
        <v>0</v>
      </c>
      <c r="AA405">
        <v>36286615</v>
      </c>
      <c r="AB405">
        <f t="shared" si="123"/>
        <v>13455.48</v>
      </c>
      <c r="AC405">
        <f t="shared" si="124"/>
        <v>0</v>
      </c>
      <c r="AD405">
        <f t="shared" si="125"/>
        <v>0</v>
      </c>
      <c r="AE405">
        <f t="shared" si="126"/>
        <v>0</v>
      </c>
      <c r="AF405">
        <f t="shared" si="126"/>
        <v>13455.48</v>
      </c>
      <c r="AG405">
        <f t="shared" si="127"/>
        <v>0</v>
      </c>
      <c r="AH405">
        <f t="shared" si="128"/>
        <v>76.7</v>
      </c>
      <c r="AI405">
        <f t="shared" si="128"/>
        <v>0</v>
      </c>
      <c r="AJ405">
        <f t="shared" si="129"/>
        <v>0</v>
      </c>
      <c r="AK405">
        <v>13455.48</v>
      </c>
      <c r="AL405">
        <v>0</v>
      </c>
      <c r="AM405">
        <v>0</v>
      </c>
      <c r="AN405">
        <v>0</v>
      </c>
      <c r="AO405">
        <v>13455.48</v>
      </c>
      <c r="AP405">
        <v>0</v>
      </c>
      <c r="AQ405">
        <v>76.7</v>
      </c>
      <c r="AR405">
        <v>0</v>
      </c>
      <c r="AS405">
        <v>0</v>
      </c>
      <c r="AT405">
        <v>70</v>
      </c>
      <c r="AU405">
        <v>10</v>
      </c>
      <c r="AV405">
        <v>1</v>
      </c>
      <c r="AW405">
        <v>1</v>
      </c>
      <c r="AZ405">
        <v>1</v>
      </c>
      <c r="BA405">
        <v>1</v>
      </c>
      <c r="BB405">
        <v>1</v>
      </c>
      <c r="BC405">
        <v>1</v>
      </c>
      <c r="BD405" t="s">
        <v>3</v>
      </c>
      <c r="BE405" t="s">
        <v>3</v>
      </c>
      <c r="BF405" t="s">
        <v>3</v>
      </c>
      <c r="BG405" t="s">
        <v>3</v>
      </c>
      <c r="BH405">
        <v>0</v>
      </c>
      <c r="BI405">
        <v>4</v>
      </c>
      <c r="BJ405" t="s">
        <v>168</v>
      </c>
      <c r="BM405">
        <v>0</v>
      </c>
      <c r="BN405">
        <v>0</v>
      </c>
      <c r="BO405" t="s">
        <v>3</v>
      </c>
      <c r="BP405">
        <v>0</v>
      </c>
      <c r="BQ405">
        <v>1</v>
      </c>
      <c r="BR405">
        <v>0</v>
      </c>
      <c r="BS405">
        <v>1</v>
      </c>
      <c r="BT405">
        <v>1</v>
      </c>
      <c r="BU405">
        <v>1</v>
      </c>
      <c r="BV405">
        <v>1</v>
      </c>
      <c r="BW405">
        <v>1</v>
      </c>
      <c r="BX405">
        <v>1</v>
      </c>
      <c r="BY405" t="s">
        <v>3</v>
      </c>
      <c r="BZ405">
        <v>70</v>
      </c>
      <c r="CA405">
        <v>10</v>
      </c>
      <c r="CE405">
        <v>0</v>
      </c>
      <c r="CF405">
        <v>0</v>
      </c>
      <c r="CG405">
        <v>0</v>
      </c>
      <c r="CM405">
        <v>0</v>
      </c>
      <c r="CN405" t="s">
        <v>3</v>
      </c>
      <c r="CO405">
        <v>0</v>
      </c>
      <c r="CP405">
        <f t="shared" si="130"/>
        <v>0</v>
      </c>
      <c r="CQ405">
        <f t="shared" si="131"/>
        <v>0</v>
      </c>
      <c r="CR405">
        <f t="shared" si="132"/>
        <v>0</v>
      </c>
      <c r="CS405">
        <f t="shared" si="133"/>
        <v>0</v>
      </c>
      <c r="CT405">
        <f t="shared" si="134"/>
        <v>13455.48</v>
      </c>
      <c r="CU405">
        <f t="shared" si="135"/>
        <v>0</v>
      </c>
      <c r="CV405">
        <f t="shared" si="136"/>
        <v>76.7</v>
      </c>
      <c r="CW405">
        <f t="shared" si="137"/>
        <v>0</v>
      </c>
      <c r="CX405">
        <f t="shared" si="137"/>
        <v>0</v>
      </c>
      <c r="CY405">
        <f t="shared" si="138"/>
        <v>0</v>
      </c>
      <c r="CZ405">
        <f t="shared" si="139"/>
        <v>0</v>
      </c>
      <c r="DC405" t="s">
        <v>3</v>
      </c>
      <c r="DD405" t="s">
        <v>3</v>
      </c>
      <c r="DE405" t="s">
        <v>3</v>
      </c>
      <c r="DF405" t="s">
        <v>3</v>
      </c>
      <c r="DG405" t="s">
        <v>3</v>
      </c>
      <c r="DH405" t="s">
        <v>3</v>
      </c>
      <c r="DI405" t="s">
        <v>3</v>
      </c>
      <c r="DJ405" t="s">
        <v>3</v>
      </c>
      <c r="DK405" t="s">
        <v>3</v>
      </c>
      <c r="DL405" t="s">
        <v>3</v>
      </c>
      <c r="DM405" t="s">
        <v>3</v>
      </c>
      <c r="DN405">
        <v>0</v>
      </c>
      <c r="DO405">
        <v>0</v>
      </c>
      <c r="DP405">
        <v>1</v>
      </c>
      <c r="DQ405">
        <v>1</v>
      </c>
      <c r="DU405">
        <v>1003</v>
      </c>
      <c r="DV405" t="s">
        <v>99</v>
      </c>
      <c r="DW405" t="s">
        <v>99</v>
      </c>
      <c r="DX405">
        <v>100</v>
      </c>
      <c r="EE405">
        <v>34857346</v>
      </c>
      <c r="EF405">
        <v>1</v>
      </c>
      <c r="EG405" t="s">
        <v>86</v>
      </c>
      <c r="EH405">
        <v>0</v>
      </c>
      <c r="EI405" t="s">
        <v>3</v>
      </c>
      <c r="EJ405">
        <v>4</v>
      </c>
      <c r="EK405">
        <v>0</v>
      </c>
      <c r="EL405" t="s">
        <v>87</v>
      </c>
      <c r="EM405" t="s">
        <v>88</v>
      </c>
      <c r="EO405" t="s">
        <v>3</v>
      </c>
      <c r="EQ405">
        <v>131072</v>
      </c>
      <c r="ER405">
        <v>13455.48</v>
      </c>
      <c r="ES405">
        <v>0</v>
      </c>
      <c r="ET405">
        <v>0</v>
      </c>
      <c r="EU405">
        <v>0</v>
      </c>
      <c r="EV405">
        <v>13455.48</v>
      </c>
      <c r="EW405">
        <v>76.7</v>
      </c>
      <c r="EX405">
        <v>0</v>
      </c>
      <c r="EY405">
        <v>0</v>
      </c>
      <c r="FQ405">
        <v>0</v>
      </c>
      <c r="FR405">
        <f t="shared" si="140"/>
        <v>0</v>
      </c>
      <c r="FS405">
        <v>0</v>
      </c>
      <c r="FX405">
        <v>70</v>
      </c>
      <c r="FY405">
        <v>10</v>
      </c>
      <c r="GA405" t="s">
        <v>3</v>
      </c>
      <c r="GD405">
        <v>0</v>
      </c>
      <c r="GF405">
        <v>-1877717539</v>
      </c>
      <c r="GG405">
        <v>2</v>
      </c>
      <c r="GH405">
        <v>0</v>
      </c>
      <c r="GI405">
        <v>-2</v>
      </c>
      <c r="GJ405">
        <v>0</v>
      </c>
      <c r="GK405">
        <f>ROUND(R405*(R12)/100,2)</f>
        <v>0</v>
      </c>
      <c r="GL405">
        <f t="shared" si="141"/>
        <v>0</v>
      </c>
      <c r="GM405">
        <f>ROUND(O405+X405+Y405+GK405,2)+GX405</f>
        <v>0</v>
      </c>
      <c r="GN405">
        <f>IF(OR(BI405=0,BI405=1),ROUND(O405+X405+Y405+GK405,2),0)</f>
        <v>0</v>
      </c>
      <c r="GO405">
        <f>IF(BI405=2,ROUND(O405+X405+Y405+GK405,2),0)</f>
        <v>0</v>
      </c>
      <c r="GP405">
        <f>IF(BI405=4,ROUND(O405+X405+Y405+GK405,2)+GX405,0)</f>
        <v>0</v>
      </c>
      <c r="GR405">
        <v>0</v>
      </c>
      <c r="GS405">
        <v>0</v>
      </c>
      <c r="GT405">
        <v>0</v>
      </c>
      <c r="GU405" t="s">
        <v>3</v>
      </c>
      <c r="GV405">
        <f t="shared" si="142"/>
        <v>0</v>
      </c>
      <c r="GW405">
        <v>1</v>
      </c>
      <c r="GX405">
        <f t="shared" si="143"/>
        <v>0</v>
      </c>
      <c r="HA405">
        <v>0</v>
      </c>
      <c r="HB405">
        <v>0</v>
      </c>
      <c r="HC405">
        <f t="shared" si="144"/>
        <v>0</v>
      </c>
      <c r="IK405">
        <v>0</v>
      </c>
    </row>
    <row r="406" spans="1:245" x14ac:dyDescent="0.2">
      <c r="A406">
        <v>17</v>
      </c>
      <c r="B406">
        <v>1</v>
      </c>
      <c r="E406" t="s">
        <v>96</v>
      </c>
      <c r="F406" t="s">
        <v>169</v>
      </c>
      <c r="G406" t="s">
        <v>170</v>
      </c>
      <c r="H406" t="s">
        <v>171</v>
      </c>
      <c r="I406">
        <v>0</v>
      </c>
      <c r="J406">
        <v>0</v>
      </c>
      <c r="O406">
        <f t="shared" si="113"/>
        <v>0</v>
      </c>
      <c r="P406">
        <f t="shared" si="114"/>
        <v>0</v>
      </c>
      <c r="Q406">
        <f t="shared" si="115"/>
        <v>0</v>
      </c>
      <c r="R406">
        <f t="shared" si="116"/>
        <v>0</v>
      </c>
      <c r="S406">
        <f t="shared" si="117"/>
        <v>0</v>
      </c>
      <c r="T406">
        <f t="shared" si="118"/>
        <v>0</v>
      </c>
      <c r="U406">
        <f t="shared" si="119"/>
        <v>0</v>
      </c>
      <c r="V406">
        <f t="shared" si="120"/>
        <v>0</v>
      </c>
      <c r="W406">
        <f t="shared" si="121"/>
        <v>0</v>
      </c>
      <c r="X406">
        <f t="shared" si="122"/>
        <v>0</v>
      </c>
      <c r="Y406">
        <f t="shared" si="122"/>
        <v>0</v>
      </c>
      <c r="AA406">
        <v>36286615</v>
      </c>
      <c r="AB406">
        <f t="shared" si="123"/>
        <v>71.819999999999993</v>
      </c>
      <c r="AC406">
        <f t="shared" si="124"/>
        <v>0</v>
      </c>
      <c r="AD406">
        <f t="shared" si="125"/>
        <v>71.819999999999993</v>
      </c>
      <c r="AE406">
        <f t="shared" si="126"/>
        <v>29.04</v>
      </c>
      <c r="AF406">
        <f t="shared" si="126"/>
        <v>0</v>
      </c>
      <c r="AG406">
        <f t="shared" si="127"/>
        <v>0</v>
      </c>
      <c r="AH406">
        <f t="shared" si="128"/>
        <v>0</v>
      </c>
      <c r="AI406">
        <f t="shared" si="128"/>
        <v>0</v>
      </c>
      <c r="AJ406">
        <f t="shared" si="129"/>
        <v>0</v>
      </c>
      <c r="AK406">
        <v>71.819999999999993</v>
      </c>
      <c r="AL406">
        <v>0</v>
      </c>
      <c r="AM406">
        <v>71.819999999999993</v>
      </c>
      <c r="AN406">
        <v>29.04</v>
      </c>
      <c r="AO406">
        <v>0</v>
      </c>
      <c r="AP406">
        <v>0</v>
      </c>
      <c r="AQ406">
        <v>0</v>
      </c>
      <c r="AR406">
        <v>0</v>
      </c>
      <c r="AS406">
        <v>0</v>
      </c>
      <c r="AT406">
        <v>70</v>
      </c>
      <c r="AU406">
        <v>10</v>
      </c>
      <c r="AV406">
        <v>1</v>
      </c>
      <c r="AW406">
        <v>1</v>
      </c>
      <c r="AZ406">
        <v>1</v>
      </c>
      <c r="BA406">
        <v>1</v>
      </c>
      <c r="BB406">
        <v>1</v>
      </c>
      <c r="BC406">
        <v>1</v>
      </c>
      <c r="BD406" t="s">
        <v>3</v>
      </c>
      <c r="BE406" t="s">
        <v>3</v>
      </c>
      <c r="BF406" t="s">
        <v>3</v>
      </c>
      <c r="BG406" t="s">
        <v>3</v>
      </c>
      <c r="BH406">
        <v>0</v>
      </c>
      <c r="BI406">
        <v>4</v>
      </c>
      <c r="BJ406" t="s">
        <v>172</v>
      </c>
      <c r="BM406">
        <v>0</v>
      </c>
      <c r="BN406">
        <v>0</v>
      </c>
      <c r="BO406" t="s">
        <v>3</v>
      </c>
      <c r="BP406">
        <v>0</v>
      </c>
      <c r="BQ406">
        <v>1</v>
      </c>
      <c r="BR406">
        <v>0</v>
      </c>
      <c r="BS406">
        <v>1</v>
      </c>
      <c r="BT406">
        <v>1</v>
      </c>
      <c r="BU406">
        <v>1</v>
      </c>
      <c r="BV406">
        <v>1</v>
      </c>
      <c r="BW406">
        <v>1</v>
      </c>
      <c r="BX406">
        <v>1</v>
      </c>
      <c r="BY406" t="s">
        <v>3</v>
      </c>
      <c r="BZ406">
        <v>70</v>
      </c>
      <c r="CA406">
        <v>10</v>
      </c>
      <c r="CE406">
        <v>0</v>
      </c>
      <c r="CF406">
        <v>0</v>
      </c>
      <c r="CG406">
        <v>0</v>
      </c>
      <c r="CM406">
        <v>0</v>
      </c>
      <c r="CN406" t="s">
        <v>3</v>
      </c>
      <c r="CO406">
        <v>0</v>
      </c>
      <c r="CP406">
        <f t="shared" si="130"/>
        <v>0</v>
      </c>
      <c r="CQ406">
        <f t="shared" si="131"/>
        <v>0</v>
      </c>
      <c r="CR406">
        <f t="shared" si="132"/>
        <v>71.819999999999993</v>
      </c>
      <c r="CS406">
        <f t="shared" si="133"/>
        <v>29.04</v>
      </c>
      <c r="CT406">
        <f t="shared" si="134"/>
        <v>0</v>
      </c>
      <c r="CU406">
        <f t="shared" si="135"/>
        <v>0</v>
      </c>
      <c r="CV406">
        <f t="shared" si="136"/>
        <v>0</v>
      </c>
      <c r="CW406">
        <f t="shared" si="137"/>
        <v>0</v>
      </c>
      <c r="CX406">
        <f t="shared" si="137"/>
        <v>0</v>
      </c>
      <c r="CY406">
        <f t="shared" si="138"/>
        <v>0</v>
      </c>
      <c r="CZ406">
        <f t="shared" si="139"/>
        <v>0</v>
      </c>
      <c r="DC406" t="s">
        <v>3</v>
      </c>
      <c r="DD406" t="s">
        <v>3</v>
      </c>
      <c r="DE406" t="s">
        <v>3</v>
      </c>
      <c r="DF406" t="s">
        <v>3</v>
      </c>
      <c r="DG406" t="s">
        <v>3</v>
      </c>
      <c r="DH406" t="s">
        <v>3</v>
      </c>
      <c r="DI406" t="s">
        <v>3</v>
      </c>
      <c r="DJ406" t="s">
        <v>3</v>
      </c>
      <c r="DK406" t="s">
        <v>3</v>
      </c>
      <c r="DL406" t="s">
        <v>3</v>
      </c>
      <c r="DM406" t="s">
        <v>3</v>
      </c>
      <c r="DN406">
        <v>0</v>
      </c>
      <c r="DO406">
        <v>0</v>
      </c>
      <c r="DP406">
        <v>1</v>
      </c>
      <c r="DQ406">
        <v>1</v>
      </c>
      <c r="DU406">
        <v>1009</v>
      </c>
      <c r="DV406" t="s">
        <v>171</v>
      </c>
      <c r="DW406" t="s">
        <v>171</v>
      </c>
      <c r="DX406">
        <v>1000</v>
      </c>
      <c r="EE406">
        <v>34857346</v>
      </c>
      <c r="EF406">
        <v>1</v>
      </c>
      <c r="EG406" t="s">
        <v>86</v>
      </c>
      <c r="EH406">
        <v>0</v>
      </c>
      <c r="EI406" t="s">
        <v>3</v>
      </c>
      <c r="EJ406">
        <v>4</v>
      </c>
      <c r="EK406">
        <v>0</v>
      </c>
      <c r="EL406" t="s">
        <v>87</v>
      </c>
      <c r="EM406" t="s">
        <v>88</v>
      </c>
      <c r="EO406" t="s">
        <v>3</v>
      </c>
      <c r="EQ406">
        <v>131072</v>
      </c>
      <c r="ER406">
        <v>71.819999999999993</v>
      </c>
      <c r="ES406">
        <v>0</v>
      </c>
      <c r="ET406">
        <v>71.819999999999993</v>
      </c>
      <c r="EU406">
        <v>29.04</v>
      </c>
      <c r="EV406">
        <v>0</v>
      </c>
      <c r="EW406">
        <v>0</v>
      </c>
      <c r="EX406">
        <v>0</v>
      </c>
      <c r="EY406">
        <v>0</v>
      </c>
      <c r="FQ406">
        <v>0</v>
      </c>
      <c r="FR406">
        <f t="shared" si="140"/>
        <v>0</v>
      </c>
      <c r="FS406">
        <v>0</v>
      </c>
      <c r="FX406">
        <v>70</v>
      </c>
      <c r="FY406">
        <v>10</v>
      </c>
      <c r="GA406" t="s">
        <v>3</v>
      </c>
      <c r="GD406">
        <v>0</v>
      </c>
      <c r="GF406">
        <v>1353746253</v>
      </c>
      <c r="GG406">
        <v>2</v>
      </c>
      <c r="GH406">
        <v>0</v>
      </c>
      <c r="GI406">
        <v>-2</v>
      </c>
      <c r="GJ406">
        <v>0</v>
      </c>
      <c r="GK406">
        <f>ROUND(R406*(R12)/100,2)</f>
        <v>0</v>
      </c>
      <c r="GL406">
        <f t="shared" si="141"/>
        <v>0</v>
      </c>
      <c r="GM406">
        <f>ROUND(O406+X406+Y406+GK406,2)+GX406</f>
        <v>0</v>
      </c>
      <c r="GN406">
        <f>IF(OR(BI406=0,BI406=1),ROUND(O406+X406+Y406+GK406,2),0)</f>
        <v>0</v>
      </c>
      <c r="GO406">
        <f>IF(BI406=2,ROUND(O406+X406+Y406+GK406,2),0)</f>
        <v>0</v>
      </c>
      <c r="GP406">
        <f>IF(BI406=4,ROUND(O406+X406+Y406+GK406,2)+GX406,0)</f>
        <v>0</v>
      </c>
      <c r="GR406">
        <v>0</v>
      </c>
      <c r="GS406">
        <v>0</v>
      </c>
      <c r="GT406">
        <v>0</v>
      </c>
      <c r="GU406" t="s">
        <v>3</v>
      </c>
      <c r="GV406">
        <f t="shared" si="142"/>
        <v>0</v>
      </c>
      <c r="GW406">
        <v>1</v>
      </c>
      <c r="GX406">
        <f t="shared" si="143"/>
        <v>0</v>
      </c>
      <c r="HA406">
        <v>0</v>
      </c>
      <c r="HB406">
        <v>0</v>
      </c>
      <c r="HC406">
        <f t="shared" si="144"/>
        <v>0</v>
      </c>
      <c r="IK406">
        <v>0</v>
      </c>
    </row>
    <row r="407" spans="1:245" x14ac:dyDescent="0.2">
      <c r="A407">
        <v>17</v>
      </c>
      <c r="B407">
        <v>1</v>
      </c>
      <c r="E407" t="s">
        <v>127</v>
      </c>
      <c r="F407" t="s">
        <v>173</v>
      </c>
      <c r="G407" t="s">
        <v>174</v>
      </c>
      <c r="H407" t="s">
        <v>171</v>
      </c>
      <c r="I407">
        <f>ROUND(I406,9)</f>
        <v>0</v>
      </c>
      <c r="J407">
        <v>0</v>
      </c>
      <c r="O407">
        <f t="shared" si="113"/>
        <v>0</v>
      </c>
      <c r="P407">
        <f t="shared" si="114"/>
        <v>0</v>
      </c>
      <c r="Q407">
        <f t="shared" si="115"/>
        <v>0</v>
      </c>
      <c r="R407">
        <f t="shared" si="116"/>
        <v>0</v>
      </c>
      <c r="S407">
        <f t="shared" si="117"/>
        <v>0</v>
      </c>
      <c r="T407">
        <f t="shared" si="118"/>
        <v>0</v>
      </c>
      <c r="U407">
        <f t="shared" si="119"/>
        <v>0</v>
      </c>
      <c r="V407">
        <f t="shared" si="120"/>
        <v>0</v>
      </c>
      <c r="W407">
        <f t="shared" si="121"/>
        <v>0</v>
      </c>
      <c r="X407">
        <f t="shared" si="122"/>
        <v>0</v>
      </c>
      <c r="Y407">
        <f t="shared" si="122"/>
        <v>0</v>
      </c>
      <c r="AA407">
        <v>36286615</v>
      </c>
      <c r="AB407">
        <f t="shared" si="123"/>
        <v>66.95</v>
      </c>
      <c r="AC407">
        <f t="shared" si="124"/>
        <v>0</v>
      </c>
      <c r="AD407">
        <f t="shared" si="125"/>
        <v>66.95</v>
      </c>
      <c r="AE407">
        <f t="shared" si="126"/>
        <v>51.02</v>
      </c>
      <c r="AF407">
        <f t="shared" si="126"/>
        <v>0</v>
      </c>
      <c r="AG407">
        <f t="shared" si="127"/>
        <v>0</v>
      </c>
      <c r="AH407">
        <f t="shared" si="128"/>
        <v>0</v>
      </c>
      <c r="AI407">
        <f t="shared" si="128"/>
        <v>0</v>
      </c>
      <c r="AJ407">
        <f t="shared" si="129"/>
        <v>0</v>
      </c>
      <c r="AK407">
        <v>66.95</v>
      </c>
      <c r="AL407">
        <v>0</v>
      </c>
      <c r="AM407">
        <v>66.95</v>
      </c>
      <c r="AN407">
        <v>51.02</v>
      </c>
      <c r="AO407">
        <v>0</v>
      </c>
      <c r="AP407">
        <v>0</v>
      </c>
      <c r="AQ407">
        <v>0</v>
      </c>
      <c r="AR407">
        <v>0</v>
      </c>
      <c r="AS407">
        <v>0</v>
      </c>
      <c r="AT407">
        <v>0</v>
      </c>
      <c r="AU407">
        <v>0</v>
      </c>
      <c r="AV407">
        <v>1</v>
      </c>
      <c r="AW407">
        <v>1</v>
      </c>
      <c r="AZ407">
        <v>1</v>
      </c>
      <c r="BA407">
        <v>1</v>
      </c>
      <c r="BB407">
        <v>1</v>
      </c>
      <c r="BC407">
        <v>1</v>
      </c>
      <c r="BD407" t="s">
        <v>3</v>
      </c>
      <c r="BE407" t="s">
        <v>3</v>
      </c>
      <c r="BF407" t="s">
        <v>3</v>
      </c>
      <c r="BG407" t="s">
        <v>3</v>
      </c>
      <c r="BH407">
        <v>0</v>
      </c>
      <c r="BI407">
        <v>4</v>
      </c>
      <c r="BJ407" t="s">
        <v>175</v>
      </c>
      <c r="BM407">
        <v>1</v>
      </c>
      <c r="BN407">
        <v>0</v>
      </c>
      <c r="BO407" t="s">
        <v>3</v>
      </c>
      <c r="BP407">
        <v>0</v>
      </c>
      <c r="BQ407">
        <v>1</v>
      </c>
      <c r="BR407">
        <v>0</v>
      </c>
      <c r="BS407">
        <v>1</v>
      </c>
      <c r="BT407">
        <v>1</v>
      </c>
      <c r="BU407">
        <v>1</v>
      </c>
      <c r="BV407">
        <v>1</v>
      </c>
      <c r="BW407">
        <v>1</v>
      </c>
      <c r="BX407">
        <v>1</v>
      </c>
      <c r="BY407" t="s">
        <v>3</v>
      </c>
      <c r="BZ407">
        <v>0</v>
      </c>
      <c r="CA407">
        <v>0</v>
      </c>
      <c r="CE407">
        <v>0</v>
      </c>
      <c r="CF407">
        <v>0</v>
      </c>
      <c r="CG407">
        <v>0</v>
      </c>
      <c r="CM407">
        <v>0</v>
      </c>
      <c r="CN407" t="s">
        <v>3</v>
      </c>
      <c r="CO407">
        <v>0</v>
      </c>
      <c r="CP407">
        <f t="shared" si="130"/>
        <v>0</v>
      </c>
      <c r="CQ407">
        <f t="shared" si="131"/>
        <v>0</v>
      </c>
      <c r="CR407">
        <f t="shared" si="132"/>
        <v>66.95</v>
      </c>
      <c r="CS407">
        <f t="shared" si="133"/>
        <v>51.02</v>
      </c>
      <c r="CT407">
        <f t="shared" si="134"/>
        <v>0</v>
      </c>
      <c r="CU407">
        <f t="shared" si="135"/>
        <v>0</v>
      </c>
      <c r="CV407">
        <f t="shared" si="136"/>
        <v>0</v>
      </c>
      <c r="CW407">
        <f t="shared" si="137"/>
        <v>0</v>
      </c>
      <c r="CX407">
        <f t="shared" si="137"/>
        <v>0</v>
      </c>
      <c r="CY407">
        <f t="shared" si="138"/>
        <v>0</v>
      </c>
      <c r="CZ407">
        <f t="shared" si="139"/>
        <v>0</v>
      </c>
      <c r="DC407" t="s">
        <v>3</v>
      </c>
      <c r="DD407" t="s">
        <v>3</v>
      </c>
      <c r="DE407" t="s">
        <v>3</v>
      </c>
      <c r="DF407" t="s">
        <v>3</v>
      </c>
      <c r="DG407" t="s">
        <v>3</v>
      </c>
      <c r="DH407" t="s">
        <v>3</v>
      </c>
      <c r="DI407" t="s">
        <v>3</v>
      </c>
      <c r="DJ407" t="s">
        <v>3</v>
      </c>
      <c r="DK407" t="s">
        <v>3</v>
      </c>
      <c r="DL407" t="s">
        <v>3</v>
      </c>
      <c r="DM407" t="s">
        <v>3</v>
      </c>
      <c r="DN407">
        <v>0</v>
      </c>
      <c r="DO407">
        <v>0</v>
      </c>
      <c r="DP407">
        <v>1</v>
      </c>
      <c r="DQ407">
        <v>1</v>
      </c>
      <c r="DU407">
        <v>1009</v>
      </c>
      <c r="DV407" t="s">
        <v>171</v>
      </c>
      <c r="DW407" t="s">
        <v>171</v>
      </c>
      <c r="DX407">
        <v>1000</v>
      </c>
      <c r="EE407">
        <v>34857348</v>
      </c>
      <c r="EF407">
        <v>1</v>
      </c>
      <c r="EG407" t="s">
        <v>86</v>
      </c>
      <c r="EH407">
        <v>0</v>
      </c>
      <c r="EI407" t="s">
        <v>3</v>
      </c>
      <c r="EJ407">
        <v>4</v>
      </c>
      <c r="EK407">
        <v>1</v>
      </c>
      <c r="EL407" t="s">
        <v>176</v>
      </c>
      <c r="EM407" t="s">
        <v>88</v>
      </c>
      <c r="EO407" t="s">
        <v>3</v>
      </c>
      <c r="EQ407">
        <v>131072</v>
      </c>
      <c r="ER407">
        <v>66.95</v>
      </c>
      <c r="ES407">
        <v>0</v>
      </c>
      <c r="ET407">
        <v>66.95</v>
      </c>
      <c r="EU407">
        <v>51.02</v>
      </c>
      <c r="EV407">
        <v>0</v>
      </c>
      <c r="EW407">
        <v>0</v>
      </c>
      <c r="EX407">
        <v>0</v>
      </c>
      <c r="EY407">
        <v>0</v>
      </c>
      <c r="FQ407">
        <v>0</v>
      </c>
      <c r="FR407">
        <f t="shared" si="140"/>
        <v>0</v>
      </c>
      <c r="FS407">
        <v>0</v>
      </c>
      <c r="FX407">
        <v>0</v>
      </c>
      <c r="FY407">
        <v>0</v>
      </c>
      <c r="GA407" t="s">
        <v>3</v>
      </c>
      <c r="GD407">
        <v>1</v>
      </c>
      <c r="GF407">
        <v>353560517</v>
      </c>
      <c r="GG407">
        <v>2</v>
      </c>
      <c r="GH407">
        <v>0</v>
      </c>
      <c r="GI407">
        <v>-2</v>
      </c>
      <c r="GJ407">
        <v>0</v>
      </c>
      <c r="GK407">
        <v>0</v>
      </c>
      <c r="GL407">
        <f t="shared" si="141"/>
        <v>0</v>
      </c>
      <c r="GM407">
        <f>ROUND(O407+X407+Y407,2)+GX407</f>
        <v>0</v>
      </c>
      <c r="GN407">
        <f>IF(OR(BI407=0,BI407=1),ROUND(O407+X407+Y407,2),0)</f>
        <v>0</v>
      </c>
      <c r="GO407">
        <f>IF(BI407=2,ROUND(O407+X407+Y407,2),0)</f>
        <v>0</v>
      </c>
      <c r="GP407">
        <f>IF(BI407=4,ROUND(O407+X407+Y407,2)+GX407,0)</f>
        <v>0</v>
      </c>
      <c r="GR407">
        <v>0</v>
      </c>
      <c r="GS407">
        <v>0</v>
      </c>
      <c r="GT407">
        <v>0</v>
      </c>
      <c r="GU407" t="s">
        <v>3</v>
      </c>
      <c r="GV407">
        <f t="shared" si="142"/>
        <v>0</v>
      </c>
      <c r="GW407">
        <v>1</v>
      </c>
      <c r="GX407">
        <f t="shared" si="143"/>
        <v>0</v>
      </c>
      <c r="HA407">
        <v>0</v>
      </c>
      <c r="HB407">
        <v>0</v>
      </c>
      <c r="HC407">
        <f t="shared" si="144"/>
        <v>0</v>
      </c>
      <c r="IK407">
        <v>0</v>
      </c>
    </row>
    <row r="408" spans="1:245" x14ac:dyDescent="0.2">
      <c r="A408">
        <v>17</v>
      </c>
      <c r="B408">
        <v>1</v>
      </c>
      <c r="E408" t="s">
        <v>128</v>
      </c>
      <c r="F408" t="s">
        <v>177</v>
      </c>
      <c r="G408" t="s">
        <v>178</v>
      </c>
      <c r="H408" t="s">
        <v>171</v>
      </c>
      <c r="I408">
        <v>0</v>
      </c>
      <c r="J408">
        <v>0</v>
      </c>
      <c r="O408">
        <f t="shared" si="113"/>
        <v>0</v>
      </c>
      <c r="P408">
        <f t="shared" si="114"/>
        <v>0</v>
      </c>
      <c r="Q408">
        <f t="shared" si="115"/>
        <v>0</v>
      </c>
      <c r="R408">
        <f t="shared" si="116"/>
        <v>0</v>
      </c>
      <c r="S408">
        <f t="shared" si="117"/>
        <v>0</v>
      </c>
      <c r="T408">
        <f t="shared" si="118"/>
        <v>0</v>
      </c>
      <c r="U408">
        <f t="shared" si="119"/>
        <v>0</v>
      </c>
      <c r="V408">
        <f t="shared" si="120"/>
        <v>0</v>
      </c>
      <c r="W408">
        <f t="shared" si="121"/>
        <v>0</v>
      </c>
      <c r="X408">
        <f t="shared" si="122"/>
        <v>0</v>
      </c>
      <c r="Y408">
        <f t="shared" si="122"/>
        <v>0</v>
      </c>
      <c r="AA408">
        <v>36286615</v>
      </c>
      <c r="AB408">
        <f t="shared" si="123"/>
        <v>109.61</v>
      </c>
      <c r="AC408">
        <f t="shared" si="124"/>
        <v>0</v>
      </c>
      <c r="AD408">
        <f t="shared" si="125"/>
        <v>0</v>
      </c>
      <c r="AE408">
        <f t="shared" si="126"/>
        <v>0</v>
      </c>
      <c r="AF408">
        <f t="shared" si="126"/>
        <v>109.61</v>
      </c>
      <c r="AG408">
        <f t="shared" si="127"/>
        <v>0</v>
      </c>
      <c r="AH408">
        <f t="shared" si="128"/>
        <v>1.02</v>
      </c>
      <c r="AI408">
        <f t="shared" si="128"/>
        <v>0</v>
      </c>
      <c r="AJ408">
        <f t="shared" si="129"/>
        <v>0</v>
      </c>
      <c r="AK408">
        <v>109.61</v>
      </c>
      <c r="AL408">
        <v>0</v>
      </c>
      <c r="AM408">
        <v>0</v>
      </c>
      <c r="AN408">
        <v>0</v>
      </c>
      <c r="AO408">
        <v>109.61</v>
      </c>
      <c r="AP408">
        <v>0</v>
      </c>
      <c r="AQ408">
        <v>1.02</v>
      </c>
      <c r="AR408">
        <v>0</v>
      </c>
      <c r="AS408">
        <v>0</v>
      </c>
      <c r="AT408">
        <v>70</v>
      </c>
      <c r="AU408">
        <v>10</v>
      </c>
      <c r="AV408">
        <v>1</v>
      </c>
      <c r="AW408">
        <v>1</v>
      </c>
      <c r="AZ408">
        <v>1</v>
      </c>
      <c r="BA408">
        <v>1</v>
      </c>
      <c r="BB408">
        <v>1</v>
      </c>
      <c r="BC408">
        <v>1</v>
      </c>
      <c r="BD408" t="s">
        <v>3</v>
      </c>
      <c r="BE408" t="s">
        <v>3</v>
      </c>
      <c r="BF408" t="s">
        <v>3</v>
      </c>
      <c r="BG408" t="s">
        <v>3</v>
      </c>
      <c r="BH408">
        <v>0</v>
      </c>
      <c r="BI408">
        <v>4</v>
      </c>
      <c r="BJ408" t="s">
        <v>179</v>
      </c>
      <c r="BM408">
        <v>0</v>
      </c>
      <c r="BN408">
        <v>0</v>
      </c>
      <c r="BO408" t="s">
        <v>3</v>
      </c>
      <c r="BP408">
        <v>0</v>
      </c>
      <c r="BQ408">
        <v>1</v>
      </c>
      <c r="BR408">
        <v>0</v>
      </c>
      <c r="BS408">
        <v>1</v>
      </c>
      <c r="BT408">
        <v>1</v>
      </c>
      <c r="BU408">
        <v>1</v>
      </c>
      <c r="BV408">
        <v>1</v>
      </c>
      <c r="BW408">
        <v>1</v>
      </c>
      <c r="BX408">
        <v>1</v>
      </c>
      <c r="BY408" t="s">
        <v>3</v>
      </c>
      <c r="BZ408">
        <v>70</v>
      </c>
      <c r="CA408">
        <v>10</v>
      </c>
      <c r="CE408">
        <v>0</v>
      </c>
      <c r="CF408">
        <v>0</v>
      </c>
      <c r="CG408">
        <v>0</v>
      </c>
      <c r="CM408">
        <v>0</v>
      </c>
      <c r="CN408" t="s">
        <v>3</v>
      </c>
      <c r="CO408">
        <v>0</v>
      </c>
      <c r="CP408">
        <f t="shared" si="130"/>
        <v>0</v>
      </c>
      <c r="CQ408">
        <f t="shared" si="131"/>
        <v>0</v>
      </c>
      <c r="CR408">
        <f t="shared" si="132"/>
        <v>0</v>
      </c>
      <c r="CS408">
        <f t="shared" si="133"/>
        <v>0</v>
      </c>
      <c r="CT408">
        <f t="shared" si="134"/>
        <v>109.61</v>
      </c>
      <c r="CU408">
        <f t="shared" si="135"/>
        <v>0</v>
      </c>
      <c r="CV408">
        <f t="shared" si="136"/>
        <v>1.02</v>
      </c>
      <c r="CW408">
        <f t="shared" si="137"/>
        <v>0</v>
      </c>
      <c r="CX408">
        <f t="shared" si="137"/>
        <v>0</v>
      </c>
      <c r="CY408">
        <f t="shared" si="138"/>
        <v>0</v>
      </c>
      <c r="CZ408">
        <f t="shared" si="139"/>
        <v>0</v>
      </c>
      <c r="DC408" t="s">
        <v>3</v>
      </c>
      <c r="DD408" t="s">
        <v>3</v>
      </c>
      <c r="DE408" t="s">
        <v>3</v>
      </c>
      <c r="DF408" t="s">
        <v>3</v>
      </c>
      <c r="DG408" t="s">
        <v>3</v>
      </c>
      <c r="DH408" t="s">
        <v>3</v>
      </c>
      <c r="DI408" t="s">
        <v>3</v>
      </c>
      <c r="DJ408" t="s">
        <v>3</v>
      </c>
      <c r="DK408" t="s">
        <v>3</v>
      </c>
      <c r="DL408" t="s">
        <v>3</v>
      </c>
      <c r="DM408" t="s">
        <v>3</v>
      </c>
      <c r="DN408">
        <v>0</v>
      </c>
      <c r="DO408">
        <v>0</v>
      </c>
      <c r="DP408">
        <v>1</v>
      </c>
      <c r="DQ408">
        <v>1</v>
      </c>
      <c r="DU408">
        <v>1009</v>
      </c>
      <c r="DV408" t="s">
        <v>171</v>
      </c>
      <c r="DW408" t="s">
        <v>171</v>
      </c>
      <c r="DX408">
        <v>1000</v>
      </c>
      <c r="EE408">
        <v>34857346</v>
      </c>
      <c r="EF408">
        <v>1</v>
      </c>
      <c r="EG408" t="s">
        <v>86</v>
      </c>
      <c r="EH408">
        <v>0</v>
      </c>
      <c r="EI408" t="s">
        <v>3</v>
      </c>
      <c r="EJ408">
        <v>4</v>
      </c>
      <c r="EK408">
        <v>0</v>
      </c>
      <c r="EL408" t="s">
        <v>87</v>
      </c>
      <c r="EM408" t="s">
        <v>88</v>
      </c>
      <c r="EO408" t="s">
        <v>3</v>
      </c>
      <c r="EQ408">
        <v>131072</v>
      </c>
      <c r="ER408">
        <v>109.61</v>
      </c>
      <c r="ES408">
        <v>0</v>
      </c>
      <c r="ET408">
        <v>0</v>
      </c>
      <c r="EU408">
        <v>0</v>
      </c>
      <c r="EV408">
        <v>109.61</v>
      </c>
      <c r="EW408">
        <v>1.02</v>
      </c>
      <c r="EX408">
        <v>0</v>
      </c>
      <c r="EY408">
        <v>0</v>
      </c>
      <c r="FQ408">
        <v>0</v>
      </c>
      <c r="FR408">
        <f t="shared" si="140"/>
        <v>0</v>
      </c>
      <c r="FS408">
        <v>0</v>
      </c>
      <c r="FX408">
        <v>70</v>
      </c>
      <c r="FY408">
        <v>10</v>
      </c>
      <c r="GA408" t="s">
        <v>3</v>
      </c>
      <c r="GD408">
        <v>0</v>
      </c>
      <c r="GF408">
        <v>-1393371433</v>
      </c>
      <c r="GG408">
        <v>2</v>
      </c>
      <c r="GH408">
        <v>0</v>
      </c>
      <c r="GI408">
        <v>-2</v>
      </c>
      <c r="GJ408">
        <v>0</v>
      </c>
      <c r="GK408">
        <f>ROUND(R408*(R12)/100,2)</f>
        <v>0</v>
      </c>
      <c r="GL408">
        <f t="shared" si="141"/>
        <v>0</v>
      </c>
      <c r="GM408">
        <f>ROUND(O408+X408+Y408+GK408,2)+GX408</f>
        <v>0</v>
      </c>
      <c r="GN408">
        <f>IF(OR(BI408=0,BI408=1),ROUND(O408+X408+Y408+GK408,2),0)</f>
        <v>0</v>
      </c>
      <c r="GO408">
        <f>IF(BI408=2,ROUND(O408+X408+Y408+GK408,2),0)</f>
        <v>0</v>
      </c>
      <c r="GP408">
        <f>IF(BI408=4,ROUND(O408+X408+Y408+GK408,2)+GX408,0)</f>
        <v>0</v>
      </c>
      <c r="GR408">
        <v>0</v>
      </c>
      <c r="GS408">
        <v>0</v>
      </c>
      <c r="GT408">
        <v>0</v>
      </c>
      <c r="GU408" t="s">
        <v>3</v>
      </c>
      <c r="GV408">
        <f t="shared" si="142"/>
        <v>0</v>
      </c>
      <c r="GW408">
        <v>1</v>
      </c>
      <c r="GX408">
        <f t="shared" si="143"/>
        <v>0</v>
      </c>
      <c r="HA408">
        <v>0</v>
      </c>
      <c r="HB408">
        <v>0</v>
      </c>
      <c r="HC408">
        <f t="shared" si="144"/>
        <v>0</v>
      </c>
      <c r="IK408">
        <v>0</v>
      </c>
    </row>
    <row r="409" spans="1:245" x14ac:dyDescent="0.2">
      <c r="A409">
        <v>17</v>
      </c>
      <c r="B409">
        <v>1</v>
      </c>
      <c r="E409" t="s">
        <v>129</v>
      </c>
      <c r="F409" t="s">
        <v>180</v>
      </c>
      <c r="G409" t="s">
        <v>181</v>
      </c>
      <c r="H409" t="s">
        <v>171</v>
      </c>
      <c r="I409">
        <f>ROUND(I408,9)</f>
        <v>0</v>
      </c>
      <c r="J409">
        <v>0</v>
      </c>
      <c r="O409">
        <f t="shared" si="113"/>
        <v>0</v>
      </c>
      <c r="P409">
        <f t="shared" si="114"/>
        <v>0</v>
      </c>
      <c r="Q409">
        <f t="shared" si="115"/>
        <v>0</v>
      </c>
      <c r="R409">
        <f t="shared" si="116"/>
        <v>0</v>
      </c>
      <c r="S409">
        <f t="shared" si="117"/>
        <v>0</v>
      </c>
      <c r="T409">
        <f t="shared" si="118"/>
        <v>0</v>
      </c>
      <c r="U409">
        <f t="shared" si="119"/>
        <v>0</v>
      </c>
      <c r="V409">
        <f t="shared" si="120"/>
        <v>0</v>
      </c>
      <c r="W409">
        <f t="shared" si="121"/>
        <v>0</v>
      </c>
      <c r="X409">
        <f t="shared" si="122"/>
        <v>0</v>
      </c>
      <c r="Y409">
        <f t="shared" si="122"/>
        <v>0</v>
      </c>
      <c r="AA409">
        <v>36286615</v>
      </c>
      <c r="AB409">
        <f t="shared" si="123"/>
        <v>193</v>
      </c>
      <c r="AC409">
        <f t="shared" si="124"/>
        <v>0</v>
      </c>
      <c r="AD409">
        <f t="shared" si="125"/>
        <v>193</v>
      </c>
      <c r="AE409">
        <f t="shared" si="126"/>
        <v>146.97999999999999</v>
      </c>
      <c r="AF409">
        <f t="shared" si="126"/>
        <v>0</v>
      </c>
      <c r="AG409">
        <f t="shared" si="127"/>
        <v>0</v>
      </c>
      <c r="AH409">
        <f t="shared" si="128"/>
        <v>0</v>
      </c>
      <c r="AI409">
        <f t="shared" si="128"/>
        <v>0</v>
      </c>
      <c r="AJ409">
        <f t="shared" si="129"/>
        <v>0</v>
      </c>
      <c r="AK409">
        <v>193</v>
      </c>
      <c r="AL409">
        <v>0</v>
      </c>
      <c r="AM409">
        <v>193</v>
      </c>
      <c r="AN409">
        <v>146.97999999999999</v>
      </c>
      <c r="AO409">
        <v>0</v>
      </c>
      <c r="AP409">
        <v>0</v>
      </c>
      <c r="AQ409">
        <v>0</v>
      </c>
      <c r="AR409">
        <v>0</v>
      </c>
      <c r="AS409">
        <v>0</v>
      </c>
      <c r="AT409">
        <v>0</v>
      </c>
      <c r="AU409">
        <v>0</v>
      </c>
      <c r="AV409">
        <v>1</v>
      </c>
      <c r="AW409">
        <v>1</v>
      </c>
      <c r="AZ409">
        <v>1</v>
      </c>
      <c r="BA409">
        <v>1</v>
      </c>
      <c r="BB409">
        <v>1</v>
      </c>
      <c r="BC409">
        <v>1</v>
      </c>
      <c r="BD409" t="s">
        <v>3</v>
      </c>
      <c r="BE409" t="s">
        <v>3</v>
      </c>
      <c r="BF409" t="s">
        <v>3</v>
      </c>
      <c r="BG409" t="s">
        <v>3</v>
      </c>
      <c r="BH409">
        <v>0</v>
      </c>
      <c r="BI409">
        <v>4</v>
      </c>
      <c r="BJ409" t="s">
        <v>182</v>
      </c>
      <c r="BM409">
        <v>1</v>
      </c>
      <c r="BN409">
        <v>0</v>
      </c>
      <c r="BO409" t="s">
        <v>3</v>
      </c>
      <c r="BP409">
        <v>0</v>
      </c>
      <c r="BQ409">
        <v>1</v>
      </c>
      <c r="BR409">
        <v>0</v>
      </c>
      <c r="BS409">
        <v>1</v>
      </c>
      <c r="BT409">
        <v>1</v>
      </c>
      <c r="BU409">
        <v>1</v>
      </c>
      <c r="BV409">
        <v>1</v>
      </c>
      <c r="BW409">
        <v>1</v>
      </c>
      <c r="BX409">
        <v>1</v>
      </c>
      <c r="BY409" t="s">
        <v>3</v>
      </c>
      <c r="BZ409">
        <v>0</v>
      </c>
      <c r="CA409">
        <v>0</v>
      </c>
      <c r="CE409">
        <v>0</v>
      </c>
      <c r="CF409">
        <v>0</v>
      </c>
      <c r="CG409">
        <v>0</v>
      </c>
      <c r="CM409">
        <v>0</v>
      </c>
      <c r="CN409" t="s">
        <v>3</v>
      </c>
      <c r="CO409">
        <v>0</v>
      </c>
      <c r="CP409">
        <f t="shared" si="130"/>
        <v>0</v>
      </c>
      <c r="CQ409">
        <f t="shared" si="131"/>
        <v>0</v>
      </c>
      <c r="CR409">
        <f t="shared" si="132"/>
        <v>193</v>
      </c>
      <c r="CS409">
        <f t="shared" si="133"/>
        <v>146.97999999999999</v>
      </c>
      <c r="CT409">
        <f t="shared" si="134"/>
        <v>0</v>
      </c>
      <c r="CU409">
        <f t="shared" si="135"/>
        <v>0</v>
      </c>
      <c r="CV409">
        <f t="shared" si="136"/>
        <v>0</v>
      </c>
      <c r="CW409">
        <f t="shared" si="137"/>
        <v>0</v>
      </c>
      <c r="CX409">
        <f t="shared" si="137"/>
        <v>0</v>
      </c>
      <c r="CY409">
        <f t="shared" si="138"/>
        <v>0</v>
      </c>
      <c r="CZ409">
        <f t="shared" si="139"/>
        <v>0</v>
      </c>
      <c r="DC409" t="s">
        <v>3</v>
      </c>
      <c r="DD409" t="s">
        <v>3</v>
      </c>
      <c r="DE409" t="s">
        <v>3</v>
      </c>
      <c r="DF409" t="s">
        <v>3</v>
      </c>
      <c r="DG409" t="s">
        <v>3</v>
      </c>
      <c r="DH409" t="s">
        <v>3</v>
      </c>
      <c r="DI409" t="s">
        <v>3</v>
      </c>
      <c r="DJ409" t="s">
        <v>3</v>
      </c>
      <c r="DK409" t="s">
        <v>3</v>
      </c>
      <c r="DL409" t="s">
        <v>3</v>
      </c>
      <c r="DM409" t="s">
        <v>3</v>
      </c>
      <c r="DN409">
        <v>0</v>
      </c>
      <c r="DO409">
        <v>0</v>
      </c>
      <c r="DP409">
        <v>1</v>
      </c>
      <c r="DQ409">
        <v>1</v>
      </c>
      <c r="DU409">
        <v>1009</v>
      </c>
      <c r="DV409" t="s">
        <v>171</v>
      </c>
      <c r="DW409" t="s">
        <v>171</v>
      </c>
      <c r="DX409">
        <v>1000</v>
      </c>
      <c r="EE409">
        <v>34857348</v>
      </c>
      <c r="EF409">
        <v>1</v>
      </c>
      <c r="EG409" t="s">
        <v>86</v>
      </c>
      <c r="EH409">
        <v>0</v>
      </c>
      <c r="EI409" t="s">
        <v>3</v>
      </c>
      <c r="EJ409">
        <v>4</v>
      </c>
      <c r="EK409">
        <v>1</v>
      </c>
      <c r="EL409" t="s">
        <v>176</v>
      </c>
      <c r="EM409" t="s">
        <v>88</v>
      </c>
      <c r="EO409" t="s">
        <v>3</v>
      </c>
      <c r="EQ409">
        <v>131072</v>
      </c>
      <c r="ER409">
        <v>193</v>
      </c>
      <c r="ES409">
        <v>0</v>
      </c>
      <c r="ET409">
        <v>193</v>
      </c>
      <c r="EU409">
        <v>146.97999999999999</v>
      </c>
      <c r="EV409">
        <v>0</v>
      </c>
      <c r="EW409">
        <v>0</v>
      </c>
      <c r="EX409">
        <v>0</v>
      </c>
      <c r="EY409">
        <v>0</v>
      </c>
      <c r="FQ409">
        <v>0</v>
      </c>
      <c r="FR409">
        <f t="shared" si="140"/>
        <v>0</v>
      </c>
      <c r="FS409">
        <v>0</v>
      </c>
      <c r="FX409">
        <v>0</v>
      </c>
      <c r="FY409">
        <v>0</v>
      </c>
      <c r="GA409" t="s">
        <v>3</v>
      </c>
      <c r="GD409">
        <v>1</v>
      </c>
      <c r="GF409">
        <v>-191602815</v>
      </c>
      <c r="GG409">
        <v>2</v>
      </c>
      <c r="GH409">
        <v>0</v>
      </c>
      <c r="GI409">
        <v>-2</v>
      </c>
      <c r="GJ409">
        <v>0</v>
      </c>
      <c r="GK409">
        <v>0</v>
      </c>
      <c r="GL409">
        <f t="shared" si="141"/>
        <v>0</v>
      </c>
      <c r="GM409">
        <f>ROUND(O409+X409+Y409,2)+GX409</f>
        <v>0</v>
      </c>
      <c r="GN409">
        <f>IF(OR(BI409=0,BI409=1),ROUND(O409+X409+Y409,2),0)</f>
        <v>0</v>
      </c>
      <c r="GO409">
        <f>IF(BI409=2,ROUND(O409+X409+Y409,2),0)</f>
        <v>0</v>
      </c>
      <c r="GP409">
        <f>IF(BI409=4,ROUND(O409+X409+Y409,2)+GX409,0)</f>
        <v>0</v>
      </c>
      <c r="GR409">
        <v>0</v>
      </c>
      <c r="GS409">
        <v>0</v>
      </c>
      <c r="GT409">
        <v>0</v>
      </c>
      <c r="GU409" t="s">
        <v>3</v>
      </c>
      <c r="GV409">
        <f t="shared" si="142"/>
        <v>0</v>
      </c>
      <c r="GW409">
        <v>1</v>
      </c>
      <c r="GX409">
        <f t="shared" si="143"/>
        <v>0</v>
      </c>
      <c r="HA409">
        <v>0</v>
      </c>
      <c r="HB409">
        <v>0</v>
      </c>
      <c r="HC409">
        <f t="shared" si="144"/>
        <v>0</v>
      </c>
      <c r="IK409">
        <v>0</v>
      </c>
    </row>
    <row r="410" spans="1:245" x14ac:dyDescent="0.2">
      <c r="A410">
        <v>17</v>
      </c>
      <c r="B410">
        <v>1</v>
      </c>
      <c r="E410" t="s">
        <v>130</v>
      </c>
      <c r="F410" t="s">
        <v>183</v>
      </c>
      <c r="G410" t="s">
        <v>184</v>
      </c>
      <c r="H410" t="s">
        <v>171</v>
      </c>
      <c r="I410">
        <v>0</v>
      </c>
      <c r="J410">
        <v>0</v>
      </c>
      <c r="O410">
        <f t="shared" si="113"/>
        <v>0</v>
      </c>
      <c r="P410">
        <f t="shared" si="114"/>
        <v>0</v>
      </c>
      <c r="Q410">
        <f t="shared" si="115"/>
        <v>0</v>
      </c>
      <c r="R410">
        <f t="shared" si="116"/>
        <v>0</v>
      </c>
      <c r="S410">
        <f t="shared" si="117"/>
        <v>0</v>
      </c>
      <c r="T410">
        <f t="shared" si="118"/>
        <v>0</v>
      </c>
      <c r="U410">
        <f t="shared" si="119"/>
        <v>0</v>
      </c>
      <c r="V410">
        <f t="shared" si="120"/>
        <v>0</v>
      </c>
      <c r="W410">
        <f t="shared" si="121"/>
        <v>0</v>
      </c>
      <c r="X410">
        <f t="shared" si="122"/>
        <v>0</v>
      </c>
      <c r="Y410">
        <f t="shared" si="122"/>
        <v>0</v>
      </c>
      <c r="AA410">
        <v>36286615</v>
      </c>
      <c r="AB410">
        <f t="shared" si="123"/>
        <v>820.56</v>
      </c>
      <c r="AC410">
        <f>ROUND(((ES410*26)),6)</f>
        <v>0</v>
      </c>
      <c r="AD410">
        <f>ROUND(((((ET410*26))-((EU410*26)))+AE410),6)</f>
        <v>820.56</v>
      </c>
      <c r="AE410">
        <f>ROUND(((EU410*26)),6)</f>
        <v>625.55999999999995</v>
      </c>
      <c r="AF410">
        <f>ROUND(((EV410*26)),6)</f>
        <v>0</v>
      </c>
      <c r="AG410">
        <f t="shared" si="127"/>
        <v>0</v>
      </c>
      <c r="AH410">
        <f>((EW410*26))</f>
        <v>0</v>
      </c>
      <c r="AI410">
        <f>((EX410*26))</f>
        <v>0</v>
      </c>
      <c r="AJ410">
        <f t="shared" si="129"/>
        <v>0</v>
      </c>
      <c r="AK410">
        <v>31.56</v>
      </c>
      <c r="AL410">
        <v>0</v>
      </c>
      <c r="AM410">
        <v>31.56</v>
      </c>
      <c r="AN410">
        <v>24.06</v>
      </c>
      <c r="AO410">
        <v>0</v>
      </c>
      <c r="AP410">
        <v>0</v>
      </c>
      <c r="AQ410">
        <v>0</v>
      </c>
      <c r="AR410">
        <v>0</v>
      </c>
      <c r="AS410">
        <v>0</v>
      </c>
      <c r="AT410">
        <v>0</v>
      </c>
      <c r="AU410">
        <v>0</v>
      </c>
      <c r="AV410">
        <v>1</v>
      </c>
      <c r="AW410">
        <v>1</v>
      </c>
      <c r="AZ410">
        <v>1</v>
      </c>
      <c r="BA410">
        <v>1</v>
      </c>
      <c r="BB410">
        <v>1</v>
      </c>
      <c r="BC410">
        <v>1</v>
      </c>
      <c r="BD410" t="s">
        <v>3</v>
      </c>
      <c r="BE410" t="s">
        <v>3</v>
      </c>
      <c r="BF410" t="s">
        <v>3</v>
      </c>
      <c r="BG410" t="s">
        <v>3</v>
      </c>
      <c r="BH410">
        <v>0</v>
      </c>
      <c r="BI410">
        <v>4</v>
      </c>
      <c r="BJ410" t="s">
        <v>185</v>
      </c>
      <c r="BM410">
        <v>1</v>
      </c>
      <c r="BN410">
        <v>0</v>
      </c>
      <c r="BO410" t="s">
        <v>3</v>
      </c>
      <c r="BP410">
        <v>0</v>
      </c>
      <c r="BQ410">
        <v>1</v>
      </c>
      <c r="BR410">
        <v>0</v>
      </c>
      <c r="BS410">
        <v>1</v>
      </c>
      <c r="BT410">
        <v>1</v>
      </c>
      <c r="BU410">
        <v>1</v>
      </c>
      <c r="BV410">
        <v>1</v>
      </c>
      <c r="BW410">
        <v>1</v>
      </c>
      <c r="BX410">
        <v>1</v>
      </c>
      <c r="BY410" t="s">
        <v>3</v>
      </c>
      <c r="BZ410">
        <v>0</v>
      </c>
      <c r="CA410">
        <v>0</v>
      </c>
      <c r="CE410">
        <v>0</v>
      </c>
      <c r="CF410">
        <v>0</v>
      </c>
      <c r="CG410">
        <v>0</v>
      </c>
      <c r="CM410">
        <v>0</v>
      </c>
      <c r="CN410" t="s">
        <v>3</v>
      </c>
      <c r="CO410">
        <v>0</v>
      </c>
      <c r="CP410">
        <f t="shared" si="130"/>
        <v>0</v>
      </c>
      <c r="CQ410">
        <f t="shared" si="131"/>
        <v>0</v>
      </c>
      <c r="CR410">
        <f>(((((ET410*26))*BB410-((EU410*26))*BS410)+AE410*BS410)*AV410)</f>
        <v>820.56</v>
      </c>
      <c r="CS410">
        <f t="shared" si="133"/>
        <v>625.55999999999995</v>
      </c>
      <c r="CT410">
        <f t="shared" si="134"/>
        <v>0</v>
      </c>
      <c r="CU410">
        <f t="shared" si="135"/>
        <v>0</v>
      </c>
      <c r="CV410">
        <f t="shared" si="136"/>
        <v>0</v>
      </c>
      <c r="CW410">
        <f t="shared" si="137"/>
        <v>0</v>
      </c>
      <c r="CX410">
        <f t="shared" si="137"/>
        <v>0</v>
      </c>
      <c r="CY410">
        <f t="shared" si="138"/>
        <v>0</v>
      </c>
      <c r="CZ410">
        <f t="shared" si="139"/>
        <v>0</v>
      </c>
      <c r="DC410" t="s">
        <v>3</v>
      </c>
      <c r="DD410" t="s">
        <v>186</v>
      </c>
      <c r="DE410" t="s">
        <v>186</v>
      </c>
      <c r="DF410" t="s">
        <v>186</v>
      </c>
      <c r="DG410" t="s">
        <v>186</v>
      </c>
      <c r="DH410" t="s">
        <v>3</v>
      </c>
      <c r="DI410" t="s">
        <v>186</v>
      </c>
      <c r="DJ410" t="s">
        <v>186</v>
      </c>
      <c r="DK410" t="s">
        <v>3</v>
      </c>
      <c r="DL410" t="s">
        <v>3</v>
      </c>
      <c r="DM410" t="s">
        <v>3</v>
      </c>
      <c r="DN410">
        <v>0</v>
      </c>
      <c r="DO410">
        <v>0</v>
      </c>
      <c r="DP410">
        <v>1</v>
      </c>
      <c r="DQ410">
        <v>1</v>
      </c>
      <c r="DU410">
        <v>1009</v>
      </c>
      <c r="DV410" t="s">
        <v>171</v>
      </c>
      <c r="DW410" t="s">
        <v>171</v>
      </c>
      <c r="DX410">
        <v>1000</v>
      </c>
      <c r="EE410">
        <v>34857348</v>
      </c>
      <c r="EF410">
        <v>1</v>
      </c>
      <c r="EG410" t="s">
        <v>86</v>
      </c>
      <c r="EH410">
        <v>0</v>
      </c>
      <c r="EI410" t="s">
        <v>3</v>
      </c>
      <c r="EJ410">
        <v>4</v>
      </c>
      <c r="EK410">
        <v>1</v>
      </c>
      <c r="EL410" t="s">
        <v>176</v>
      </c>
      <c r="EM410" t="s">
        <v>88</v>
      </c>
      <c r="EO410" t="s">
        <v>3</v>
      </c>
      <c r="EQ410">
        <v>131072</v>
      </c>
      <c r="ER410">
        <v>31.56</v>
      </c>
      <c r="ES410">
        <v>0</v>
      </c>
      <c r="ET410">
        <v>31.56</v>
      </c>
      <c r="EU410">
        <v>24.06</v>
      </c>
      <c r="EV410">
        <v>0</v>
      </c>
      <c r="EW410">
        <v>0</v>
      </c>
      <c r="EX410">
        <v>0</v>
      </c>
      <c r="EY410">
        <v>0</v>
      </c>
      <c r="FQ410">
        <v>0</v>
      </c>
      <c r="FR410">
        <f t="shared" si="140"/>
        <v>0</v>
      </c>
      <c r="FS410">
        <v>0</v>
      </c>
      <c r="FX410">
        <v>0</v>
      </c>
      <c r="FY410">
        <v>0</v>
      </c>
      <c r="GA410" t="s">
        <v>3</v>
      </c>
      <c r="GD410">
        <v>1</v>
      </c>
      <c r="GF410">
        <v>762643448</v>
      </c>
      <c r="GG410">
        <v>2</v>
      </c>
      <c r="GH410">
        <v>0</v>
      </c>
      <c r="GI410">
        <v>-2</v>
      </c>
      <c r="GJ410">
        <v>0</v>
      </c>
      <c r="GK410">
        <v>0</v>
      </c>
      <c r="GL410">
        <f t="shared" si="141"/>
        <v>0</v>
      </c>
      <c r="GM410">
        <f>ROUND(O410+X410+Y410,2)+GX410</f>
        <v>0</v>
      </c>
      <c r="GN410">
        <f>IF(OR(BI410=0,BI410=1),ROUND(O410+X410+Y410,2),0)</f>
        <v>0</v>
      </c>
      <c r="GO410">
        <f>IF(BI410=2,ROUND(O410+X410+Y410,2),0)</f>
        <v>0</v>
      </c>
      <c r="GP410">
        <f>IF(BI410=4,ROUND(O410+X410+Y410,2)+GX410,0)</f>
        <v>0</v>
      </c>
      <c r="GR410">
        <v>0</v>
      </c>
      <c r="GS410">
        <v>0</v>
      </c>
      <c r="GT410">
        <v>0</v>
      </c>
      <c r="GU410" t="s">
        <v>3</v>
      </c>
      <c r="GV410">
        <f t="shared" si="142"/>
        <v>0</v>
      </c>
      <c r="GW410">
        <v>1</v>
      </c>
      <c r="GX410">
        <f t="shared" si="143"/>
        <v>0</v>
      </c>
      <c r="HA410">
        <v>0</v>
      </c>
      <c r="HB410">
        <v>0</v>
      </c>
      <c r="HC410">
        <f t="shared" si="144"/>
        <v>0</v>
      </c>
      <c r="IK410">
        <v>0</v>
      </c>
    </row>
    <row r="411" spans="1:245" x14ac:dyDescent="0.2">
      <c r="A411">
        <v>17</v>
      </c>
      <c r="B411">
        <v>1</v>
      </c>
      <c r="E411" t="s">
        <v>131</v>
      </c>
      <c r="F411" t="s">
        <v>187</v>
      </c>
      <c r="G411" t="s">
        <v>188</v>
      </c>
      <c r="H411" t="s">
        <v>171</v>
      </c>
      <c r="I411">
        <f>ROUND(I410,9)</f>
        <v>0</v>
      </c>
      <c r="J411">
        <v>0</v>
      </c>
      <c r="O411">
        <f t="shared" si="113"/>
        <v>0</v>
      </c>
      <c r="P411">
        <f t="shared" si="114"/>
        <v>0</v>
      </c>
      <c r="Q411">
        <f t="shared" si="115"/>
        <v>0</v>
      </c>
      <c r="R411">
        <f t="shared" si="116"/>
        <v>0</v>
      </c>
      <c r="S411">
        <f t="shared" si="117"/>
        <v>0</v>
      </c>
      <c r="T411">
        <f t="shared" si="118"/>
        <v>0</v>
      </c>
      <c r="U411">
        <f t="shared" si="119"/>
        <v>0</v>
      </c>
      <c r="V411">
        <f t="shared" si="120"/>
        <v>0</v>
      </c>
      <c r="W411">
        <f t="shared" si="121"/>
        <v>0</v>
      </c>
      <c r="X411">
        <f t="shared" si="122"/>
        <v>0</v>
      </c>
      <c r="Y411">
        <f t="shared" si="122"/>
        <v>0</v>
      </c>
      <c r="AA411">
        <v>36286615</v>
      </c>
      <c r="AB411">
        <f t="shared" si="123"/>
        <v>186.23</v>
      </c>
      <c r="AC411">
        <f>ROUND((ES411),6)</f>
        <v>186.23</v>
      </c>
      <c r="AD411">
        <f>ROUND((((ET411)-(EU411))+AE411),6)</f>
        <v>0</v>
      </c>
      <c r="AE411">
        <f>ROUND((EU411),6)</f>
        <v>0</v>
      </c>
      <c r="AF411">
        <f>ROUND((EV411),6)</f>
        <v>0</v>
      </c>
      <c r="AG411">
        <f t="shared" si="127"/>
        <v>0</v>
      </c>
      <c r="AH411">
        <f>(EW411)</f>
        <v>0</v>
      </c>
      <c r="AI411">
        <f>(EX411)</f>
        <v>0</v>
      </c>
      <c r="AJ411">
        <f t="shared" si="129"/>
        <v>0</v>
      </c>
      <c r="AK411">
        <v>186.23</v>
      </c>
      <c r="AL411">
        <v>186.23</v>
      </c>
      <c r="AM411">
        <v>0</v>
      </c>
      <c r="AN411">
        <v>0</v>
      </c>
      <c r="AO411">
        <v>0</v>
      </c>
      <c r="AP411">
        <v>0</v>
      </c>
      <c r="AQ411">
        <v>0</v>
      </c>
      <c r="AR411">
        <v>0</v>
      </c>
      <c r="AS411">
        <v>0</v>
      </c>
      <c r="AT411">
        <v>70</v>
      </c>
      <c r="AU411">
        <v>10</v>
      </c>
      <c r="AV411">
        <v>1</v>
      </c>
      <c r="AW411">
        <v>1</v>
      </c>
      <c r="AZ411">
        <v>1</v>
      </c>
      <c r="BA411">
        <v>1</v>
      </c>
      <c r="BB411">
        <v>1</v>
      </c>
      <c r="BC411">
        <v>1</v>
      </c>
      <c r="BD411" t="s">
        <v>3</v>
      </c>
      <c r="BE411" t="s">
        <v>3</v>
      </c>
      <c r="BF411" t="s">
        <v>3</v>
      </c>
      <c r="BG411" t="s">
        <v>3</v>
      </c>
      <c r="BH411">
        <v>3</v>
      </c>
      <c r="BI411">
        <v>4</v>
      </c>
      <c r="BJ411" t="s">
        <v>189</v>
      </c>
      <c r="BM411">
        <v>0</v>
      </c>
      <c r="BN411">
        <v>0</v>
      </c>
      <c r="BO411" t="s">
        <v>3</v>
      </c>
      <c r="BP411">
        <v>0</v>
      </c>
      <c r="BQ411">
        <v>1</v>
      </c>
      <c r="BR411">
        <v>0</v>
      </c>
      <c r="BS411">
        <v>1</v>
      </c>
      <c r="BT411">
        <v>1</v>
      </c>
      <c r="BU411">
        <v>1</v>
      </c>
      <c r="BV411">
        <v>1</v>
      </c>
      <c r="BW411">
        <v>1</v>
      </c>
      <c r="BX411">
        <v>1</v>
      </c>
      <c r="BY411" t="s">
        <v>3</v>
      </c>
      <c r="BZ411">
        <v>70</v>
      </c>
      <c r="CA411">
        <v>10</v>
      </c>
      <c r="CE411">
        <v>0</v>
      </c>
      <c r="CF411">
        <v>0</v>
      </c>
      <c r="CG411">
        <v>0</v>
      </c>
      <c r="CM411">
        <v>0</v>
      </c>
      <c r="CN411" t="s">
        <v>3</v>
      </c>
      <c r="CO411">
        <v>0</v>
      </c>
      <c r="CP411">
        <f t="shared" si="130"/>
        <v>0</v>
      </c>
      <c r="CQ411">
        <f t="shared" si="131"/>
        <v>186.23</v>
      </c>
      <c r="CR411">
        <f>((((ET411)*BB411-(EU411)*BS411)+AE411*BS411)*AV411)</f>
        <v>0</v>
      </c>
      <c r="CS411">
        <f t="shared" si="133"/>
        <v>0</v>
      </c>
      <c r="CT411">
        <f t="shared" si="134"/>
        <v>0</v>
      </c>
      <c r="CU411">
        <f t="shared" si="135"/>
        <v>0</v>
      </c>
      <c r="CV411">
        <f t="shared" si="136"/>
        <v>0</v>
      </c>
      <c r="CW411">
        <f t="shared" si="137"/>
        <v>0</v>
      </c>
      <c r="CX411">
        <f t="shared" si="137"/>
        <v>0</v>
      </c>
      <c r="CY411">
        <f t="shared" si="138"/>
        <v>0</v>
      </c>
      <c r="CZ411">
        <f t="shared" si="139"/>
        <v>0</v>
      </c>
      <c r="DC411" t="s">
        <v>3</v>
      </c>
      <c r="DD411" t="s">
        <v>3</v>
      </c>
      <c r="DE411" t="s">
        <v>3</v>
      </c>
      <c r="DF411" t="s">
        <v>3</v>
      </c>
      <c r="DG411" t="s">
        <v>3</v>
      </c>
      <c r="DH411" t="s">
        <v>3</v>
      </c>
      <c r="DI411" t="s">
        <v>3</v>
      </c>
      <c r="DJ411" t="s">
        <v>3</v>
      </c>
      <c r="DK411" t="s">
        <v>3</v>
      </c>
      <c r="DL411" t="s">
        <v>3</v>
      </c>
      <c r="DM411" t="s">
        <v>3</v>
      </c>
      <c r="DN411">
        <v>0</v>
      </c>
      <c r="DO411">
        <v>0</v>
      </c>
      <c r="DP411">
        <v>1</v>
      </c>
      <c r="DQ411">
        <v>1</v>
      </c>
      <c r="DU411">
        <v>1009</v>
      </c>
      <c r="DV411" t="s">
        <v>171</v>
      </c>
      <c r="DW411" t="s">
        <v>171</v>
      </c>
      <c r="DX411">
        <v>1000</v>
      </c>
      <c r="EE411">
        <v>34857346</v>
      </c>
      <c r="EF411">
        <v>1</v>
      </c>
      <c r="EG411" t="s">
        <v>86</v>
      </c>
      <c r="EH411">
        <v>0</v>
      </c>
      <c r="EI411" t="s">
        <v>3</v>
      </c>
      <c r="EJ411">
        <v>4</v>
      </c>
      <c r="EK411">
        <v>0</v>
      </c>
      <c r="EL411" t="s">
        <v>87</v>
      </c>
      <c r="EM411" t="s">
        <v>88</v>
      </c>
      <c r="EO411" t="s">
        <v>3</v>
      </c>
      <c r="EQ411">
        <v>131072</v>
      </c>
      <c r="ER411">
        <v>186.23</v>
      </c>
      <c r="ES411">
        <v>186.23</v>
      </c>
      <c r="ET411">
        <v>0</v>
      </c>
      <c r="EU411">
        <v>0</v>
      </c>
      <c r="EV411">
        <v>0</v>
      </c>
      <c r="EW411">
        <v>0</v>
      </c>
      <c r="EX411">
        <v>0</v>
      </c>
      <c r="EY411">
        <v>0</v>
      </c>
      <c r="FQ411">
        <v>0</v>
      </c>
      <c r="FR411">
        <f t="shared" si="140"/>
        <v>0</v>
      </c>
      <c r="FS411">
        <v>0</v>
      </c>
      <c r="FX411">
        <v>70</v>
      </c>
      <c r="FY411">
        <v>10</v>
      </c>
      <c r="GA411" t="s">
        <v>3</v>
      </c>
      <c r="GD411">
        <v>0</v>
      </c>
      <c r="GF411">
        <v>-1007192125</v>
      </c>
      <c r="GG411">
        <v>2</v>
      </c>
      <c r="GH411">
        <v>0</v>
      </c>
      <c r="GI411">
        <v>-2</v>
      </c>
      <c r="GJ411">
        <v>0</v>
      </c>
      <c r="GK411">
        <f>ROUND(R411*(R12)/100,2)</f>
        <v>0</v>
      </c>
      <c r="GL411">
        <f t="shared" si="141"/>
        <v>0</v>
      </c>
      <c r="GM411">
        <f>ROUND(O411+X411+Y411+GK411,2)+GX411</f>
        <v>0</v>
      </c>
      <c r="GN411">
        <f>IF(OR(BI411=0,BI411=1),ROUND(O411+X411+Y411+GK411,2),0)</f>
        <v>0</v>
      </c>
      <c r="GO411">
        <f>IF(BI411=2,ROUND(O411+X411+Y411+GK411,2),0)</f>
        <v>0</v>
      </c>
      <c r="GP411">
        <f>IF(BI411=4,ROUND(O411+X411+Y411+GK411,2)+GX411,0)</f>
        <v>0</v>
      </c>
      <c r="GR411">
        <v>0</v>
      </c>
      <c r="GS411">
        <v>0</v>
      </c>
      <c r="GT411">
        <v>0</v>
      </c>
      <c r="GU411" t="s">
        <v>3</v>
      </c>
      <c r="GV411">
        <f t="shared" si="142"/>
        <v>0</v>
      </c>
      <c r="GW411">
        <v>1</v>
      </c>
      <c r="GX411">
        <f t="shared" si="143"/>
        <v>0</v>
      </c>
      <c r="HA411">
        <v>0</v>
      </c>
      <c r="HB411">
        <v>0</v>
      </c>
      <c r="HC411">
        <f t="shared" si="144"/>
        <v>0</v>
      </c>
      <c r="IK411">
        <v>0</v>
      </c>
    </row>
    <row r="413" spans="1:245" x14ac:dyDescent="0.2">
      <c r="A413" s="2">
        <v>51</v>
      </c>
      <c r="B413" s="2">
        <f>B400</f>
        <v>1</v>
      </c>
      <c r="C413" s="2">
        <f>A400</f>
        <v>5</v>
      </c>
      <c r="D413" s="2">
        <f>ROW(A400)</f>
        <v>400</v>
      </c>
      <c r="E413" s="2"/>
      <c r="F413" s="2" t="str">
        <f>IF(F400&lt;&gt;"",F400,"")</f>
        <v>3.1.1</v>
      </c>
      <c r="G413" s="2" t="str">
        <f>IF(G400&lt;&gt;"",G400,"")</f>
        <v>Подготовительные работы</v>
      </c>
      <c r="H413" s="2">
        <v>0</v>
      </c>
      <c r="I413" s="2"/>
      <c r="J413" s="2"/>
      <c r="K413" s="2"/>
      <c r="L413" s="2"/>
      <c r="M413" s="2"/>
      <c r="N413" s="2"/>
      <c r="O413" s="2">
        <f t="shared" ref="O413:T413" si="145">ROUND(AB413,2)</f>
        <v>0</v>
      </c>
      <c r="P413" s="2">
        <f t="shared" si="145"/>
        <v>0</v>
      </c>
      <c r="Q413" s="2">
        <f t="shared" si="145"/>
        <v>0</v>
      </c>
      <c r="R413" s="2">
        <f t="shared" si="145"/>
        <v>0</v>
      </c>
      <c r="S413" s="2">
        <f t="shared" si="145"/>
        <v>0</v>
      </c>
      <c r="T413" s="2">
        <f t="shared" si="145"/>
        <v>0</v>
      </c>
      <c r="U413" s="2">
        <f>AH413</f>
        <v>0</v>
      </c>
      <c r="V413" s="2">
        <f>AI413</f>
        <v>0</v>
      </c>
      <c r="W413" s="2">
        <f>ROUND(AJ413,2)</f>
        <v>0</v>
      </c>
      <c r="X413" s="2">
        <f>ROUND(AK413,2)</f>
        <v>0</v>
      </c>
      <c r="Y413" s="2">
        <f>ROUND(AL413,2)</f>
        <v>0</v>
      </c>
      <c r="Z413" s="2"/>
      <c r="AA413" s="2"/>
      <c r="AB413" s="2">
        <f>ROUND(SUMIF(AA404:AA411,"=36286615",O404:O411),2)</f>
        <v>0</v>
      </c>
      <c r="AC413" s="2">
        <f>ROUND(SUMIF(AA404:AA411,"=36286615",P404:P411),2)</f>
        <v>0</v>
      </c>
      <c r="AD413" s="2">
        <f>ROUND(SUMIF(AA404:AA411,"=36286615",Q404:Q411),2)</f>
        <v>0</v>
      </c>
      <c r="AE413" s="2">
        <f>ROUND(SUMIF(AA404:AA411,"=36286615",R404:R411),2)</f>
        <v>0</v>
      </c>
      <c r="AF413" s="2">
        <f>ROUND(SUMIF(AA404:AA411,"=36286615",S404:S411),2)</f>
        <v>0</v>
      </c>
      <c r="AG413" s="2">
        <f>ROUND(SUMIF(AA404:AA411,"=36286615",T404:T411),2)</f>
        <v>0</v>
      </c>
      <c r="AH413" s="2">
        <f>SUMIF(AA404:AA411,"=36286615",U404:U411)</f>
        <v>0</v>
      </c>
      <c r="AI413" s="2">
        <f>SUMIF(AA404:AA411,"=36286615",V404:V411)</f>
        <v>0</v>
      </c>
      <c r="AJ413" s="2">
        <f>ROUND(SUMIF(AA404:AA411,"=36286615",W404:W411),2)</f>
        <v>0</v>
      </c>
      <c r="AK413" s="2">
        <f>ROUND(SUMIF(AA404:AA411,"=36286615",X404:X411),2)</f>
        <v>0</v>
      </c>
      <c r="AL413" s="2">
        <f>ROUND(SUMIF(AA404:AA411,"=36286615",Y404:Y411),2)</f>
        <v>0</v>
      </c>
      <c r="AM413" s="2"/>
      <c r="AN413" s="2"/>
      <c r="AO413" s="2">
        <f t="shared" ref="AO413:BC413" si="146">ROUND(BX413,2)</f>
        <v>0</v>
      </c>
      <c r="AP413" s="2">
        <f t="shared" si="146"/>
        <v>0</v>
      </c>
      <c r="AQ413" s="2">
        <f t="shared" si="146"/>
        <v>0</v>
      </c>
      <c r="AR413" s="2">
        <f t="shared" si="146"/>
        <v>0</v>
      </c>
      <c r="AS413" s="2">
        <f t="shared" si="146"/>
        <v>0</v>
      </c>
      <c r="AT413" s="2">
        <f t="shared" si="146"/>
        <v>0</v>
      </c>
      <c r="AU413" s="2">
        <f t="shared" si="146"/>
        <v>0</v>
      </c>
      <c r="AV413" s="2">
        <f t="shared" si="146"/>
        <v>0</v>
      </c>
      <c r="AW413" s="2">
        <f t="shared" si="146"/>
        <v>0</v>
      </c>
      <c r="AX413" s="2">
        <f t="shared" si="146"/>
        <v>0</v>
      </c>
      <c r="AY413" s="2">
        <f t="shared" si="146"/>
        <v>0</v>
      </c>
      <c r="AZ413" s="2">
        <f t="shared" si="146"/>
        <v>0</v>
      </c>
      <c r="BA413" s="2">
        <f t="shared" si="146"/>
        <v>0</v>
      </c>
      <c r="BB413" s="2">
        <f t="shared" si="146"/>
        <v>0</v>
      </c>
      <c r="BC413" s="2">
        <f t="shared" si="146"/>
        <v>0</v>
      </c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>
        <f>ROUND(SUMIF(AA404:AA411,"=36286615",FQ404:FQ411),2)</f>
        <v>0</v>
      </c>
      <c r="BY413" s="2">
        <f>ROUND(SUMIF(AA404:AA411,"=36286615",FR404:FR411),2)</f>
        <v>0</v>
      </c>
      <c r="BZ413" s="2">
        <f>ROUND(SUMIF(AA404:AA411,"=36286615",GL404:GL411),2)</f>
        <v>0</v>
      </c>
      <c r="CA413" s="2">
        <f>ROUND(SUMIF(AA404:AA411,"=36286615",GM404:GM411),2)</f>
        <v>0</v>
      </c>
      <c r="CB413" s="2">
        <f>ROUND(SUMIF(AA404:AA411,"=36286615",GN404:GN411),2)</f>
        <v>0</v>
      </c>
      <c r="CC413" s="2">
        <f>ROUND(SUMIF(AA404:AA411,"=36286615",GO404:GO411),2)</f>
        <v>0</v>
      </c>
      <c r="CD413" s="2">
        <f>ROUND(SUMIF(AA404:AA411,"=36286615",GP404:GP411),2)</f>
        <v>0</v>
      </c>
      <c r="CE413" s="2">
        <f>AC413-BX413</f>
        <v>0</v>
      </c>
      <c r="CF413" s="2">
        <f>AC413-BY413</f>
        <v>0</v>
      </c>
      <c r="CG413" s="2">
        <f>BX413-BZ413</f>
        <v>0</v>
      </c>
      <c r="CH413" s="2">
        <f>AC413-BX413-BY413+BZ413</f>
        <v>0</v>
      </c>
      <c r="CI413" s="2">
        <f>BY413-BZ413</f>
        <v>0</v>
      </c>
      <c r="CJ413" s="2">
        <f>ROUND(SUMIF(AA404:AA411,"=36286615",GX404:GX411),2)</f>
        <v>0</v>
      </c>
      <c r="CK413" s="2">
        <f>ROUND(SUMIF(AA404:AA411,"=36286615",GY404:GY411),2)</f>
        <v>0</v>
      </c>
      <c r="CL413" s="2">
        <f>ROUND(SUMIF(AA404:AA411,"=36286615",GZ404:GZ411),2)</f>
        <v>0</v>
      </c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  <c r="GF413" s="3"/>
      <c r="GG413" s="3"/>
      <c r="GH413" s="3"/>
      <c r="GI413" s="3"/>
      <c r="GJ413" s="3"/>
      <c r="GK413" s="3"/>
      <c r="GL413" s="3"/>
      <c r="GM413" s="3"/>
      <c r="GN413" s="3"/>
      <c r="GO413" s="3"/>
      <c r="GP413" s="3"/>
      <c r="GQ413" s="3"/>
      <c r="GR413" s="3"/>
      <c r="GS413" s="3"/>
      <c r="GT413" s="3"/>
      <c r="GU413" s="3"/>
      <c r="GV413" s="3"/>
      <c r="GW413" s="3"/>
      <c r="GX413" s="3">
        <v>0</v>
      </c>
    </row>
    <row r="415" spans="1:245" x14ac:dyDescent="0.2">
      <c r="A415" s="4">
        <v>50</v>
      </c>
      <c r="B415" s="4">
        <v>0</v>
      </c>
      <c r="C415" s="4">
        <v>0</v>
      </c>
      <c r="D415" s="4">
        <v>1</v>
      </c>
      <c r="E415" s="4">
        <v>201</v>
      </c>
      <c r="F415" s="4">
        <f>ROUND(Source!O413,O415)</f>
        <v>0</v>
      </c>
      <c r="G415" s="4" t="s">
        <v>12</v>
      </c>
      <c r="H415" s="4" t="s">
        <v>13</v>
      </c>
      <c r="I415" s="4"/>
      <c r="J415" s="4"/>
      <c r="K415" s="4">
        <v>201</v>
      </c>
      <c r="L415" s="4">
        <v>1</v>
      </c>
      <c r="M415" s="4">
        <v>3</v>
      </c>
      <c r="N415" s="4" t="s">
        <v>3</v>
      </c>
      <c r="O415" s="4">
        <v>2</v>
      </c>
      <c r="P415" s="4"/>
      <c r="Q415" s="4"/>
      <c r="R415" s="4"/>
      <c r="S415" s="4"/>
      <c r="T415" s="4"/>
      <c r="U415" s="4"/>
      <c r="V415" s="4"/>
      <c r="W415" s="4"/>
    </row>
    <row r="416" spans="1:245" x14ac:dyDescent="0.2">
      <c r="A416" s="4">
        <v>50</v>
      </c>
      <c r="B416" s="4">
        <v>0</v>
      </c>
      <c r="C416" s="4">
        <v>0</v>
      </c>
      <c r="D416" s="4">
        <v>1</v>
      </c>
      <c r="E416" s="4">
        <v>202</v>
      </c>
      <c r="F416" s="4">
        <f>ROUND(Source!P413,O416)</f>
        <v>0</v>
      </c>
      <c r="G416" s="4" t="s">
        <v>14</v>
      </c>
      <c r="H416" s="4" t="s">
        <v>15</v>
      </c>
      <c r="I416" s="4"/>
      <c r="J416" s="4"/>
      <c r="K416" s="4">
        <v>202</v>
      </c>
      <c r="L416" s="4">
        <v>2</v>
      </c>
      <c r="M416" s="4">
        <v>3</v>
      </c>
      <c r="N416" s="4" t="s">
        <v>3</v>
      </c>
      <c r="O416" s="4">
        <v>2</v>
      </c>
      <c r="P416" s="4"/>
      <c r="Q416" s="4"/>
      <c r="R416" s="4"/>
      <c r="S416" s="4"/>
      <c r="T416" s="4"/>
      <c r="U416" s="4"/>
      <c r="V416" s="4"/>
      <c r="W416" s="4"/>
    </row>
    <row r="417" spans="1:23" x14ac:dyDescent="0.2">
      <c r="A417" s="4">
        <v>50</v>
      </c>
      <c r="B417" s="4">
        <v>0</v>
      </c>
      <c r="C417" s="4">
        <v>0</v>
      </c>
      <c r="D417" s="4">
        <v>1</v>
      </c>
      <c r="E417" s="4">
        <v>222</v>
      </c>
      <c r="F417" s="4">
        <f>ROUND(Source!AO413,O417)</f>
        <v>0</v>
      </c>
      <c r="G417" s="4" t="s">
        <v>16</v>
      </c>
      <c r="H417" s="4" t="s">
        <v>17</v>
      </c>
      <c r="I417" s="4"/>
      <c r="J417" s="4"/>
      <c r="K417" s="4">
        <v>222</v>
      </c>
      <c r="L417" s="4">
        <v>3</v>
      </c>
      <c r="M417" s="4">
        <v>3</v>
      </c>
      <c r="N417" s="4" t="s">
        <v>3</v>
      </c>
      <c r="O417" s="4">
        <v>2</v>
      </c>
      <c r="P417" s="4"/>
      <c r="Q417" s="4"/>
      <c r="R417" s="4"/>
      <c r="S417" s="4"/>
      <c r="T417" s="4"/>
      <c r="U417" s="4"/>
      <c r="V417" s="4"/>
      <c r="W417" s="4"/>
    </row>
    <row r="418" spans="1:23" x14ac:dyDescent="0.2">
      <c r="A418" s="4">
        <v>50</v>
      </c>
      <c r="B418" s="4">
        <v>0</v>
      </c>
      <c r="C418" s="4">
        <v>0</v>
      </c>
      <c r="D418" s="4">
        <v>1</v>
      </c>
      <c r="E418" s="4">
        <v>225</v>
      </c>
      <c r="F418" s="4">
        <f>ROUND(Source!AV413,O418)</f>
        <v>0</v>
      </c>
      <c r="G418" s="4" t="s">
        <v>18</v>
      </c>
      <c r="H418" s="4" t="s">
        <v>19</v>
      </c>
      <c r="I418" s="4"/>
      <c r="J418" s="4"/>
      <c r="K418" s="4">
        <v>225</v>
      </c>
      <c r="L418" s="4">
        <v>4</v>
      </c>
      <c r="M418" s="4">
        <v>3</v>
      </c>
      <c r="N418" s="4" t="s">
        <v>3</v>
      </c>
      <c r="O418" s="4">
        <v>2</v>
      </c>
      <c r="P418" s="4"/>
      <c r="Q418" s="4"/>
      <c r="R418" s="4"/>
      <c r="S418" s="4"/>
      <c r="T418" s="4"/>
      <c r="U418" s="4"/>
      <c r="V418" s="4"/>
      <c r="W418" s="4"/>
    </row>
    <row r="419" spans="1:23" x14ac:dyDescent="0.2">
      <c r="A419" s="4">
        <v>50</v>
      </c>
      <c r="B419" s="4">
        <v>0</v>
      </c>
      <c r="C419" s="4">
        <v>0</v>
      </c>
      <c r="D419" s="4">
        <v>1</v>
      </c>
      <c r="E419" s="4">
        <v>226</v>
      </c>
      <c r="F419" s="4">
        <f>ROUND(Source!AW413,O419)</f>
        <v>0</v>
      </c>
      <c r="G419" s="4" t="s">
        <v>20</v>
      </c>
      <c r="H419" s="4" t="s">
        <v>21</v>
      </c>
      <c r="I419" s="4"/>
      <c r="J419" s="4"/>
      <c r="K419" s="4">
        <v>226</v>
      </c>
      <c r="L419" s="4">
        <v>5</v>
      </c>
      <c r="M419" s="4">
        <v>3</v>
      </c>
      <c r="N419" s="4" t="s">
        <v>3</v>
      </c>
      <c r="O419" s="4">
        <v>2</v>
      </c>
      <c r="P419" s="4"/>
      <c r="Q419" s="4"/>
      <c r="R419" s="4"/>
      <c r="S419" s="4"/>
      <c r="T419" s="4"/>
      <c r="U419" s="4"/>
      <c r="V419" s="4"/>
      <c r="W419" s="4"/>
    </row>
    <row r="420" spans="1:23" x14ac:dyDescent="0.2">
      <c r="A420" s="4">
        <v>50</v>
      </c>
      <c r="B420" s="4">
        <v>0</v>
      </c>
      <c r="C420" s="4">
        <v>0</v>
      </c>
      <c r="D420" s="4">
        <v>1</v>
      </c>
      <c r="E420" s="4">
        <v>227</v>
      </c>
      <c r="F420" s="4">
        <f>ROUND(Source!AX413,O420)</f>
        <v>0</v>
      </c>
      <c r="G420" s="4" t="s">
        <v>22</v>
      </c>
      <c r="H420" s="4" t="s">
        <v>23</v>
      </c>
      <c r="I420" s="4"/>
      <c r="J420" s="4"/>
      <c r="K420" s="4">
        <v>227</v>
      </c>
      <c r="L420" s="4">
        <v>6</v>
      </c>
      <c r="M420" s="4">
        <v>3</v>
      </c>
      <c r="N420" s="4" t="s">
        <v>3</v>
      </c>
      <c r="O420" s="4">
        <v>2</v>
      </c>
      <c r="P420" s="4"/>
      <c r="Q420" s="4"/>
      <c r="R420" s="4"/>
      <c r="S420" s="4"/>
      <c r="T420" s="4"/>
      <c r="U420" s="4"/>
      <c r="V420" s="4"/>
      <c r="W420" s="4"/>
    </row>
    <row r="421" spans="1:23" x14ac:dyDescent="0.2">
      <c r="A421" s="4">
        <v>50</v>
      </c>
      <c r="B421" s="4">
        <v>0</v>
      </c>
      <c r="C421" s="4">
        <v>0</v>
      </c>
      <c r="D421" s="4">
        <v>1</v>
      </c>
      <c r="E421" s="4">
        <v>228</v>
      </c>
      <c r="F421" s="4">
        <f>ROUND(Source!AY413,O421)</f>
        <v>0</v>
      </c>
      <c r="G421" s="4" t="s">
        <v>24</v>
      </c>
      <c r="H421" s="4" t="s">
        <v>25</v>
      </c>
      <c r="I421" s="4"/>
      <c r="J421" s="4"/>
      <c r="K421" s="4">
        <v>228</v>
      </c>
      <c r="L421" s="4">
        <v>7</v>
      </c>
      <c r="M421" s="4">
        <v>3</v>
      </c>
      <c r="N421" s="4" t="s">
        <v>3</v>
      </c>
      <c r="O421" s="4">
        <v>2</v>
      </c>
      <c r="P421" s="4"/>
      <c r="Q421" s="4"/>
      <c r="R421" s="4"/>
      <c r="S421" s="4"/>
      <c r="T421" s="4"/>
      <c r="U421" s="4"/>
      <c r="V421" s="4"/>
      <c r="W421" s="4"/>
    </row>
    <row r="422" spans="1:23" x14ac:dyDescent="0.2">
      <c r="A422" s="4">
        <v>50</v>
      </c>
      <c r="B422" s="4">
        <v>0</v>
      </c>
      <c r="C422" s="4">
        <v>0</v>
      </c>
      <c r="D422" s="4">
        <v>1</v>
      </c>
      <c r="E422" s="4">
        <v>216</v>
      </c>
      <c r="F422" s="4">
        <f>ROUND(Source!AP413,O422)</f>
        <v>0</v>
      </c>
      <c r="G422" s="4" t="s">
        <v>26</v>
      </c>
      <c r="H422" s="4" t="s">
        <v>27</v>
      </c>
      <c r="I422" s="4"/>
      <c r="J422" s="4"/>
      <c r="K422" s="4">
        <v>216</v>
      </c>
      <c r="L422" s="4">
        <v>8</v>
      </c>
      <c r="M422" s="4">
        <v>3</v>
      </c>
      <c r="N422" s="4" t="s">
        <v>3</v>
      </c>
      <c r="O422" s="4">
        <v>2</v>
      </c>
      <c r="P422" s="4"/>
      <c r="Q422" s="4"/>
      <c r="R422" s="4"/>
      <c r="S422" s="4"/>
      <c r="T422" s="4"/>
      <c r="U422" s="4"/>
      <c r="V422" s="4"/>
      <c r="W422" s="4"/>
    </row>
    <row r="423" spans="1:23" x14ac:dyDescent="0.2">
      <c r="A423" s="4">
        <v>50</v>
      </c>
      <c r="B423" s="4">
        <v>0</v>
      </c>
      <c r="C423" s="4">
        <v>0</v>
      </c>
      <c r="D423" s="4">
        <v>1</v>
      </c>
      <c r="E423" s="4">
        <v>223</v>
      </c>
      <c r="F423" s="4">
        <f>ROUND(Source!AQ413,O423)</f>
        <v>0</v>
      </c>
      <c r="G423" s="4" t="s">
        <v>28</v>
      </c>
      <c r="H423" s="4" t="s">
        <v>29</v>
      </c>
      <c r="I423" s="4"/>
      <c r="J423" s="4"/>
      <c r="K423" s="4">
        <v>223</v>
      </c>
      <c r="L423" s="4">
        <v>9</v>
      </c>
      <c r="M423" s="4">
        <v>3</v>
      </c>
      <c r="N423" s="4" t="s">
        <v>3</v>
      </c>
      <c r="O423" s="4">
        <v>2</v>
      </c>
      <c r="P423" s="4"/>
      <c r="Q423" s="4"/>
      <c r="R423" s="4"/>
      <c r="S423" s="4"/>
      <c r="T423" s="4"/>
      <c r="U423" s="4"/>
      <c r="V423" s="4"/>
      <c r="W423" s="4"/>
    </row>
    <row r="424" spans="1:23" x14ac:dyDescent="0.2">
      <c r="A424" s="4">
        <v>50</v>
      </c>
      <c r="B424" s="4">
        <v>0</v>
      </c>
      <c r="C424" s="4">
        <v>0</v>
      </c>
      <c r="D424" s="4">
        <v>1</v>
      </c>
      <c r="E424" s="4">
        <v>229</v>
      </c>
      <c r="F424" s="4">
        <f>ROUND(Source!AZ413,O424)</f>
        <v>0</v>
      </c>
      <c r="G424" s="4" t="s">
        <v>30</v>
      </c>
      <c r="H424" s="4" t="s">
        <v>31</v>
      </c>
      <c r="I424" s="4"/>
      <c r="J424" s="4"/>
      <c r="K424" s="4">
        <v>229</v>
      </c>
      <c r="L424" s="4">
        <v>10</v>
      </c>
      <c r="M424" s="4">
        <v>3</v>
      </c>
      <c r="N424" s="4" t="s">
        <v>3</v>
      </c>
      <c r="O424" s="4">
        <v>2</v>
      </c>
      <c r="P424" s="4"/>
      <c r="Q424" s="4"/>
      <c r="R424" s="4"/>
      <c r="S424" s="4"/>
      <c r="T424" s="4"/>
      <c r="U424" s="4"/>
      <c r="V424" s="4"/>
      <c r="W424" s="4"/>
    </row>
    <row r="425" spans="1:23" x14ac:dyDescent="0.2">
      <c r="A425" s="4">
        <v>50</v>
      </c>
      <c r="B425" s="4">
        <v>0</v>
      </c>
      <c r="C425" s="4">
        <v>0</v>
      </c>
      <c r="D425" s="4">
        <v>1</v>
      </c>
      <c r="E425" s="4">
        <v>203</v>
      </c>
      <c r="F425" s="4">
        <f>ROUND(Source!Q413,O425)</f>
        <v>0</v>
      </c>
      <c r="G425" s="4" t="s">
        <v>32</v>
      </c>
      <c r="H425" s="4" t="s">
        <v>33</v>
      </c>
      <c r="I425" s="4"/>
      <c r="J425" s="4"/>
      <c r="K425" s="4">
        <v>203</v>
      </c>
      <c r="L425" s="4">
        <v>11</v>
      </c>
      <c r="M425" s="4">
        <v>3</v>
      </c>
      <c r="N425" s="4" t="s">
        <v>3</v>
      </c>
      <c r="O425" s="4">
        <v>2</v>
      </c>
      <c r="P425" s="4"/>
      <c r="Q425" s="4"/>
      <c r="R425" s="4"/>
      <c r="S425" s="4"/>
      <c r="T425" s="4"/>
      <c r="U425" s="4"/>
      <c r="V425" s="4"/>
      <c r="W425" s="4"/>
    </row>
    <row r="426" spans="1:23" x14ac:dyDescent="0.2">
      <c r="A426" s="4">
        <v>50</v>
      </c>
      <c r="B426" s="4">
        <v>0</v>
      </c>
      <c r="C426" s="4">
        <v>0</v>
      </c>
      <c r="D426" s="4">
        <v>1</v>
      </c>
      <c r="E426" s="4">
        <v>231</v>
      </c>
      <c r="F426" s="4">
        <f>ROUND(Source!BB413,O426)</f>
        <v>0</v>
      </c>
      <c r="G426" s="4" t="s">
        <v>34</v>
      </c>
      <c r="H426" s="4" t="s">
        <v>35</v>
      </c>
      <c r="I426" s="4"/>
      <c r="J426" s="4"/>
      <c r="K426" s="4">
        <v>231</v>
      </c>
      <c r="L426" s="4">
        <v>12</v>
      </c>
      <c r="M426" s="4">
        <v>3</v>
      </c>
      <c r="N426" s="4" t="s">
        <v>3</v>
      </c>
      <c r="O426" s="4">
        <v>2</v>
      </c>
      <c r="P426" s="4"/>
      <c r="Q426" s="4"/>
      <c r="R426" s="4"/>
      <c r="S426" s="4"/>
      <c r="T426" s="4"/>
      <c r="U426" s="4"/>
      <c r="V426" s="4"/>
      <c r="W426" s="4"/>
    </row>
    <row r="427" spans="1:23" x14ac:dyDescent="0.2">
      <c r="A427" s="4">
        <v>50</v>
      </c>
      <c r="B427" s="4">
        <v>0</v>
      </c>
      <c r="C427" s="4">
        <v>0</v>
      </c>
      <c r="D427" s="4">
        <v>1</v>
      </c>
      <c r="E427" s="4">
        <v>204</v>
      </c>
      <c r="F427" s="4">
        <f>ROUND(Source!R413,O427)</f>
        <v>0</v>
      </c>
      <c r="G427" s="4" t="s">
        <v>36</v>
      </c>
      <c r="H427" s="4" t="s">
        <v>37</v>
      </c>
      <c r="I427" s="4"/>
      <c r="J427" s="4"/>
      <c r="K427" s="4">
        <v>204</v>
      </c>
      <c r="L427" s="4">
        <v>13</v>
      </c>
      <c r="M427" s="4">
        <v>3</v>
      </c>
      <c r="N427" s="4" t="s">
        <v>3</v>
      </c>
      <c r="O427" s="4">
        <v>2</v>
      </c>
      <c r="P427" s="4"/>
      <c r="Q427" s="4"/>
      <c r="R427" s="4"/>
      <c r="S427" s="4"/>
      <c r="T427" s="4"/>
      <c r="U427" s="4"/>
      <c r="V427" s="4"/>
      <c r="W427" s="4"/>
    </row>
    <row r="428" spans="1:23" x14ac:dyDescent="0.2">
      <c r="A428" s="4">
        <v>50</v>
      </c>
      <c r="B428" s="4">
        <v>0</v>
      </c>
      <c r="C428" s="4">
        <v>0</v>
      </c>
      <c r="D428" s="4">
        <v>1</v>
      </c>
      <c r="E428" s="4">
        <v>205</v>
      </c>
      <c r="F428" s="4">
        <f>ROUND(Source!S413,O428)</f>
        <v>0</v>
      </c>
      <c r="G428" s="4" t="s">
        <v>38</v>
      </c>
      <c r="H428" s="4" t="s">
        <v>39</v>
      </c>
      <c r="I428" s="4"/>
      <c r="J428" s="4"/>
      <c r="K428" s="4">
        <v>205</v>
      </c>
      <c r="L428" s="4">
        <v>14</v>
      </c>
      <c r="M428" s="4">
        <v>3</v>
      </c>
      <c r="N428" s="4" t="s">
        <v>3</v>
      </c>
      <c r="O428" s="4">
        <v>2</v>
      </c>
      <c r="P428" s="4"/>
      <c r="Q428" s="4"/>
      <c r="R428" s="4"/>
      <c r="S428" s="4"/>
      <c r="T428" s="4"/>
      <c r="U428" s="4"/>
      <c r="V428" s="4"/>
      <c r="W428" s="4"/>
    </row>
    <row r="429" spans="1:23" x14ac:dyDescent="0.2">
      <c r="A429" s="4">
        <v>50</v>
      </c>
      <c r="B429" s="4">
        <v>0</v>
      </c>
      <c r="C429" s="4">
        <v>0</v>
      </c>
      <c r="D429" s="4">
        <v>1</v>
      </c>
      <c r="E429" s="4">
        <v>232</v>
      </c>
      <c r="F429" s="4">
        <f>ROUND(Source!BC413,O429)</f>
        <v>0</v>
      </c>
      <c r="G429" s="4" t="s">
        <v>40</v>
      </c>
      <c r="H429" s="4" t="s">
        <v>41</v>
      </c>
      <c r="I429" s="4"/>
      <c r="J429" s="4"/>
      <c r="K429" s="4">
        <v>232</v>
      </c>
      <c r="L429" s="4">
        <v>15</v>
      </c>
      <c r="M429" s="4">
        <v>3</v>
      </c>
      <c r="N429" s="4" t="s">
        <v>3</v>
      </c>
      <c r="O429" s="4">
        <v>2</v>
      </c>
      <c r="P429" s="4"/>
      <c r="Q429" s="4"/>
      <c r="R429" s="4"/>
      <c r="S429" s="4"/>
      <c r="T429" s="4"/>
      <c r="U429" s="4"/>
      <c r="V429" s="4"/>
      <c r="W429" s="4"/>
    </row>
    <row r="430" spans="1:23" x14ac:dyDescent="0.2">
      <c r="A430" s="4">
        <v>50</v>
      </c>
      <c r="B430" s="4">
        <v>0</v>
      </c>
      <c r="C430" s="4">
        <v>0</v>
      </c>
      <c r="D430" s="4">
        <v>1</v>
      </c>
      <c r="E430" s="4">
        <v>214</v>
      </c>
      <c r="F430" s="4">
        <f>ROUND(Source!AS413,O430)</f>
        <v>0</v>
      </c>
      <c r="G430" s="4" t="s">
        <v>42</v>
      </c>
      <c r="H430" s="4" t="s">
        <v>43</v>
      </c>
      <c r="I430" s="4"/>
      <c r="J430" s="4"/>
      <c r="K430" s="4">
        <v>214</v>
      </c>
      <c r="L430" s="4">
        <v>16</v>
      </c>
      <c r="M430" s="4">
        <v>3</v>
      </c>
      <c r="N430" s="4" t="s">
        <v>3</v>
      </c>
      <c r="O430" s="4">
        <v>2</v>
      </c>
      <c r="P430" s="4"/>
      <c r="Q430" s="4"/>
      <c r="R430" s="4"/>
      <c r="S430" s="4"/>
      <c r="T430" s="4"/>
      <c r="U430" s="4"/>
      <c r="V430" s="4"/>
      <c r="W430" s="4"/>
    </row>
    <row r="431" spans="1:23" x14ac:dyDescent="0.2">
      <c r="A431" s="4">
        <v>50</v>
      </c>
      <c r="B431" s="4">
        <v>0</v>
      </c>
      <c r="C431" s="4">
        <v>0</v>
      </c>
      <c r="D431" s="4">
        <v>1</v>
      </c>
      <c r="E431" s="4">
        <v>215</v>
      </c>
      <c r="F431" s="4">
        <f>ROUND(Source!AT413,O431)</f>
        <v>0</v>
      </c>
      <c r="G431" s="4" t="s">
        <v>44</v>
      </c>
      <c r="H431" s="4" t="s">
        <v>45</v>
      </c>
      <c r="I431" s="4"/>
      <c r="J431" s="4"/>
      <c r="K431" s="4">
        <v>215</v>
      </c>
      <c r="L431" s="4">
        <v>17</v>
      </c>
      <c r="M431" s="4">
        <v>3</v>
      </c>
      <c r="N431" s="4" t="s">
        <v>3</v>
      </c>
      <c r="O431" s="4">
        <v>2</v>
      </c>
      <c r="P431" s="4"/>
      <c r="Q431" s="4"/>
      <c r="R431" s="4"/>
      <c r="S431" s="4"/>
      <c r="T431" s="4"/>
      <c r="U431" s="4"/>
      <c r="V431" s="4"/>
      <c r="W431" s="4"/>
    </row>
    <row r="432" spans="1:23" x14ac:dyDescent="0.2">
      <c r="A432" s="4">
        <v>50</v>
      </c>
      <c r="B432" s="4">
        <v>0</v>
      </c>
      <c r="C432" s="4">
        <v>0</v>
      </c>
      <c r="D432" s="4">
        <v>1</v>
      </c>
      <c r="E432" s="4">
        <v>217</v>
      </c>
      <c r="F432" s="4">
        <f>ROUND(Source!AU413,O432)</f>
        <v>0</v>
      </c>
      <c r="G432" s="4" t="s">
        <v>46</v>
      </c>
      <c r="H432" s="4" t="s">
        <v>47</v>
      </c>
      <c r="I432" s="4"/>
      <c r="J432" s="4"/>
      <c r="K432" s="4">
        <v>217</v>
      </c>
      <c r="L432" s="4">
        <v>18</v>
      </c>
      <c r="M432" s="4">
        <v>3</v>
      </c>
      <c r="N432" s="4" t="s">
        <v>3</v>
      </c>
      <c r="O432" s="4">
        <v>2</v>
      </c>
      <c r="P432" s="4"/>
      <c r="Q432" s="4"/>
      <c r="R432" s="4"/>
      <c r="S432" s="4"/>
      <c r="T432" s="4"/>
      <c r="U432" s="4"/>
      <c r="V432" s="4"/>
      <c r="W432" s="4"/>
    </row>
    <row r="433" spans="1:245" x14ac:dyDescent="0.2">
      <c r="A433" s="4">
        <v>50</v>
      </c>
      <c r="B433" s="4">
        <v>0</v>
      </c>
      <c r="C433" s="4">
        <v>0</v>
      </c>
      <c r="D433" s="4">
        <v>1</v>
      </c>
      <c r="E433" s="4">
        <v>230</v>
      </c>
      <c r="F433" s="4">
        <f>ROUND(Source!BA413,O433)</f>
        <v>0</v>
      </c>
      <c r="G433" s="4" t="s">
        <v>48</v>
      </c>
      <c r="H433" s="4" t="s">
        <v>49</v>
      </c>
      <c r="I433" s="4"/>
      <c r="J433" s="4"/>
      <c r="K433" s="4">
        <v>230</v>
      </c>
      <c r="L433" s="4">
        <v>19</v>
      </c>
      <c r="M433" s="4">
        <v>3</v>
      </c>
      <c r="N433" s="4" t="s">
        <v>3</v>
      </c>
      <c r="O433" s="4">
        <v>2</v>
      </c>
      <c r="P433" s="4"/>
      <c r="Q433" s="4"/>
      <c r="R433" s="4"/>
      <c r="S433" s="4"/>
      <c r="T433" s="4"/>
      <c r="U433" s="4"/>
      <c r="V433" s="4"/>
      <c r="W433" s="4"/>
    </row>
    <row r="434" spans="1:245" x14ac:dyDescent="0.2">
      <c r="A434" s="4">
        <v>50</v>
      </c>
      <c r="B434" s="4">
        <v>0</v>
      </c>
      <c r="C434" s="4">
        <v>0</v>
      </c>
      <c r="D434" s="4">
        <v>1</v>
      </c>
      <c r="E434" s="4">
        <v>206</v>
      </c>
      <c r="F434" s="4">
        <f>ROUND(Source!T413,O434)</f>
        <v>0</v>
      </c>
      <c r="G434" s="4" t="s">
        <v>50</v>
      </c>
      <c r="H434" s="4" t="s">
        <v>51</v>
      </c>
      <c r="I434" s="4"/>
      <c r="J434" s="4"/>
      <c r="K434" s="4">
        <v>206</v>
      </c>
      <c r="L434" s="4">
        <v>20</v>
      </c>
      <c r="M434" s="4">
        <v>3</v>
      </c>
      <c r="N434" s="4" t="s">
        <v>3</v>
      </c>
      <c r="O434" s="4">
        <v>2</v>
      </c>
      <c r="P434" s="4"/>
      <c r="Q434" s="4"/>
      <c r="R434" s="4"/>
      <c r="S434" s="4"/>
      <c r="T434" s="4"/>
      <c r="U434" s="4"/>
      <c r="V434" s="4"/>
      <c r="W434" s="4"/>
    </row>
    <row r="435" spans="1:245" x14ac:dyDescent="0.2">
      <c r="A435" s="4">
        <v>50</v>
      </c>
      <c r="B435" s="4">
        <v>0</v>
      </c>
      <c r="C435" s="4">
        <v>0</v>
      </c>
      <c r="D435" s="4">
        <v>1</v>
      </c>
      <c r="E435" s="4">
        <v>207</v>
      </c>
      <c r="F435" s="4">
        <f>Source!U413</f>
        <v>0</v>
      </c>
      <c r="G435" s="4" t="s">
        <v>52</v>
      </c>
      <c r="H435" s="4" t="s">
        <v>53</v>
      </c>
      <c r="I435" s="4"/>
      <c r="J435" s="4"/>
      <c r="K435" s="4">
        <v>207</v>
      </c>
      <c r="L435" s="4">
        <v>21</v>
      </c>
      <c r="M435" s="4">
        <v>3</v>
      </c>
      <c r="N435" s="4" t="s">
        <v>3</v>
      </c>
      <c r="O435" s="4">
        <v>-1</v>
      </c>
      <c r="P435" s="4"/>
      <c r="Q435" s="4"/>
      <c r="R435" s="4"/>
      <c r="S435" s="4"/>
      <c r="T435" s="4"/>
      <c r="U435" s="4"/>
      <c r="V435" s="4"/>
      <c r="W435" s="4"/>
    </row>
    <row r="436" spans="1:245" x14ac:dyDescent="0.2">
      <c r="A436" s="4">
        <v>50</v>
      </c>
      <c r="B436" s="4">
        <v>0</v>
      </c>
      <c r="C436" s="4">
        <v>0</v>
      </c>
      <c r="D436" s="4">
        <v>1</v>
      </c>
      <c r="E436" s="4">
        <v>208</v>
      </c>
      <c r="F436" s="4">
        <f>Source!V413</f>
        <v>0</v>
      </c>
      <c r="G436" s="4" t="s">
        <v>54</v>
      </c>
      <c r="H436" s="4" t="s">
        <v>55</v>
      </c>
      <c r="I436" s="4"/>
      <c r="J436" s="4"/>
      <c r="K436" s="4">
        <v>208</v>
      </c>
      <c r="L436" s="4">
        <v>22</v>
      </c>
      <c r="M436" s="4">
        <v>3</v>
      </c>
      <c r="N436" s="4" t="s">
        <v>3</v>
      </c>
      <c r="O436" s="4">
        <v>-1</v>
      </c>
      <c r="P436" s="4"/>
      <c r="Q436" s="4"/>
      <c r="R436" s="4"/>
      <c r="S436" s="4"/>
      <c r="T436" s="4"/>
      <c r="U436" s="4"/>
      <c r="V436" s="4"/>
      <c r="W436" s="4"/>
    </row>
    <row r="437" spans="1:245" x14ac:dyDescent="0.2">
      <c r="A437" s="4">
        <v>50</v>
      </c>
      <c r="B437" s="4">
        <v>0</v>
      </c>
      <c r="C437" s="4">
        <v>0</v>
      </c>
      <c r="D437" s="4">
        <v>1</v>
      </c>
      <c r="E437" s="4">
        <v>209</v>
      </c>
      <c r="F437" s="4">
        <f>ROUND(Source!W413,O437)</f>
        <v>0</v>
      </c>
      <c r="G437" s="4" t="s">
        <v>56</v>
      </c>
      <c r="H437" s="4" t="s">
        <v>57</v>
      </c>
      <c r="I437" s="4"/>
      <c r="J437" s="4"/>
      <c r="K437" s="4">
        <v>209</v>
      </c>
      <c r="L437" s="4">
        <v>23</v>
      </c>
      <c r="M437" s="4">
        <v>3</v>
      </c>
      <c r="N437" s="4" t="s">
        <v>3</v>
      </c>
      <c r="O437" s="4">
        <v>2</v>
      </c>
      <c r="P437" s="4"/>
      <c r="Q437" s="4"/>
      <c r="R437" s="4"/>
      <c r="S437" s="4"/>
      <c r="T437" s="4"/>
      <c r="U437" s="4"/>
      <c r="V437" s="4"/>
      <c r="W437" s="4"/>
    </row>
    <row r="438" spans="1:245" x14ac:dyDescent="0.2">
      <c r="A438" s="4">
        <v>50</v>
      </c>
      <c r="B438" s="4">
        <v>0</v>
      </c>
      <c r="C438" s="4">
        <v>0</v>
      </c>
      <c r="D438" s="4">
        <v>1</v>
      </c>
      <c r="E438" s="4">
        <v>210</v>
      </c>
      <c r="F438" s="4">
        <f>ROUND(Source!X413,O438)</f>
        <v>0</v>
      </c>
      <c r="G438" s="4" t="s">
        <v>58</v>
      </c>
      <c r="H438" s="4" t="s">
        <v>59</v>
      </c>
      <c r="I438" s="4"/>
      <c r="J438" s="4"/>
      <c r="K438" s="4">
        <v>210</v>
      </c>
      <c r="L438" s="4">
        <v>24</v>
      </c>
      <c r="M438" s="4">
        <v>3</v>
      </c>
      <c r="N438" s="4" t="s">
        <v>3</v>
      </c>
      <c r="O438" s="4">
        <v>2</v>
      </c>
      <c r="P438" s="4"/>
      <c r="Q438" s="4"/>
      <c r="R438" s="4"/>
      <c r="S438" s="4"/>
      <c r="T438" s="4"/>
      <c r="U438" s="4"/>
      <c r="V438" s="4"/>
      <c r="W438" s="4"/>
    </row>
    <row r="439" spans="1:245" x14ac:dyDescent="0.2">
      <c r="A439" s="4">
        <v>50</v>
      </c>
      <c r="B439" s="4">
        <v>0</v>
      </c>
      <c r="C439" s="4">
        <v>0</v>
      </c>
      <c r="D439" s="4">
        <v>1</v>
      </c>
      <c r="E439" s="4">
        <v>211</v>
      </c>
      <c r="F439" s="4">
        <f>ROUND(Source!Y413,O439)</f>
        <v>0</v>
      </c>
      <c r="G439" s="4" t="s">
        <v>60</v>
      </c>
      <c r="H439" s="4" t="s">
        <v>61</v>
      </c>
      <c r="I439" s="4"/>
      <c r="J439" s="4"/>
      <c r="K439" s="4">
        <v>211</v>
      </c>
      <c r="L439" s="4">
        <v>25</v>
      </c>
      <c r="M439" s="4">
        <v>3</v>
      </c>
      <c r="N439" s="4" t="s">
        <v>3</v>
      </c>
      <c r="O439" s="4">
        <v>2</v>
      </c>
      <c r="P439" s="4"/>
      <c r="Q439" s="4"/>
      <c r="R439" s="4"/>
      <c r="S439" s="4"/>
      <c r="T439" s="4"/>
      <c r="U439" s="4"/>
      <c r="V439" s="4"/>
      <c r="W439" s="4"/>
    </row>
    <row r="440" spans="1:245" x14ac:dyDescent="0.2">
      <c r="A440" s="4">
        <v>50</v>
      </c>
      <c r="B440" s="4">
        <v>0</v>
      </c>
      <c r="C440" s="4">
        <v>0</v>
      </c>
      <c r="D440" s="4">
        <v>1</v>
      </c>
      <c r="E440" s="4">
        <v>224</v>
      </c>
      <c r="F440" s="4">
        <f>ROUND(Source!AR413,O440)</f>
        <v>0</v>
      </c>
      <c r="G440" s="4" t="s">
        <v>62</v>
      </c>
      <c r="H440" s="4" t="s">
        <v>63</v>
      </c>
      <c r="I440" s="4"/>
      <c r="J440" s="4"/>
      <c r="K440" s="4">
        <v>224</v>
      </c>
      <c r="L440" s="4">
        <v>26</v>
      </c>
      <c r="M440" s="4">
        <v>3</v>
      </c>
      <c r="N440" s="4" t="s">
        <v>3</v>
      </c>
      <c r="O440" s="4">
        <v>2</v>
      </c>
      <c r="P440" s="4"/>
      <c r="Q440" s="4"/>
      <c r="R440" s="4"/>
      <c r="S440" s="4"/>
      <c r="T440" s="4"/>
      <c r="U440" s="4"/>
      <c r="V440" s="4"/>
      <c r="W440" s="4"/>
    </row>
    <row r="442" spans="1:245" x14ac:dyDescent="0.2">
      <c r="A442" s="1">
        <v>5</v>
      </c>
      <c r="B442" s="1">
        <v>1</v>
      </c>
      <c r="C442" s="1"/>
      <c r="D442" s="1">
        <f>ROW(A449)</f>
        <v>449</v>
      </c>
      <c r="E442" s="1"/>
      <c r="F442" s="1" t="s">
        <v>190</v>
      </c>
      <c r="G442" s="1" t="s">
        <v>191</v>
      </c>
      <c r="H442" s="1" t="s">
        <v>3</v>
      </c>
      <c r="I442" s="1">
        <v>0</v>
      </c>
      <c r="J442" s="1"/>
      <c r="K442" s="1">
        <v>-1</v>
      </c>
      <c r="L442" s="1"/>
      <c r="M442" s="1"/>
      <c r="N442" s="1"/>
      <c r="O442" s="1"/>
      <c r="P442" s="1"/>
      <c r="Q442" s="1"/>
      <c r="R442" s="1"/>
      <c r="S442" s="1"/>
      <c r="T442" s="1"/>
      <c r="U442" s="1" t="s">
        <v>3</v>
      </c>
      <c r="V442" s="1">
        <v>0</v>
      </c>
      <c r="W442" s="1"/>
      <c r="X442" s="1"/>
      <c r="Y442" s="1"/>
      <c r="Z442" s="1"/>
      <c r="AA442" s="1"/>
      <c r="AB442" s="1" t="s">
        <v>3</v>
      </c>
      <c r="AC442" s="1" t="s">
        <v>3</v>
      </c>
      <c r="AD442" s="1" t="s">
        <v>3</v>
      </c>
      <c r="AE442" s="1" t="s">
        <v>3</v>
      </c>
      <c r="AF442" s="1" t="s">
        <v>3</v>
      </c>
      <c r="AG442" s="1" t="s">
        <v>3</v>
      </c>
      <c r="AH442" s="1"/>
      <c r="AI442" s="1"/>
      <c r="AJ442" s="1"/>
      <c r="AK442" s="1"/>
      <c r="AL442" s="1"/>
      <c r="AM442" s="1"/>
      <c r="AN442" s="1"/>
      <c r="AO442" s="1"/>
      <c r="AP442" s="1" t="s">
        <v>3</v>
      </c>
      <c r="AQ442" s="1" t="s">
        <v>3</v>
      </c>
      <c r="AR442" s="1" t="s">
        <v>3</v>
      </c>
      <c r="AS442" s="1"/>
      <c r="AT442" s="1"/>
      <c r="AU442" s="1"/>
      <c r="AV442" s="1"/>
      <c r="AW442" s="1"/>
      <c r="AX442" s="1"/>
      <c r="AY442" s="1"/>
      <c r="AZ442" s="1" t="s">
        <v>3</v>
      </c>
      <c r="BA442" s="1"/>
      <c r="BB442" s="1" t="s">
        <v>3</v>
      </c>
      <c r="BC442" s="1" t="s">
        <v>3</v>
      </c>
      <c r="BD442" s="1" t="s">
        <v>3</v>
      </c>
      <c r="BE442" s="1" t="s">
        <v>3</v>
      </c>
      <c r="BF442" s="1" t="s">
        <v>3</v>
      </c>
      <c r="BG442" s="1" t="s">
        <v>3</v>
      </c>
      <c r="BH442" s="1" t="s">
        <v>3</v>
      </c>
      <c r="BI442" s="1" t="s">
        <v>3</v>
      </c>
      <c r="BJ442" s="1" t="s">
        <v>3</v>
      </c>
      <c r="BK442" s="1" t="s">
        <v>3</v>
      </c>
      <c r="BL442" s="1" t="s">
        <v>3</v>
      </c>
      <c r="BM442" s="1" t="s">
        <v>3</v>
      </c>
      <c r="BN442" s="1" t="s">
        <v>3</v>
      </c>
      <c r="BO442" s="1" t="s">
        <v>3</v>
      </c>
      <c r="BP442" s="1" t="s">
        <v>3</v>
      </c>
      <c r="BQ442" s="1"/>
      <c r="BR442" s="1"/>
      <c r="BS442" s="1"/>
      <c r="BT442" s="1"/>
      <c r="BU442" s="1"/>
      <c r="BV442" s="1"/>
      <c r="BW442" s="1"/>
      <c r="BX442" s="1">
        <v>0</v>
      </c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>
        <v>0</v>
      </c>
    </row>
    <row r="444" spans="1:245" x14ac:dyDescent="0.2">
      <c r="A444" s="2">
        <v>52</v>
      </c>
      <c r="B444" s="2">
        <f t="shared" ref="B444:G444" si="147">B449</f>
        <v>1</v>
      </c>
      <c r="C444" s="2">
        <f t="shared" si="147"/>
        <v>5</v>
      </c>
      <c r="D444" s="2">
        <f t="shared" si="147"/>
        <v>442</v>
      </c>
      <c r="E444" s="2">
        <f t="shared" si="147"/>
        <v>0</v>
      </c>
      <c r="F444" s="2" t="str">
        <f t="shared" si="147"/>
        <v>3.1.3</v>
      </c>
      <c r="G444" s="2" t="str">
        <f t="shared" si="147"/>
        <v>Установка бортового камня - 70 м</v>
      </c>
      <c r="H444" s="2"/>
      <c r="I444" s="2"/>
      <c r="J444" s="2"/>
      <c r="K444" s="2"/>
      <c r="L444" s="2"/>
      <c r="M444" s="2"/>
      <c r="N444" s="2"/>
      <c r="O444" s="2">
        <f t="shared" ref="O444:AT444" si="148">O449</f>
        <v>0</v>
      </c>
      <c r="P444" s="2">
        <f t="shared" si="148"/>
        <v>0</v>
      </c>
      <c r="Q444" s="2">
        <f t="shared" si="148"/>
        <v>0</v>
      </c>
      <c r="R444" s="2">
        <f t="shared" si="148"/>
        <v>0</v>
      </c>
      <c r="S444" s="2">
        <f t="shared" si="148"/>
        <v>0</v>
      </c>
      <c r="T444" s="2">
        <f t="shared" si="148"/>
        <v>0</v>
      </c>
      <c r="U444" s="2">
        <f t="shared" si="148"/>
        <v>0</v>
      </c>
      <c r="V444" s="2">
        <f t="shared" si="148"/>
        <v>0</v>
      </c>
      <c r="W444" s="2">
        <f t="shared" si="148"/>
        <v>0</v>
      </c>
      <c r="X444" s="2">
        <f t="shared" si="148"/>
        <v>0</v>
      </c>
      <c r="Y444" s="2">
        <f t="shared" si="148"/>
        <v>0</v>
      </c>
      <c r="Z444" s="2">
        <f t="shared" si="148"/>
        <v>0</v>
      </c>
      <c r="AA444" s="2">
        <f t="shared" si="148"/>
        <v>0</v>
      </c>
      <c r="AB444" s="2">
        <f t="shared" si="148"/>
        <v>0</v>
      </c>
      <c r="AC444" s="2">
        <f t="shared" si="148"/>
        <v>0</v>
      </c>
      <c r="AD444" s="2">
        <f t="shared" si="148"/>
        <v>0</v>
      </c>
      <c r="AE444" s="2">
        <f t="shared" si="148"/>
        <v>0</v>
      </c>
      <c r="AF444" s="2">
        <f t="shared" si="148"/>
        <v>0</v>
      </c>
      <c r="AG444" s="2">
        <f t="shared" si="148"/>
        <v>0</v>
      </c>
      <c r="AH444" s="2">
        <f t="shared" si="148"/>
        <v>0</v>
      </c>
      <c r="AI444" s="2">
        <f t="shared" si="148"/>
        <v>0</v>
      </c>
      <c r="AJ444" s="2">
        <f t="shared" si="148"/>
        <v>0</v>
      </c>
      <c r="AK444" s="2">
        <f t="shared" si="148"/>
        <v>0</v>
      </c>
      <c r="AL444" s="2">
        <f t="shared" si="148"/>
        <v>0</v>
      </c>
      <c r="AM444" s="2">
        <f t="shared" si="148"/>
        <v>0</v>
      </c>
      <c r="AN444" s="2">
        <f t="shared" si="148"/>
        <v>0</v>
      </c>
      <c r="AO444" s="2">
        <f t="shared" si="148"/>
        <v>0</v>
      </c>
      <c r="AP444" s="2">
        <f t="shared" si="148"/>
        <v>0</v>
      </c>
      <c r="AQ444" s="2">
        <f t="shared" si="148"/>
        <v>0</v>
      </c>
      <c r="AR444" s="2">
        <f t="shared" si="148"/>
        <v>0</v>
      </c>
      <c r="AS444" s="2">
        <f t="shared" si="148"/>
        <v>0</v>
      </c>
      <c r="AT444" s="2">
        <f t="shared" si="148"/>
        <v>0</v>
      </c>
      <c r="AU444" s="2">
        <f t="shared" ref="AU444:BZ444" si="149">AU449</f>
        <v>0</v>
      </c>
      <c r="AV444" s="2">
        <f t="shared" si="149"/>
        <v>0</v>
      </c>
      <c r="AW444" s="2">
        <f t="shared" si="149"/>
        <v>0</v>
      </c>
      <c r="AX444" s="2">
        <f t="shared" si="149"/>
        <v>0</v>
      </c>
      <c r="AY444" s="2">
        <f t="shared" si="149"/>
        <v>0</v>
      </c>
      <c r="AZ444" s="2">
        <f t="shared" si="149"/>
        <v>0</v>
      </c>
      <c r="BA444" s="2">
        <f t="shared" si="149"/>
        <v>0</v>
      </c>
      <c r="BB444" s="2">
        <f t="shared" si="149"/>
        <v>0</v>
      </c>
      <c r="BC444" s="2">
        <f t="shared" si="149"/>
        <v>0</v>
      </c>
      <c r="BD444" s="2">
        <f t="shared" si="149"/>
        <v>0</v>
      </c>
      <c r="BE444" s="2">
        <f t="shared" si="149"/>
        <v>0</v>
      </c>
      <c r="BF444" s="2">
        <f t="shared" si="149"/>
        <v>0</v>
      </c>
      <c r="BG444" s="2">
        <f t="shared" si="149"/>
        <v>0</v>
      </c>
      <c r="BH444" s="2">
        <f t="shared" si="149"/>
        <v>0</v>
      </c>
      <c r="BI444" s="2">
        <f t="shared" si="149"/>
        <v>0</v>
      </c>
      <c r="BJ444" s="2">
        <f t="shared" si="149"/>
        <v>0</v>
      </c>
      <c r="BK444" s="2">
        <f t="shared" si="149"/>
        <v>0</v>
      </c>
      <c r="BL444" s="2">
        <f t="shared" si="149"/>
        <v>0</v>
      </c>
      <c r="BM444" s="2">
        <f t="shared" si="149"/>
        <v>0</v>
      </c>
      <c r="BN444" s="2">
        <f t="shared" si="149"/>
        <v>0</v>
      </c>
      <c r="BO444" s="2">
        <f t="shared" si="149"/>
        <v>0</v>
      </c>
      <c r="BP444" s="2">
        <f t="shared" si="149"/>
        <v>0</v>
      </c>
      <c r="BQ444" s="2">
        <f t="shared" si="149"/>
        <v>0</v>
      </c>
      <c r="BR444" s="2">
        <f t="shared" si="149"/>
        <v>0</v>
      </c>
      <c r="BS444" s="2">
        <f t="shared" si="149"/>
        <v>0</v>
      </c>
      <c r="BT444" s="2">
        <f t="shared" si="149"/>
        <v>0</v>
      </c>
      <c r="BU444" s="2">
        <f t="shared" si="149"/>
        <v>0</v>
      </c>
      <c r="BV444" s="2">
        <f t="shared" si="149"/>
        <v>0</v>
      </c>
      <c r="BW444" s="2">
        <f t="shared" si="149"/>
        <v>0</v>
      </c>
      <c r="BX444" s="2">
        <f t="shared" si="149"/>
        <v>0</v>
      </c>
      <c r="BY444" s="2">
        <f t="shared" si="149"/>
        <v>0</v>
      </c>
      <c r="BZ444" s="2">
        <f t="shared" si="149"/>
        <v>0</v>
      </c>
      <c r="CA444" s="2">
        <f t="shared" ref="CA444:DF444" si="150">CA449</f>
        <v>0</v>
      </c>
      <c r="CB444" s="2">
        <f t="shared" si="150"/>
        <v>0</v>
      </c>
      <c r="CC444" s="2">
        <f t="shared" si="150"/>
        <v>0</v>
      </c>
      <c r="CD444" s="2">
        <f t="shared" si="150"/>
        <v>0</v>
      </c>
      <c r="CE444" s="2">
        <f t="shared" si="150"/>
        <v>0</v>
      </c>
      <c r="CF444" s="2">
        <f t="shared" si="150"/>
        <v>0</v>
      </c>
      <c r="CG444" s="2">
        <f t="shared" si="150"/>
        <v>0</v>
      </c>
      <c r="CH444" s="2">
        <f t="shared" si="150"/>
        <v>0</v>
      </c>
      <c r="CI444" s="2">
        <f t="shared" si="150"/>
        <v>0</v>
      </c>
      <c r="CJ444" s="2">
        <f t="shared" si="150"/>
        <v>0</v>
      </c>
      <c r="CK444" s="2">
        <f t="shared" si="150"/>
        <v>0</v>
      </c>
      <c r="CL444" s="2">
        <f t="shared" si="150"/>
        <v>0</v>
      </c>
      <c r="CM444" s="2">
        <f t="shared" si="150"/>
        <v>0</v>
      </c>
      <c r="CN444" s="2">
        <f t="shared" si="150"/>
        <v>0</v>
      </c>
      <c r="CO444" s="2">
        <f t="shared" si="150"/>
        <v>0</v>
      </c>
      <c r="CP444" s="2">
        <f t="shared" si="150"/>
        <v>0</v>
      </c>
      <c r="CQ444" s="2">
        <f t="shared" si="150"/>
        <v>0</v>
      </c>
      <c r="CR444" s="2">
        <f t="shared" si="150"/>
        <v>0</v>
      </c>
      <c r="CS444" s="2">
        <f t="shared" si="150"/>
        <v>0</v>
      </c>
      <c r="CT444" s="2">
        <f t="shared" si="150"/>
        <v>0</v>
      </c>
      <c r="CU444" s="2">
        <f t="shared" si="150"/>
        <v>0</v>
      </c>
      <c r="CV444" s="2">
        <f t="shared" si="150"/>
        <v>0</v>
      </c>
      <c r="CW444" s="2">
        <f t="shared" si="150"/>
        <v>0</v>
      </c>
      <c r="CX444" s="2">
        <f t="shared" si="150"/>
        <v>0</v>
      </c>
      <c r="CY444" s="2">
        <f t="shared" si="150"/>
        <v>0</v>
      </c>
      <c r="CZ444" s="2">
        <f t="shared" si="150"/>
        <v>0</v>
      </c>
      <c r="DA444" s="2">
        <f t="shared" si="150"/>
        <v>0</v>
      </c>
      <c r="DB444" s="2">
        <f t="shared" si="150"/>
        <v>0</v>
      </c>
      <c r="DC444" s="2">
        <f t="shared" si="150"/>
        <v>0</v>
      </c>
      <c r="DD444" s="2">
        <f t="shared" si="150"/>
        <v>0</v>
      </c>
      <c r="DE444" s="2">
        <f t="shared" si="150"/>
        <v>0</v>
      </c>
      <c r="DF444" s="2">
        <f t="shared" si="150"/>
        <v>0</v>
      </c>
      <c r="DG444" s="3">
        <f t="shared" ref="DG444:EL444" si="151">DG449</f>
        <v>0</v>
      </c>
      <c r="DH444" s="3">
        <f t="shared" si="151"/>
        <v>0</v>
      </c>
      <c r="DI444" s="3">
        <f t="shared" si="151"/>
        <v>0</v>
      </c>
      <c r="DJ444" s="3">
        <f t="shared" si="151"/>
        <v>0</v>
      </c>
      <c r="DK444" s="3">
        <f t="shared" si="151"/>
        <v>0</v>
      </c>
      <c r="DL444" s="3">
        <f t="shared" si="151"/>
        <v>0</v>
      </c>
      <c r="DM444" s="3">
        <f t="shared" si="151"/>
        <v>0</v>
      </c>
      <c r="DN444" s="3">
        <f t="shared" si="151"/>
        <v>0</v>
      </c>
      <c r="DO444" s="3">
        <f t="shared" si="151"/>
        <v>0</v>
      </c>
      <c r="DP444" s="3">
        <f t="shared" si="151"/>
        <v>0</v>
      </c>
      <c r="DQ444" s="3">
        <f t="shared" si="151"/>
        <v>0</v>
      </c>
      <c r="DR444" s="3">
        <f t="shared" si="151"/>
        <v>0</v>
      </c>
      <c r="DS444" s="3">
        <f t="shared" si="151"/>
        <v>0</v>
      </c>
      <c r="DT444" s="3">
        <f t="shared" si="151"/>
        <v>0</v>
      </c>
      <c r="DU444" s="3">
        <f t="shared" si="151"/>
        <v>0</v>
      </c>
      <c r="DV444" s="3">
        <f t="shared" si="151"/>
        <v>0</v>
      </c>
      <c r="DW444" s="3">
        <f t="shared" si="151"/>
        <v>0</v>
      </c>
      <c r="DX444" s="3">
        <f t="shared" si="151"/>
        <v>0</v>
      </c>
      <c r="DY444" s="3">
        <f t="shared" si="151"/>
        <v>0</v>
      </c>
      <c r="DZ444" s="3">
        <f t="shared" si="151"/>
        <v>0</v>
      </c>
      <c r="EA444" s="3">
        <f t="shared" si="151"/>
        <v>0</v>
      </c>
      <c r="EB444" s="3">
        <f t="shared" si="151"/>
        <v>0</v>
      </c>
      <c r="EC444" s="3">
        <f t="shared" si="151"/>
        <v>0</v>
      </c>
      <c r="ED444" s="3">
        <f t="shared" si="151"/>
        <v>0</v>
      </c>
      <c r="EE444" s="3">
        <f t="shared" si="151"/>
        <v>0</v>
      </c>
      <c r="EF444" s="3">
        <f t="shared" si="151"/>
        <v>0</v>
      </c>
      <c r="EG444" s="3">
        <f t="shared" si="151"/>
        <v>0</v>
      </c>
      <c r="EH444" s="3">
        <f t="shared" si="151"/>
        <v>0</v>
      </c>
      <c r="EI444" s="3">
        <f t="shared" si="151"/>
        <v>0</v>
      </c>
      <c r="EJ444" s="3">
        <f t="shared" si="151"/>
        <v>0</v>
      </c>
      <c r="EK444" s="3">
        <f t="shared" si="151"/>
        <v>0</v>
      </c>
      <c r="EL444" s="3">
        <f t="shared" si="151"/>
        <v>0</v>
      </c>
      <c r="EM444" s="3">
        <f t="shared" ref="EM444:FR444" si="152">EM449</f>
        <v>0</v>
      </c>
      <c r="EN444" s="3">
        <f t="shared" si="152"/>
        <v>0</v>
      </c>
      <c r="EO444" s="3">
        <f t="shared" si="152"/>
        <v>0</v>
      </c>
      <c r="EP444" s="3">
        <f t="shared" si="152"/>
        <v>0</v>
      </c>
      <c r="EQ444" s="3">
        <f t="shared" si="152"/>
        <v>0</v>
      </c>
      <c r="ER444" s="3">
        <f t="shared" si="152"/>
        <v>0</v>
      </c>
      <c r="ES444" s="3">
        <f t="shared" si="152"/>
        <v>0</v>
      </c>
      <c r="ET444" s="3">
        <f t="shared" si="152"/>
        <v>0</v>
      </c>
      <c r="EU444" s="3">
        <f t="shared" si="152"/>
        <v>0</v>
      </c>
      <c r="EV444" s="3">
        <f t="shared" si="152"/>
        <v>0</v>
      </c>
      <c r="EW444" s="3">
        <f t="shared" si="152"/>
        <v>0</v>
      </c>
      <c r="EX444" s="3">
        <f t="shared" si="152"/>
        <v>0</v>
      </c>
      <c r="EY444" s="3">
        <f t="shared" si="152"/>
        <v>0</v>
      </c>
      <c r="EZ444" s="3">
        <f t="shared" si="152"/>
        <v>0</v>
      </c>
      <c r="FA444" s="3">
        <f t="shared" si="152"/>
        <v>0</v>
      </c>
      <c r="FB444" s="3">
        <f t="shared" si="152"/>
        <v>0</v>
      </c>
      <c r="FC444" s="3">
        <f t="shared" si="152"/>
        <v>0</v>
      </c>
      <c r="FD444" s="3">
        <f t="shared" si="152"/>
        <v>0</v>
      </c>
      <c r="FE444" s="3">
        <f t="shared" si="152"/>
        <v>0</v>
      </c>
      <c r="FF444" s="3">
        <f t="shared" si="152"/>
        <v>0</v>
      </c>
      <c r="FG444" s="3">
        <f t="shared" si="152"/>
        <v>0</v>
      </c>
      <c r="FH444" s="3">
        <f t="shared" si="152"/>
        <v>0</v>
      </c>
      <c r="FI444" s="3">
        <f t="shared" si="152"/>
        <v>0</v>
      </c>
      <c r="FJ444" s="3">
        <f t="shared" si="152"/>
        <v>0</v>
      </c>
      <c r="FK444" s="3">
        <f t="shared" si="152"/>
        <v>0</v>
      </c>
      <c r="FL444" s="3">
        <f t="shared" si="152"/>
        <v>0</v>
      </c>
      <c r="FM444" s="3">
        <f t="shared" si="152"/>
        <v>0</v>
      </c>
      <c r="FN444" s="3">
        <f t="shared" si="152"/>
        <v>0</v>
      </c>
      <c r="FO444" s="3">
        <f t="shared" si="152"/>
        <v>0</v>
      </c>
      <c r="FP444" s="3">
        <f t="shared" si="152"/>
        <v>0</v>
      </c>
      <c r="FQ444" s="3">
        <f t="shared" si="152"/>
        <v>0</v>
      </c>
      <c r="FR444" s="3">
        <f t="shared" si="152"/>
        <v>0</v>
      </c>
      <c r="FS444" s="3">
        <f t="shared" ref="FS444:GX444" si="153">FS449</f>
        <v>0</v>
      </c>
      <c r="FT444" s="3">
        <f t="shared" si="153"/>
        <v>0</v>
      </c>
      <c r="FU444" s="3">
        <f t="shared" si="153"/>
        <v>0</v>
      </c>
      <c r="FV444" s="3">
        <f t="shared" si="153"/>
        <v>0</v>
      </c>
      <c r="FW444" s="3">
        <f t="shared" si="153"/>
        <v>0</v>
      </c>
      <c r="FX444" s="3">
        <f t="shared" si="153"/>
        <v>0</v>
      </c>
      <c r="FY444" s="3">
        <f t="shared" si="153"/>
        <v>0</v>
      </c>
      <c r="FZ444" s="3">
        <f t="shared" si="153"/>
        <v>0</v>
      </c>
      <c r="GA444" s="3">
        <f t="shared" si="153"/>
        <v>0</v>
      </c>
      <c r="GB444" s="3">
        <f t="shared" si="153"/>
        <v>0</v>
      </c>
      <c r="GC444" s="3">
        <f t="shared" si="153"/>
        <v>0</v>
      </c>
      <c r="GD444" s="3">
        <f t="shared" si="153"/>
        <v>0</v>
      </c>
      <c r="GE444" s="3">
        <f t="shared" si="153"/>
        <v>0</v>
      </c>
      <c r="GF444" s="3">
        <f t="shared" si="153"/>
        <v>0</v>
      </c>
      <c r="GG444" s="3">
        <f t="shared" si="153"/>
        <v>0</v>
      </c>
      <c r="GH444" s="3">
        <f t="shared" si="153"/>
        <v>0</v>
      </c>
      <c r="GI444" s="3">
        <f t="shared" si="153"/>
        <v>0</v>
      </c>
      <c r="GJ444" s="3">
        <f t="shared" si="153"/>
        <v>0</v>
      </c>
      <c r="GK444" s="3">
        <f t="shared" si="153"/>
        <v>0</v>
      </c>
      <c r="GL444" s="3">
        <f t="shared" si="153"/>
        <v>0</v>
      </c>
      <c r="GM444" s="3">
        <f t="shared" si="153"/>
        <v>0</v>
      </c>
      <c r="GN444" s="3">
        <f t="shared" si="153"/>
        <v>0</v>
      </c>
      <c r="GO444" s="3">
        <f t="shared" si="153"/>
        <v>0</v>
      </c>
      <c r="GP444" s="3">
        <f t="shared" si="153"/>
        <v>0</v>
      </c>
      <c r="GQ444" s="3">
        <f t="shared" si="153"/>
        <v>0</v>
      </c>
      <c r="GR444" s="3">
        <f t="shared" si="153"/>
        <v>0</v>
      </c>
      <c r="GS444" s="3">
        <f t="shared" si="153"/>
        <v>0</v>
      </c>
      <c r="GT444" s="3">
        <f t="shared" si="153"/>
        <v>0</v>
      </c>
      <c r="GU444" s="3">
        <f t="shared" si="153"/>
        <v>0</v>
      </c>
      <c r="GV444" s="3">
        <f t="shared" si="153"/>
        <v>0</v>
      </c>
      <c r="GW444" s="3">
        <f t="shared" si="153"/>
        <v>0</v>
      </c>
      <c r="GX444" s="3">
        <f t="shared" si="153"/>
        <v>0</v>
      </c>
    </row>
    <row r="446" spans="1:245" x14ac:dyDescent="0.2">
      <c r="A446">
        <v>17</v>
      </c>
      <c r="B446">
        <v>1</v>
      </c>
      <c r="E446" t="s">
        <v>132</v>
      </c>
      <c r="F446" t="s">
        <v>192</v>
      </c>
      <c r="G446" t="s">
        <v>193</v>
      </c>
      <c r="H446" t="s">
        <v>164</v>
      </c>
      <c r="I446">
        <v>0</v>
      </c>
      <c r="J446">
        <v>0</v>
      </c>
      <c r="O446">
        <f>ROUND(CP446,2)</f>
        <v>0</v>
      </c>
      <c r="P446">
        <f>ROUND(CQ446*I446,2)</f>
        <v>0</v>
      </c>
      <c r="Q446">
        <f>ROUND(CR446*I446,2)</f>
        <v>0</v>
      </c>
      <c r="R446">
        <f>ROUND(CS446*I446,2)</f>
        <v>0</v>
      </c>
      <c r="S446">
        <f>ROUND(CT446*I446,2)</f>
        <v>0</v>
      </c>
      <c r="T446">
        <f>ROUND(CU446*I446,2)</f>
        <v>0</v>
      </c>
      <c r="U446">
        <f>CV446*I446</f>
        <v>0</v>
      </c>
      <c r="V446">
        <f>CW446*I446</f>
        <v>0</v>
      </c>
      <c r="W446">
        <f>ROUND(CX446*I446,2)</f>
        <v>0</v>
      </c>
      <c r="X446">
        <f>ROUND(CY446,2)</f>
        <v>0</v>
      </c>
      <c r="Y446">
        <f>ROUND(CZ446,2)</f>
        <v>0</v>
      </c>
      <c r="AA446">
        <v>36286615</v>
      </c>
      <c r="AB446">
        <f>ROUND((AC446+AD446+AF446),6)</f>
        <v>73052.11</v>
      </c>
      <c r="AC446">
        <f>ROUND((ES446),6)</f>
        <v>62907.1</v>
      </c>
      <c r="AD446">
        <f>ROUND((((ET446)-(EU446))+AE446),6)</f>
        <v>7455.33</v>
      </c>
      <c r="AE446">
        <f>ROUND((EU446),6)</f>
        <v>2769.58</v>
      </c>
      <c r="AF446">
        <f>ROUND((EV446),6)</f>
        <v>2689.68</v>
      </c>
      <c r="AG446">
        <f>ROUND((AP446),6)</f>
        <v>0</v>
      </c>
      <c r="AH446">
        <f>(EW446)</f>
        <v>16.559999999999999</v>
      </c>
      <c r="AI446">
        <f>(EX446)</f>
        <v>0</v>
      </c>
      <c r="AJ446">
        <f>(AS446)</f>
        <v>0</v>
      </c>
      <c r="AK446">
        <v>73052.11</v>
      </c>
      <c r="AL446">
        <v>62907.1</v>
      </c>
      <c r="AM446">
        <v>7455.33</v>
      </c>
      <c r="AN446">
        <v>2769.58</v>
      </c>
      <c r="AO446">
        <v>2689.68</v>
      </c>
      <c r="AP446">
        <v>0</v>
      </c>
      <c r="AQ446">
        <v>16.559999999999999</v>
      </c>
      <c r="AR446">
        <v>0</v>
      </c>
      <c r="AS446">
        <v>0</v>
      </c>
      <c r="AT446">
        <v>70</v>
      </c>
      <c r="AU446">
        <v>10</v>
      </c>
      <c r="AV446">
        <v>1</v>
      </c>
      <c r="AW446">
        <v>1</v>
      </c>
      <c r="AZ446">
        <v>1</v>
      </c>
      <c r="BA446">
        <v>1</v>
      </c>
      <c r="BB446">
        <v>1</v>
      </c>
      <c r="BC446">
        <v>1</v>
      </c>
      <c r="BD446" t="s">
        <v>3</v>
      </c>
      <c r="BE446" t="s">
        <v>3</v>
      </c>
      <c r="BF446" t="s">
        <v>3</v>
      </c>
      <c r="BG446" t="s">
        <v>3</v>
      </c>
      <c r="BH446">
        <v>0</v>
      </c>
      <c r="BI446">
        <v>4</v>
      </c>
      <c r="BJ446" t="s">
        <v>194</v>
      </c>
      <c r="BM446">
        <v>0</v>
      </c>
      <c r="BN446">
        <v>0</v>
      </c>
      <c r="BO446" t="s">
        <v>3</v>
      </c>
      <c r="BP446">
        <v>0</v>
      </c>
      <c r="BQ446">
        <v>1</v>
      </c>
      <c r="BR446">
        <v>0</v>
      </c>
      <c r="BS446">
        <v>1</v>
      </c>
      <c r="BT446">
        <v>1</v>
      </c>
      <c r="BU446">
        <v>1</v>
      </c>
      <c r="BV446">
        <v>1</v>
      </c>
      <c r="BW446">
        <v>1</v>
      </c>
      <c r="BX446">
        <v>1</v>
      </c>
      <c r="BY446" t="s">
        <v>3</v>
      </c>
      <c r="BZ446">
        <v>70</v>
      </c>
      <c r="CA446">
        <v>10</v>
      </c>
      <c r="CE446">
        <v>0</v>
      </c>
      <c r="CF446">
        <v>0</v>
      </c>
      <c r="CG446">
        <v>0</v>
      </c>
      <c r="CM446">
        <v>0</v>
      </c>
      <c r="CN446" t="s">
        <v>3</v>
      </c>
      <c r="CO446">
        <v>0</v>
      </c>
      <c r="CP446">
        <f>(P446+Q446+S446)</f>
        <v>0</v>
      </c>
      <c r="CQ446">
        <f>(AC446*BC446*AW446)</f>
        <v>62907.1</v>
      </c>
      <c r="CR446">
        <f>((((ET446)*BB446-(EU446)*BS446)+AE446*BS446)*AV446)</f>
        <v>7455.33</v>
      </c>
      <c r="CS446">
        <f>(AE446*BS446*AV446)</f>
        <v>2769.58</v>
      </c>
      <c r="CT446">
        <f>(AF446*BA446*AV446)</f>
        <v>2689.68</v>
      </c>
      <c r="CU446">
        <f>AG446</f>
        <v>0</v>
      </c>
      <c r="CV446">
        <f>(AH446*AV446)</f>
        <v>16.559999999999999</v>
      </c>
      <c r="CW446">
        <f>AI446</f>
        <v>0</v>
      </c>
      <c r="CX446">
        <f>AJ446</f>
        <v>0</v>
      </c>
      <c r="CY446">
        <f>((S446*BZ446)/100)</f>
        <v>0</v>
      </c>
      <c r="CZ446">
        <f>((S446*CA446)/100)</f>
        <v>0</v>
      </c>
      <c r="DC446" t="s">
        <v>3</v>
      </c>
      <c r="DD446" t="s">
        <v>3</v>
      </c>
      <c r="DE446" t="s">
        <v>3</v>
      </c>
      <c r="DF446" t="s">
        <v>3</v>
      </c>
      <c r="DG446" t="s">
        <v>3</v>
      </c>
      <c r="DH446" t="s">
        <v>3</v>
      </c>
      <c r="DI446" t="s">
        <v>3</v>
      </c>
      <c r="DJ446" t="s">
        <v>3</v>
      </c>
      <c r="DK446" t="s">
        <v>3</v>
      </c>
      <c r="DL446" t="s">
        <v>3</v>
      </c>
      <c r="DM446" t="s">
        <v>3</v>
      </c>
      <c r="DN446">
        <v>0</v>
      </c>
      <c r="DO446">
        <v>0</v>
      </c>
      <c r="DP446">
        <v>1</v>
      </c>
      <c r="DQ446">
        <v>1</v>
      </c>
      <c r="DU446">
        <v>1007</v>
      </c>
      <c r="DV446" t="s">
        <v>164</v>
      </c>
      <c r="DW446" t="s">
        <v>164</v>
      </c>
      <c r="DX446">
        <v>100</v>
      </c>
      <c r="EE446">
        <v>34857346</v>
      </c>
      <c r="EF446">
        <v>1</v>
      </c>
      <c r="EG446" t="s">
        <v>86</v>
      </c>
      <c r="EH446">
        <v>0</v>
      </c>
      <c r="EI446" t="s">
        <v>3</v>
      </c>
      <c r="EJ446">
        <v>4</v>
      </c>
      <c r="EK446">
        <v>0</v>
      </c>
      <c r="EL446" t="s">
        <v>87</v>
      </c>
      <c r="EM446" t="s">
        <v>88</v>
      </c>
      <c r="EO446" t="s">
        <v>3</v>
      </c>
      <c r="EQ446">
        <v>131072</v>
      </c>
      <c r="ER446">
        <v>73052.11</v>
      </c>
      <c r="ES446">
        <v>62907.1</v>
      </c>
      <c r="ET446">
        <v>7455.33</v>
      </c>
      <c r="EU446">
        <v>2769.58</v>
      </c>
      <c r="EV446">
        <v>2689.68</v>
      </c>
      <c r="EW446">
        <v>16.559999999999999</v>
      </c>
      <c r="EX446">
        <v>0</v>
      </c>
      <c r="EY446">
        <v>0</v>
      </c>
      <c r="FQ446">
        <v>0</v>
      </c>
      <c r="FR446">
        <f>ROUND(IF(AND(BH446=3,BI446=3),P446,0),2)</f>
        <v>0</v>
      </c>
      <c r="FS446">
        <v>0</v>
      </c>
      <c r="FX446">
        <v>70</v>
      </c>
      <c r="FY446">
        <v>10</v>
      </c>
      <c r="GA446" t="s">
        <v>3</v>
      </c>
      <c r="GD446">
        <v>0</v>
      </c>
      <c r="GF446">
        <v>-1205356415</v>
      </c>
      <c r="GG446">
        <v>2</v>
      </c>
      <c r="GH446">
        <v>0</v>
      </c>
      <c r="GI446">
        <v>-2</v>
      </c>
      <c r="GJ446">
        <v>0</v>
      </c>
      <c r="GK446">
        <f>ROUND(R446*(R12)/100,2)</f>
        <v>0</v>
      </c>
      <c r="GL446">
        <f>ROUND(IF(AND(BH446=3,BI446=3,FS446&lt;&gt;0),P446,0),2)</f>
        <v>0</v>
      </c>
      <c r="GM446">
        <f>ROUND(O446+X446+Y446+GK446,2)+GX446</f>
        <v>0</v>
      </c>
      <c r="GN446">
        <f>IF(OR(BI446=0,BI446=1),ROUND(O446+X446+Y446+GK446,2),0)</f>
        <v>0</v>
      </c>
      <c r="GO446">
        <f>IF(BI446=2,ROUND(O446+X446+Y446+GK446,2),0)</f>
        <v>0</v>
      </c>
      <c r="GP446">
        <f>IF(BI446=4,ROUND(O446+X446+Y446+GK446,2)+GX446,0)</f>
        <v>0</v>
      </c>
      <c r="GR446">
        <v>0</v>
      </c>
      <c r="GS446">
        <v>0</v>
      </c>
      <c r="GT446">
        <v>0</v>
      </c>
      <c r="GU446" t="s">
        <v>3</v>
      </c>
      <c r="GV446">
        <f>ROUND((GT446),6)</f>
        <v>0</v>
      </c>
      <c r="GW446">
        <v>1</v>
      </c>
      <c r="GX446">
        <f>ROUND(HC446*I446,2)</f>
        <v>0</v>
      </c>
      <c r="HA446">
        <v>0</v>
      </c>
      <c r="HB446">
        <v>0</v>
      </c>
      <c r="HC446">
        <f>GV446*GW446</f>
        <v>0</v>
      </c>
      <c r="IK446">
        <v>0</v>
      </c>
    </row>
    <row r="447" spans="1:245" x14ac:dyDescent="0.2">
      <c r="A447">
        <v>17</v>
      </c>
      <c r="B447">
        <v>1</v>
      </c>
      <c r="E447" t="s">
        <v>133</v>
      </c>
      <c r="F447" t="s">
        <v>195</v>
      </c>
      <c r="G447" t="s">
        <v>196</v>
      </c>
      <c r="H447" t="s">
        <v>99</v>
      </c>
      <c r="I447">
        <v>0</v>
      </c>
      <c r="J447">
        <v>0</v>
      </c>
      <c r="O447">
        <f>ROUND(CP447,2)</f>
        <v>0</v>
      </c>
      <c r="P447">
        <f>ROUND(CQ447*I447,2)</f>
        <v>0</v>
      </c>
      <c r="Q447">
        <f>ROUND(CR447*I447,2)</f>
        <v>0</v>
      </c>
      <c r="R447">
        <f>ROUND(CS447*I447,2)</f>
        <v>0</v>
      </c>
      <c r="S447">
        <f>ROUND(CT447*I447,2)</f>
        <v>0</v>
      </c>
      <c r="T447">
        <f>ROUND(CU447*I447,2)</f>
        <v>0</v>
      </c>
      <c r="U447">
        <f>CV447*I447</f>
        <v>0</v>
      </c>
      <c r="V447">
        <f>CW447*I447</f>
        <v>0</v>
      </c>
      <c r="W447">
        <f>ROUND(CX447*I447,2)</f>
        <v>0</v>
      </c>
      <c r="X447">
        <f>ROUND(CY447,2)</f>
        <v>0</v>
      </c>
      <c r="Y447">
        <f>ROUND(CZ447,2)</f>
        <v>0</v>
      </c>
      <c r="AA447">
        <v>36286615</v>
      </c>
      <c r="AB447">
        <f>ROUND((AC447+AD447+AF447),6)</f>
        <v>61976.800000000003</v>
      </c>
      <c r="AC447">
        <f>ROUND((ES447),6)</f>
        <v>48193.64</v>
      </c>
      <c r="AD447">
        <f>ROUND((((ET447)-(EU447))+AE447),6)</f>
        <v>0</v>
      </c>
      <c r="AE447">
        <f>ROUND((EU447),6)</f>
        <v>0</v>
      </c>
      <c r="AF447">
        <f>ROUND((EV447),6)</f>
        <v>13783.16</v>
      </c>
      <c r="AG447">
        <f>ROUND((AP447),6)</f>
        <v>0</v>
      </c>
      <c r="AH447">
        <f>(EW447)</f>
        <v>80.27</v>
      </c>
      <c r="AI447">
        <f>(EX447)</f>
        <v>0</v>
      </c>
      <c r="AJ447">
        <f>(AS447)</f>
        <v>0</v>
      </c>
      <c r="AK447">
        <v>61976.800000000003</v>
      </c>
      <c r="AL447">
        <v>48193.64</v>
      </c>
      <c r="AM447">
        <v>0</v>
      </c>
      <c r="AN447">
        <v>0</v>
      </c>
      <c r="AO447">
        <v>13783.16</v>
      </c>
      <c r="AP447">
        <v>0</v>
      </c>
      <c r="AQ447">
        <v>80.27</v>
      </c>
      <c r="AR447">
        <v>0</v>
      </c>
      <c r="AS447">
        <v>0</v>
      </c>
      <c r="AT447">
        <v>70</v>
      </c>
      <c r="AU447">
        <v>10</v>
      </c>
      <c r="AV447">
        <v>1</v>
      </c>
      <c r="AW447">
        <v>1</v>
      </c>
      <c r="AZ447">
        <v>1</v>
      </c>
      <c r="BA447">
        <v>1</v>
      </c>
      <c r="BB447">
        <v>1</v>
      </c>
      <c r="BC447">
        <v>1</v>
      </c>
      <c r="BD447" t="s">
        <v>3</v>
      </c>
      <c r="BE447" t="s">
        <v>3</v>
      </c>
      <c r="BF447" t="s">
        <v>3</v>
      </c>
      <c r="BG447" t="s">
        <v>3</v>
      </c>
      <c r="BH447">
        <v>0</v>
      </c>
      <c r="BI447">
        <v>4</v>
      </c>
      <c r="BJ447" t="s">
        <v>197</v>
      </c>
      <c r="BM447">
        <v>0</v>
      </c>
      <c r="BN447">
        <v>0</v>
      </c>
      <c r="BO447" t="s">
        <v>3</v>
      </c>
      <c r="BP447">
        <v>0</v>
      </c>
      <c r="BQ447">
        <v>1</v>
      </c>
      <c r="BR447">
        <v>0</v>
      </c>
      <c r="BS447">
        <v>1</v>
      </c>
      <c r="BT447">
        <v>1</v>
      </c>
      <c r="BU447">
        <v>1</v>
      </c>
      <c r="BV447">
        <v>1</v>
      </c>
      <c r="BW447">
        <v>1</v>
      </c>
      <c r="BX447">
        <v>1</v>
      </c>
      <c r="BY447" t="s">
        <v>3</v>
      </c>
      <c r="BZ447">
        <v>70</v>
      </c>
      <c r="CA447">
        <v>10</v>
      </c>
      <c r="CE447">
        <v>0</v>
      </c>
      <c r="CF447">
        <v>0</v>
      </c>
      <c r="CG447">
        <v>0</v>
      </c>
      <c r="CM447">
        <v>0</v>
      </c>
      <c r="CN447" t="s">
        <v>3</v>
      </c>
      <c r="CO447">
        <v>0</v>
      </c>
      <c r="CP447">
        <f>(P447+Q447+S447)</f>
        <v>0</v>
      </c>
      <c r="CQ447">
        <f>(AC447*BC447*AW447)</f>
        <v>48193.64</v>
      </c>
      <c r="CR447">
        <f>((((ET447)*BB447-(EU447)*BS447)+AE447*BS447)*AV447)</f>
        <v>0</v>
      </c>
      <c r="CS447">
        <f>(AE447*BS447*AV447)</f>
        <v>0</v>
      </c>
      <c r="CT447">
        <f>(AF447*BA447*AV447)</f>
        <v>13783.16</v>
      </c>
      <c r="CU447">
        <f>AG447</f>
        <v>0</v>
      </c>
      <c r="CV447">
        <f>(AH447*AV447)</f>
        <v>80.27</v>
      </c>
      <c r="CW447">
        <f>AI447</f>
        <v>0</v>
      </c>
      <c r="CX447">
        <f>AJ447</f>
        <v>0</v>
      </c>
      <c r="CY447">
        <f>((S447*BZ447)/100)</f>
        <v>0</v>
      </c>
      <c r="CZ447">
        <f>((S447*CA447)/100)</f>
        <v>0</v>
      </c>
      <c r="DC447" t="s">
        <v>3</v>
      </c>
      <c r="DD447" t="s">
        <v>3</v>
      </c>
      <c r="DE447" t="s">
        <v>3</v>
      </c>
      <c r="DF447" t="s">
        <v>3</v>
      </c>
      <c r="DG447" t="s">
        <v>3</v>
      </c>
      <c r="DH447" t="s">
        <v>3</v>
      </c>
      <c r="DI447" t="s">
        <v>3</v>
      </c>
      <c r="DJ447" t="s">
        <v>3</v>
      </c>
      <c r="DK447" t="s">
        <v>3</v>
      </c>
      <c r="DL447" t="s">
        <v>3</v>
      </c>
      <c r="DM447" t="s">
        <v>3</v>
      </c>
      <c r="DN447">
        <v>0</v>
      </c>
      <c r="DO447">
        <v>0</v>
      </c>
      <c r="DP447">
        <v>1</v>
      </c>
      <c r="DQ447">
        <v>1</v>
      </c>
      <c r="DU447">
        <v>1003</v>
      </c>
      <c r="DV447" t="s">
        <v>99</v>
      </c>
      <c r="DW447" t="s">
        <v>99</v>
      </c>
      <c r="DX447">
        <v>100</v>
      </c>
      <c r="EE447">
        <v>34857346</v>
      </c>
      <c r="EF447">
        <v>1</v>
      </c>
      <c r="EG447" t="s">
        <v>86</v>
      </c>
      <c r="EH447">
        <v>0</v>
      </c>
      <c r="EI447" t="s">
        <v>3</v>
      </c>
      <c r="EJ447">
        <v>4</v>
      </c>
      <c r="EK447">
        <v>0</v>
      </c>
      <c r="EL447" t="s">
        <v>87</v>
      </c>
      <c r="EM447" t="s">
        <v>88</v>
      </c>
      <c r="EO447" t="s">
        <v>3</v>
      </c>
      <c r="EQ447">
        <v>131072</v>
      </c>
      <c r="ER447">
        <v>61976.800000000003</v>
      </c>
      <c r="ES447">
        <v>48193.64</v>
      </c>
      <c r="ET447">
        <v>0</v>
      </c>
      <c r="EU447">
        <v>0</v>
      </c>
      <c r="EV447">
        <v>13783.16</v>
      </c>
      <c r="EW447">
        <v>80.27</v>
      </c>
      <c r="EX447">
        <v>0</v>
      </c>
      <c r="EY447">
        <v>0</v>
      </c>
      <c r="FQ447">
        <v>0</v>
      </c>
      <c r="FR447">
        <f>ROUND(IF(AND(BH447=3,BI447=3),P447,0),2)</f>
        <v>0</v>
      </c>
      <c r="FS447">
        <v>0</v>
      </c>
      <c r="FX447">
        <v>70</v>
      </c>
      <c r="FY447">
        <v>10</v>
      </c>
      <c r="GA447" t="s">
        <v>3</v>
      </c>
      <c r="GD447">
        <v>0</v>
      </c>
      <c r="GF447">
        <v>1562350334</v>
      </c>
      <c r="GG447">
        <v>2</v>
      </c>
      <c r="GH447">
        <v>0</v>
      </c>
      <c r="GI447">
        <v>-2</v>
      </c>
      <c r="GJ447">
        <v>0</v>
      </c>
      <c r="GK447">
        <f>ROUND(R447*(R12)/100,2)</f>
        <v>0</v>
      </c>
      <c r="GL447">
        <f>ROUND(IF(AND(BH447=3,BI447=3,FS447&lt;&gt;0),P447,0),2)</f>
        <v>0</v>
      </c>
      <c r="GM447">
        <f>ROUND(O447+X447+Y447+GK447,2)+GX447</f>
        <v>0</v>
      </c>
      <c r="GN447">
        <f>IF(OR(BI447=0,BI447=1),ROUND(O447+X447+Y447+GK447,2),0)</f>
        <v>0</v>
      </c>
      <c r="GO447">
        <f>IF(BI447=2,ROUND(O447+X447+Y447+GK447,2),0)</f>
        <v>0</v>
      </c>
      <c r="GP447">
        <f>IF(BI447=4,ROUND(O447+X447+Y447+GK447,2)+GX447,0)</f>
        <v>0</v>
      </c>
      <c r="GR447">
        <v>0</v>
      </c>
      <c r="GS447">
        <v>0</v>
      </c>
      <c r="GT447">
        <v>0</v>
      </c>
      <c r="GU447" t="s">
        <v>3</v>
      </c>
      <c r="GV447">
        <f>ROUND((GT447),6)</f>
        <v>0</v>
      </c>
      <c r="GW447">
        <v>1</v>
      </c>
      <c r="GX447">
        <f>ROUND(HC447*I447,2)</f>
        <v>0</v>
      </c>
      <c r="HA447">
        <v>0</v>
      </c>
      <c r="HB447">
        <v>0</v>
      </c>
      <c r="HC447">
        <f>GV447*GW447</f>
        <v>0</v>
      </c>
      <c r="IK447">
        <v>0</v>
      </c>
    </row>
    <row r="449" spans="1:206" x14ac:dyDescent="0.2">
      <c r="A449" s="2">
        <v>51</v>
      </c>
      <c r="B449" s="2">
        <f>B442</f>
        <v>1</v>
      </c>
      <c r="C449" s="2">
        <f>A442</f>
        <v>5</v>
      </c>
      <c r="D449" s="2">
        <f>ROW(A442)</f>
        <v>442</v>
      </c>
      <c r="E449" s="2"/>
      <c r="F449" s="2" t="str">
        <f>IF(F442&lt;&gt;"",F442,"")</f>
        <v>3.1.3</v>
      </c>
      <c r="G449" s="2" t="str">
        <f>IF(G442&lt;&gt;"",G442,"")</f>
        <v>Установка бортового камня - 70 м</v>
      </c>
      <c r="H449" s="2">
        <v>0</v>
      </c>
      <c r="I449" s="2"/>
      <c r="J449" s="2"/>
      <c r="K449" s="2"/>
      <c r="L449" s="2"/>
      <c r="M449" s="2"/>
      <c r="N449" s="2"/>
      <c r="O449" s="2">
        <f t="shared" ref="O449:T449" si="154">ROUND(AB449,2)</f>
        <v>0</v>
      </c>
      <c r="P449" s="2">
        <f t="shared" si="154"/>
        <v>0</v>
      </c>
      <c r="Q449" s="2">
        <f t="shared" si="154"/>
        <v>0</v>
      </c>
      <c r="R449" s="2">
        <f t="shared" si="154"/>
        <v>0</v>
      </c>
      <c r="S449" s="2">
        <f t="shared" si="154"/>
        <v>0</v>
      </c>
      <c r="T449" s="2">
        <f t="shared" si="154"/>
        <v>0</v>
      </c>
      <c r="U449" s="2">
        <f>AH449</f>
        <v>0</v>
      </c>
      <c r="V449" s="2">
        <f>AI449</f>
        <v>0</v>
      </c>
      <c r="W449" s="2">
        <f>ROUND(AJ449,2)</f>
        <v>0</v>
      </c>
      <c r="X449" s="2">
        <f>ROUND(AK449,2)</f>
        <v>0</v>
      </c>
      <c r="Y449" s="2">
        <f>ROUND(AL449,2)</f>
        <v>0</v>
      </c>
      <c r="Z449" s="2"/>
      <c r="AA449" s="2"/>
      <c r="AB449" s="2">
        <f>ROUND(SUMIF(AA446:AA447,"=36286615",O446:O447),2)</f>
        <v>0</v>
      </c>
      <c r="AC449" s="2">
        <f>ROUND(SUMIF(AA446:AA447,"=36286615",P446:P447),2)</f>
        <v>0</v>
      </c>
      <c r="AD449" s="2">
        <f>ROUND(SUMIF(AA446:AA447,"=36286615",Q446:Q447),2)</f>
        <v>0</v>
      </c>
      <c r="AE449" s="2">
        <f>ROUND(SUMIF(AA446:AA447,"=36286615",R446:R447),2)</f>
        <v>0</v>
      </c>
      <c r="AF449" s="2">
        <f>ROUND(SUMIF(AA446:AA447,"=36286615",S446:S447),2)</f>
        <v>0</v>
      </c>
      <c r="AG449" s="2">
        <f>ROUND(SUMIF(AA446:AA447,"=36286615",T446:T447),2)</f>
        <v>0</v>
      </c>
      <c r="AH449" s="2">
        <f>SUMIF(AA446:AA447,"=36286615",U446:U447)</f>
        <v>0</v>
      </c>
      <c r="AI449" s="2">
        <f>SUMIF(AA446:AA447,"=36286615",V446:V447)</f>
        <v>0</v>
      </c>
      <c r="AJ449" s="2">
        <f>ROUND(SUMIF(AA446:AA447,"=36286615",W446:W447),2)</f>
        <v>0</v>
      </c>
      <c r="AK449" s="2">
        <f>ROUND(SUMIF(AA446:AA447,"=36286615",X446:X447),2)</f>
        <v>0</v>
      </c>
      <c r="AL449" s="2">
        <f>ROUND(SUMIF(AA446:AA447,"=36286615",Y446:Y447),2)</f>
        <v>0</v>
      </c>
      <c r="AM449" s="2"/>
      <c r="AN449" s="2"/>
      <c r="AO449" s="2">
        <f t="shared" ref="AO449:BC449" si="155">ROUND(BX449,2)</f>
        <v>0</v>
      </c>
      <c r="AP449" s="2">
        <f t="shared" si="155"/>
        <v>0</v>
      </c>
      <c r="AQ449" s="2">
        <f t="shared" si="155"/>
        <v>0</v>
      </c>
      <c r="AR449" s="2">
        <f t="shared" si="155"/>
        <v>0</v>
      </c>
      <c r="AS449" s="2">
        <f t="shared" si="155"/>
        <v>0</v>
      </c>
      <c r="AT449" s="2">
        <f t="shared" si="155"/>
        <v>0</v>
      </c>
      <c r="AU449" s="2">
        <f t="shared" si="155"/>
        <v>0</v>
      </c>
      <c r="AV449" s="2">
        <f t="shared" si="155"/>
        <v>0</v>
      </c>
      <c r="AW449" s="2">
        <f t="shared" si="155"/>
        <v>0</v>
      </c>
      <c r="AX449" s="2">
        <f t="shared" si="155"/>
        <v>0</v>
      </c>
      <c r="AY449" s="2">
        <f t="shared" si="155"/>
        <v>0</v>
      </c>
      <c r="AZ449" s="2">
        <f t="shared" si="155"/>
        <v>0</v>
      </c>
      <c r="BA449" s="2">
        <f t="shared" si="155"/>
        <v>0</v>
      </c>
      <c r="BB449" s="2">
        <f t="shared" si="155"/>
        <v>0</v>
      </c>
      <c r="BC449" s="2">
        <f t="shared" si="155"/>
        <v>0</v>
      </c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>
        <f>ROUND(SUMIF(AA446:AA447,"=36286615",FQ446:FQ447),2)</f>
        <v>0</v>
      </c>
      <c r="BY449" s="2">
        <f>ROUND(SUMIF(AA446:AA447,"=36286615",FR446:FR447),2)</f>
        <v>0</v>
      </c>
      <c r="BZ449" s="2">
        <f>ROUND(SUMIF(AA446:AA447,"=36286615",GL446:GL447),2)</f>
        <v>0</v>
      </c>
      <c r="CA449" s="2">
        <f>ROUND(SUMIF(AA446:AA447,"=36286615",GM446:GM447),2)</f>
        <v>0</v>
      </c>
      <c r="CB449" s="2">
        <f>ROUND(SUMIF(AA446:AA447,"=36286615",GN446:GN447),2)</f>
        <v>0</v>
      </c>
      <c r="CC449" s="2">
        <f>ROUND(SUMIF(AA446:AA447,"=36286615",GO446:GO447),2)</f>
        <v>0</v>
      </c>
      <c r="CD449" s="2">
        <f>ROUND(SUMIF(AA446:AA447,"=36286615",GP446:GP447),2)</f>
        <v>0</v>
      </c>
      <c r="CE449" s="2">
        <f>AC449-BX449</f>
        <v>0</v>
      </c>
      <c r="CF449" s="2">
        <f>AC449-BY449</f>
        <v>0</v>
      </c>
      <c r="CG449" s="2">
        <f>BX449-BZ449</f>
        <v>0</v>
      </c>
      <c r="CH449" s="2">
        <f>AC449-BX449-BY449+BZ449</f>
        <v>0</v>
      </c>
      <c r="CI449" s="2">
        <f>BY449-BZ449</f>
        <v>0</v>
      </c>
      <c r="CJ449" s="2">
        <f>ROUND(SUMIF(AA446:AA447,"=36286615",GX446:GX447),2)</f>
        <v>0</v>
      </c>
      <c r="CK449" s="2">
        <f>ROUND(SUMIF(AA446:AA447,"=36286615",GY446:GY447),2)</f>
        <v>0</v>
      </c>
      <c r="CL449" s="2">
        <f>ROUND(SUMIF(AA446:AA447,"=36286615",GZ446:GZ447),2)</f>
        <v>0</v>
      </c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/>
      <c r="FW449" s="3"/>
      <c r="FX449" s="3"/>
      <c r="FY449" s="3"/>
      <c r="FZ449" s="3"/>
      <c r="GA449" s="3"/>
      <c r="GB449" s="3"/>
      <c r="GC449" s="3"/>
      <c r="GD449" s="3"/>
      <c r="GE449" s="3"/>
      <c r="GF449" s="3"/>
      <c r="GG449" s="3"/>
      <c r="GH449" s="3"/>
      <c r="GI449" s="3"/>
      <c r="GJ449" s="3"/>
      <c r="GK449" s="3"/>
      <c r="GL449" s="3"/>
      <c r="GM449" s="3"/>
      <c r="GN449" s="3"/>
      <c r="GO449" s="3"/>
      <c r="GP449" s="3"/>
      <c r="GQ449" s="3"/>
      <c r="GR449" s="3"/>
      <c r="GS449" s="3"/>
      <c r="GT449" s="3"/>
      <c r="GU449" s="3"/>
      <c r="GV449" s="3"/>
      <c r="GW449" s="3"/>
      <c r="GX449" s="3">
        <v>0</v>
      </c>
    </row>
    <row r="451" spans="1:206" x14ac:dyDescent="0.2">
      <c r="A451" s="4">
        <v>50</v>
      </c>
      <c r="B451" s="4">
        <v>0</v>
      </c>
      <c r="C451" s="4">
        <v>0</v>
      </c>
      <c r="D451" s="4">
        <v>1</v>
      </c>
      <c r="E451" s="4">
        <v>201</v>
      </c>
      <c r="F451" s="4">
        <f>ROUND(Source!O449,O451)</f>
        <v>0</v>
      </c>
      <c r="G451" s="4" t="s">
        <v>12</v>
      </c>
      <c r="H451" s="4" t="s">
        <v>13</v>
      </c>
      <c r="I451" s="4"/>
      <c r="J451" s="4"/>
      <c r="K451" s="4">
        <v>201</v>
      </c>
      <c r="L451" s="4">
        <v>1</v>
      </c>
      <c r="M451" s="4">
        <v>3</v>
      </c>
      <c r="N451" s="4" t="s">
        <v>3</v>
      </c>
      <c r="O451" s="4">
        <v>2</v>
      </c>
      <c r="P451" s="4"/>
      <c r="Q451" s="4"/>
      <c r="R451" s="4"/>
      <c r="S451" s="4"/>
      <c r="T451" s="4"/>
      <c r="U451" s="4"/>
      <c r="V451" s="4"/>
      <c r="W451" s="4"/>
    </row>
    <row r="452" spans="1:206" x14ac:dyDescent="0.2">
      <c r="A452" s="4">
        <v>50</v>
      </c>
      <c r="B452" s="4">
        <v>0</v>
      </c>
      <c r="C452" s="4">
        <v>0</v>
      </c>
      <c r="D452" s="4">
        <v>1</v>
      </c>
      <c r="E452" s="4">
        <v>202</v>
      </c>
      <c r="F452" s="4">
        <f>ROUND(Source!P449,O452)</f>
        <v>0</v>
      </c>
      <c r="G452" s="4" t="s">
        <v>14</v>
      </c>
      <c r="H452" s="4" t="s">
        <v>15</v>
      </c>
      <c r="I452" s="4"/>
      <c r="J452" s="4"/>
      <c r="K452" s="4">
        <v>202</v>
      </c>
      <c r="L452" s="4">
        <v>2</v>
      </c>
      <c r="M452" s="4">
        <v>3</v>
      </c>
      <c r="N452" s="4" t="s">
        <v>3</v>
      </c>
      <c r="O452" s="4">
        <v>2</v>
      </c>
      <c r="P452" s="4"/>
      <c r="Q452" s="4"/>
      <c r="R452" s="4"/>
      <c r="S452" s="4"/>
      <c r="T452" s="4"/>
      <c r="U452" s="4"/>
      <c r="V452" s="4"/>
      <c r="W452" s="4"/>
    </row>
    <row r="453" spans="1:206" x14ac:dyDescent="0.2">
      <c r="A453" s="4">
        <v>50</v>
      </c>
      <c r="B453" s="4">
        <v>0</v>
      </c>
      <c r="C453" s="4">
        <v>0</v>
      </c>
      <c r="D453" s="4">
        <v>1</v>
      </c>
      <c r="E453" s="4">
        <v>222</v>
      </c>
      <c r="F453" s="4">
        <f>ROUND(Source!AO449,O453)</f>
        <v>0</v>
      </c>
      <c r="G453" s="4" t="s">
        <v>16</v>
      </c>
      <c r="H453" s="4" t="s">
        <v>17</v>
      </c>
      <c r="I453" s="4"/>
      <c r="J453" s="4"/>
      <c r="K453" s="4">
        <v>222</v>
      </c>
      <c r="L453" s="4">
        <v>3</v>
      </c>
      <c r="M453" s="4">
        <v>3</v>
      </c>
      <c r="N453" s="4" t="s">
        <v>3</v>
      </c>
      <c r="O453" s="4">
        <v>2</v>
      </c>
      <c r="P453" s="4"/>
      <c r="Q453" s="4"/>
      <c r="R453" s="4"/>
      <c r="S453" s="4"/>
      <c r="T453" s="4"/>
      <c r="U453" s="4"/>
      <c r="V453" s="4"/>
      <c r="W453" s="4"/>
    </row>
    <row r="454" spans="1:206" x14ac:dyDescent="0.2">
      <c r="A454" s="4">
        <v>50</v>
      </c>
      <c r="B454" s="4">
        <v>0</v>
      </c>
      <c r="C454" s="4">
        <v>0</v>
      </c>
      <c r="D454" s="4">
        <v>1</v>
      </c>
      <c r="E454" s="4">
        <v>225</v>
      </c>
      <c r="F454" s="4">
        <f>ROUND(Source!AV449,O454)</f>
        <v>0</v>
      </c>
      <c r="G454" s="4" t="s">
        <v>18</v>
      </c>
      <c r="H454" s="4" t="s">
        <v>19</v>
      </c>
      <c r="I454" s="4"/>
      <c r="J454" s="4"/>
      <c r="K454" s="4">
        <v>225</v>
      </c>
      <c r="L454" s="4">
        <v>4</v>
      </c>
      <c r="M454" s="4">
        <v>3</v>
      </c>
      <c r="N454" s="4" t="s">
        <v>3</v>
      </c>
      <c r="O454" s="4">
        <v>2</v>
      </c>
      <c r="P454" s="4"/>
      <c r="Q454" s="4"/>
      <c r="R454" s="4"/>
      <c r="S454" s="4"/>
      <c r="T454" s="4"/>
      <c r="U454" s="4"/>
      <c r="V454" s="4"/>
      <c r="W454" s="4"/>
    </row>
    <row r="455" spans="1:206" x14ac:dyDescent="0.2">
      <c r="A455" s="4">
        <v>50</v>
      </c>
      <c r="B455" s="4">
        <v>0</v>
      </c>
      <c r="C455" s="4">
        <v>0</v>
      </c>
      <c r="D455" s="4">
        <v>1</v>
      </c>
      <c r="E455" s="4">
        <v>226</v>
      </c>
      <c r="F455" s="4">
        <f>ROUND(Source!AW449,O455)</f>
        <v>0</v>
      </c>
      <c r="G455" s="4" t="s">
        <v>20</v>
      </c>
      <c r="H455" s="4" t="s">
        <v>21</v>
      </c>
      <c r="I455" s="4"/>
      <c r="J455" s="4"/>
      <c r="K455" s="4">
        <v>226</v>
      </c>
      <c r="L455" s="4">
        <v>5</v>
      </c>
      <c r="M455" s="4">
        <v>3</v>
      </c>
      <c r="N455" s="4" t="s">
        <v>3</v>
      </c>
      <c r="O455" s="4">
        <v>2</v>
      </c>
      <c r="P455" s="4"/>
      <c r="Q455" s="4"/>
      <c r="R455" s="4"/>
      <c r="S455" s="4"/>
      <c r="T455" s="4"/>
      <c r="U455" s="4"/>
      <c r="V455" s="4"/>
      <c r="W455" s="4"/>
    </row>
    <row r="456" spans="1:206" x14ac:dyDescent="0.2">
      <c r="A456" s="4">
        <v>50</v>
      </c>
      <c r="B456" s="4">
        <v>0</v>
      </c>
      <c r="C456" s="4">
        <v>0</v>
      </c>
      <c r="D456" s="4">
        <v>1</v>
      </c>
      <c r="E456" s="4">
        <v>227</v>
      </c>
      <c r="F456" s="4">
        <f>ROUND(Source!AX449,O456)</f>
        <v>0</v>
      </c>
      <c r="G456" s="4" t="s">
        <v>22</v>
      </c>
      <c r="H456" s="4" t="s">
        <v>23</v>
      </c>
      <c r="I456" s="4"/>
      <c r="J456" s="4"/>
      <c r="K456" s="4">
        <v>227</v>
      </c>
      <c r="L456" s="4">
        <v>6</v>
      </c>
      <c r="M456" s="4">
        <v>3</v>
      </c>
      <c r="N456" s="4" t="s">
        <v>3</v>
      </c>
      <c r="O456" s="4">
        <v>2</v>
      </c>
      <c r="P456" s="4"/>
      <c r="Q456" s="4"/>
      <c r="R456" s="4"/>
      <c r="S456" s="4"/>
      <c r="T456" s="4"/>
      <c r="U456" s="4"/>
      <c r="V456" s="4"/>
      <c r="W456" s="4"/>
    </row>
    <row r="457" spans="1:206" x14ac:dyDescent="0.2">
      <c r="A457" s="4">
        <v>50</v>
      </c>
      <c r="B457" s="4">
        <v>0</v>
      </c>
      <c r="C457" s="4">
        <v>0</v>
      </c>
      <c r="D457" s="4">
        <v>1</v>
      </c>
      <c r="E457" s="4">
        <v>228</v>
      </c>
      <c r="F457" s="4">
        <f>ROUND(Source!AY449,O457)</f>
        <v>0</v>
      </c>
      <c r="G457" s="4" t="s">
        <v>24</v>
      </c>
      <c r="H457" s="4" t="s">
        <v>25</v>
      </c>
      <c r="I457" s="4"/>
      <c r="J457" s="4"/>
      <c r="K457" s="4">
        <v>228</v>
      </c>
      <c r="L457" s="4">
        <v>7</v>
      </c>
      <c r="M457" s="4">
        <v>3</v>
      </c>
      <c r="N457" s="4" t="s">
        <v>3</v>
      </c>
      <c r="O457" s="4">
        <v>2</v>
      </c>
      <c r="P457" s="4"/>
      <c r="Q457" s="4"/>
      <c r="R457" s="4"/>
      <c r="S457" s="4"/>
      <c r="T457" s="4"/>
      <c r="U457" s="4"/>
      <c r="V457" s="4"/>
      <c r="W457" s="4"/>
    </row>
    <row r="458" spans="1:206" x14ac:dyDescent="0.2">
      <c r="A458" s="4">
        <v>50</v>
      </c>
      <c r="B458" s="4">
        <v>0</v>
      </c>
      <c r="C458" s="4">
        <v>0</v>
      </c>
      <c r="D458" s="4">
        <v>1</v>
      </c>
      <c r="E458" s="4">
        <v>216</v>
      </c>
      <c r="F458" s="4">
        <f>ROUND(Source!AP449,O458)</f>
        <v>0</v>
      </c>
      <c r="G458" s="4" t="s">
        <v>26</v>
      </c>
      <c r="H458" s="4" t="s">
        <v>27</v>
      </c>
      <c r="I458" s="4"/>
      <c r="J458" s="4"/>
      <c r="K458" s="4">
        <v>216</v>
      </c>
      <c r="L458" s="4">
        <v>8</v>
      </c>
      <c r="M458" s="4">
        <v>3</v>
      </c>
      <c r="N458" s="4" t="s">
        <v>3</v>
      </c>
      <c r="O458" s="4">
        <v>2</v>
      </c>
      <c r="P458" s="4"/>
      <c r="Q458" s="4"/>
      <c r="R458" s="4"/>
      <c r="S458" s="4"/>
      <c r="T458" s="4"/>
      <c r="U458" s="4"/>
      <c r="V458" s="4"/>
      <c r="W458" s="4"/>
    </row>
    <row r="459" spans="1:206" x14ac:dyDescent="0.2">
      <c r="A459" s="4">
        <v>50</v>
      </c>
      <c r="B459" s="4">
        <v>0</v>
      </c>
      <c r="C459" s="4">
        <v>0</v>
      </c>
      <c r="D459" s="4">
        <v>1</v>
      </c>
      <c r="E459" s="4">
        <v>223</v>
      </c>
      <c r="F459" s="4">
        <f>ROUND(Source!AQ449,O459)</f>
        <v>0</v>
      </c>
      <c r="G459" s="4" t="s">
        <v>28</v>
      </c>
      <c r="H459" s="4" t="s">
        <v>29</v>
      </c>
      <c r="I459" s="4"/>
      <c r="J459" s="4"/>
      <c r="K459" s="4">
        <v>223</v>
      </c>
      <c r="L459" s="4">
        <v>9</v>
      </c>
      <c r="M459" s="4">
        <v>3</v>
      </c>
      <c r="N459" s="4" t="s">
        <v>3</v>
      </c>
      <c r="O459" s="4">
        <v>2</v>
      </c>
      <c r="P459" s="4"/>
      <c r="Q459" s="4"/>
      <c r="R459" s="4"/>
      <c r="S459" s="4"/>
      <c r="T459" s="4"/>
      <c r="U459" s="4"/>
      <c r="V459" s="4"/>
      <c r="W459" s="4"/>
    </row>
    <row r="460" spans="1:206" x14ac:dyDescent="0.2">
      <c r="A460" s="4">
        <v>50</v>
      </c>
      <c r="B460" s="4">
        <v>0</v>
      </c>
      <c r="C460" s="4">
        <v>0</v>
      </c>
      <c r="D460" s="4">
        <v>1</v>
      </c>
      <c r="E460" s="4">
        <v>229</v>
      </c>
      <c r="F460" s="4">
        <f>ROUND(Source!AZ449,O460)</f>
        <v>0</v>
      </c>
      <c r="G460" s="4" t="s">
        <v>30</v>
      </c>
      <c r="H460" s="4" t="s">
        <v>31</v>
      </c>
      <c r="I460" s="4"/>
      <c r="J460" s="4"/>
      <c r="K460" s="4">
        <v>229</v>
      </c>
      <c r="L460" s="4">
        <v>10</v>
      </c>
      <c r="M460" s="4">
        <v>3</v>
      </c>
      <c r="N460" s="4" t="s">
        <v>3</v>
      </c>
      <c r="O460" s="4">
        <v>2</v>
      </c>
      <c r="P460" s="4"/>
      <c r="Q460" s="4"/>
      <c r="R460" s="4"/>
      <c r="S460" s="4"/>
      <c r="T460" s="4"/>
      <c r="U460" s="4"/>
      <c r="V460" s="4"/>
      <c r="W460" s="4"/>
    </row>
    <row r="461" spans="1:206" x14ac:dyDescent="0.2">
      <c r="A461" s="4">
        <v>50</v>
      </c>
      <c r="B461" s="4">
        <v>0</v>
      </c>
      <c r="C461" s="4">
        <v>0</v>
      </c>
      <c r="D461" s="4">
        <v>1</v>
      </c>
      <c r="E461" s="4">
        <v>203</v>
      </c>
      <c r="F461" s="4">
        <f>ROUND(Source!Q449,O461)</f>
        <v>0</v>
      </c>
      <c r="G461" s="4" t="s">
        <v>32</v>
      </c>
      <c r="H461" s="4" t="s">
        <v>33</v>
      </c>
      <c r="I461" s="4"/>
      <c r="J461" s="4"/>
      <c r="K461" s="4">
        <v>203</v>
      </c>
      <c r="L461" s="4">
        <v>11</v>
      </c>
      <c r="M461" s="4">
        <v>3</v>
      </c>
      <c r="N461" s="4" t="s">
        <v>3</v>
      </c>
      <c r="O461" s="4">
        <v>2</v>
      </c>
      <c r="P461" s="4"/>
      <c r="Q461" s="4"/>
      <c r="R461" s="4"/>
      <c r="S461" s="4"/>
      <c r="T461" s="4"/>
      <c r="U461" s="4"/>
      <c r="V461" s="4"/>
      <c r="W461" s="4"/>
    </row>
    <row r="462" spans="1:206" x14ac:dyDescent="0.2">
      <c r="A462" s="4">
        <v>50</v>
      </c>
      <c r="B462" s="4">
        <v>0</v>
      </c>
      <c r="C462" s="4">
        <v>0</v>
      </c>
      <c r="D462" s="4">
        <v>1</v>
      </c>
      <c r="E462" s="4">
        <v>231</v>
      </c>
      <c r="F462" s="4">
        <f>ROUND(Source!BB449,O462)</f>
        <v>0</v>
      </c>
      <c r="G462" s="4" t="s">
        <v>34</v>
      </c>
      <c r="H462" s="4" t="s">
        <v>35</v>
      </c>
      <c r="I462" s="4"/>
      <c r="J462" s="4"/>
      <c r="K462" s="4">
        <v>231</v>
      </c>
      <c r="L462" s="4">
        <v>12</v>
      </c>
      <c r="M462" s="4">
        <v>3</v>
      </c>
      <c r="N462" s="4" t="s">
        <v>3</v>
      </c>
      <c r="O462" s="4">
        <v>2</v>
      </c>
      <c r="P462" s="4"/>
      <c r="Q462" s="4"/>
      <c r="R462" s="4"/>
      <c r="S462" s="4"/>
      <c r="T462" s="4"/>
      <c r="U462" s="4"/>
      <c r="V462" s="4"/>
      <c r="W462" s="4"/>
    </row>
    <row r="463" spans="1:206" x14ac:dyDescent="0.2">
      <c r="A463" s="4">
        <v>50</v>
      </c>
      <c r="B463" s="4">
        <v>0</v>
      </c>
      <c r="C463" s="4">
        <v>0</v>
      </c>
      <c r="D463" s="4">
        <v>1</v>
      </c>
      <c r="E463" s="4">
        <v>204</v>
      </c>
      <c r="F463" s="4">
        <f>ROUND(Source!R449,O463)</f>
        <v>0</v>
      </c>
      <c r="G463" s="4" t="s">
        <v>36</v>
      </c>
      <c r="H463" s="4" t="s">
        <v>37</v>
      </c>
      <c r="I463" s="4"/>
      <c r="J463" s="4"/>
      <c r="K463" s="4">
        <v>204</v>
      </c>
      <c r="L463" s="4">
        <v>13</v>
      </c>
      <c r="M463" s="4">
        <v>3</v>
      </c>
      <c r="N463" s="4" t="s">
        <v>3</v>
      </c>
      <c r="O463" s="4">
        <v>2</v>
      </c>
      <c r="P463" s="4"/>
      <c r="Q463" s="4"/>
      <c r="R463" s="4"/>
      <c r="S463" s="4"/>
      <c r="T463" s="4"/>
      <c r="U463" s="4"/>
      <c r="V463" s="4"/>
      <c r="W463" s="4"/>
    </row>
    <row r="464" spans="1:206" x14ac:dyDescent="0.2">
      <c r="A464" s="4">
        <v>50</v>
      </c>
      <c r="B464" s="4">
        <v>0</v>
      </c>
      <c r="C464" s="4">
        <v>0</v>
      </c>
      <c r="D464" s="4">
        <v>1</v>
      </c>
      <c r="E464" s="4">
        <v>205</v>
      </c>
      <c r="F464" s="4">
        <f>ROUND(Source!S449,O464)</f>
        <v>0</v>
      </c>
      <c r="G464" s="4" t="s">
        <v>38</v>
      </c>
      <c r="H464" s="4" t="s">
        <v>39</v>
      </c>
      <c r="I464" s="4"/>
      <c r="J464" s="4"/>
      <c r="K464" s="4">
        <v>205</v>
      </c>
      <c r="L464" s="4">
        <v>14</v>
      </c>
      <c r="M464" s="4">
        <v>3</v>
      </c>
      <c r="N464" s="4" t="s">
        <v>3</v>
      </c>
      <c r="O464" s="4">
        <v>2</v>
      </c>
      <c r="P464" s="4"/>
      <c r="Q464" s="4"/>
      <c r="R464" s="4"/>
      <c r="S464" s="4"/>
      <c r="T464" s="4"/>
      <c r="U464" s="4"/>
      <c r="V464" s="4"/>
      <c r="W464" s="4"/>
    </row>
    <row r="465" spans="1:206" x14ac:dyDescent="0.2">
      <c r="A465" s="4">
        <v>50</v>
      </c>
      <c r="B465" s="4">
        <v>0</v>
      </c>
      <c r="C465" s="4">
        <v>0</v>
      </c>
      <c r="D465" s="4">
        <v>1</v>
      </c>
      <c r="E465" s="4">
        <v>232</v>
      </c>
      <c r="F465" s="4">
        <f>ROUND(Source!BC449,O465)</f>
        <v>0</v>
      </c>
      <c r="G465" s="4" t="s">
        <v>40</v>
      </c>
      <c r="H465" s="4" t="s">
        <v>41</v>
      </c>
      <c r="I465" s="4"/>
      <c r="J465" s="4"/>
      <c r="K465" s="4">
        <v>232</v>
      </c>
      <c r="L465" s="4">
        <v>15</v>
      </c>
      <c r="M465" s="4">
        <v>3</v>
      </c>
      <c r="N465" s="4" t="s">
        <v>3</v>
      </c>
      <c r="O465" s="4">
        <v>2</v>
      </c>
      <c r="P465" s="4"/>
      <c r="Q465" s="4"/>
      <c r="R465" s="4"/>
      <c r="S465" s="4"/>
      <c r="T465" s="4"/>
      <c r="U465" s="4"/>
      <c r="V465" s="4"/>
      <c r="W465" s="4"/>
    </row>
    <row r="466" spans="1:206" x14ac:dyDescent="0.2">
      <c r="A466" s="4">
        <v>50</v>
      </c>
      <c r="B466" s="4">
        <v>0</v>
      </c>
      <c r="C466" s="4">
        <v>0</v>
      </c>
      <c r="D466" s="4">
        <v>1</v>
      </c>
      <c r="E466" s="4">
        <v>214</v>
      </c>
      <c r="F466" s="4">
        <f>ROUND(Source!AS449,O466)</f>
        <v>0</v>
      </c>
      <c r="G466" s="4" t="s">
        <v>42</v>
      </c>
      <c r="H466" s="4" t="s">
        <v>43</v>
      </c>
      <c r="I466" s="4"/>
      <c r="J466" s="4"/>
      <c r="K466" s="4">
        <v>214</v>
      </c>
      <c r="L466" s="4">
        <v>16</v>
      </c>
      <c r="M466" s="4">
        <v>3</v>
      </c>
      <c r="N466" s="4" t="s">
        <v>3</v>
      </c>
      <c r="O466" s="4">
        <v>2</v>
      </c>
      <c r="P466" s="4"/>
      <c r="Q466" s="4"/>
      <c r="R466" s="4"/>
      <c r="S466" s="4"/>
      <c r="T466" s="4"/>
      <c r="U466" s="4"/>
      <c r="V466" s="4"/>
      <c r="W466" s="4"/>
    </row>
    <row r="467" spans="1:206" x14ac:dyDescent="0.2">
      <c r="A467" s="4">
        <v>50</v>
      </c>
      <c r="B467" s="4">
        <v>0</v>
      </c>
      <c r="C467" s="4">
        <v>0</v>
      </c>
      <c r="D467" s="4">
        <v>1</v>
      </c>
      <c r="E467" s="4">
        <v>215</v>
      </c>
      <c r="F467" s="4">
        <f>ROUND(Source!AT449,O467)</f>
        <v>0</v>
      </c>
      <c r="G467" s="4" t="s">
        <v>44</v>
      </c>
      <c r="H467" s="4" t="s">
        <v>45</v>
      </c>
      <c r="I467" s="4"/>
      <c r="J467" s="4"/>
      <c r="K467" s="4">
        <v>215</v>
      </c>
      <c r="L467" s="4">
        <v>17</v>
      </c>
      <c r="M467" s="4">
        <v>3</v>
      </c>
      <c r="N467" s="4" t="s">
        <v>3</v>
      </c>
      <c r="O467" s="4">
        <v>2</v>
      </c>
      <c r="P467" s="4"/>
      <c r="Q467" s="4"/>
      <c r="R467" s="4"/>
      <c r="S467" s="4"/>
      <c r="T467" s="4"/>
      <c r="U467" s="4"/>
      <c r="V467" s="4"/>
      <c r="W467" s="4"/>
    </row>
    <row r="468" spans="1:206" x14ac:dyDescent="0.2">
      <c r="A468" s="4">
        <v>50</v>
      </c>
      <c r="B468" s="4">
        <v>0</v>
      </c>
      <c r="C468" s="4">
        <v>0</v>
      </c>
      <c r="D468" s="4">
        <v>1</v>
      </c>
      <c r="E468" s="4">
        <v>217</v>
      </c>
      <c r="F468" s="4">
        <f>ROUND(Source!AU449,O468)</f>
        <v>0</v>
      </c>
      <c r="G468" s="4" t="s">
        <v>46</v>
      </c>
      <c r="H468" s="4" t="s">
        <v>47</v>
      </c>
      <c r="I468" s="4"/>
      <c r="J468" s="4"/>
      <c r="K468" s="4">
        <v>217</v>
      </c>
      <c r="L468" s="4">
        <v>18</v>
      </c>
      <c r="M468" s="4">
        <v>3</v>
      </c>
      <c r="N468" s="4" t="s">
        <v>3</v>
      </c>
      <c r="O468" s="4">
        <v>2</v>
      </c>
      <c r="P468" s="4"/>
      <c r="Q468" s="4"/>
      <c r="R468" s="4"/>
      <c r="S468" s="4"/>
      <c r="T468" s="4"/>
      <c r="U468" s="4"/>
      <c r="V468" s="4"/>
      <c r="W468" s="4"/>
    </row>
    <row r="469" spans="1:206" x14ac:dyDescent="0.2">
      <c r="A469" s="4">
        <v>50</v>
      </c>
      <c r="B469" s="4">
        <v>0</v>
      </c>
      <c r="C469" s="4">
        <v>0</v>
      </c>
      <c r="D469" s="4">
        <v>1</v>
      </c>
      <c r="E469" s="4">
        <v>230</v>
      </c>
      <c r="F469" s="4">
        <f>ROUND(Source!BA449,O469)</f>
        <v>0</v>
      </c>
      <c r="G469" s="4" t="s">
        <v>48</v>
      </c>
      <c r="H469" s="4" t="s">
        <v>49</v>
      </c>
      <c r="I469" s="4"/>
      <c r="J469" s="4"/>
      <c r="K469" s="4">
        <v>230</v>
      </c>
      <c r="L469" s="4">
        <v>19</v>
      </c>
      <c r="M469" s="4">
        <v>3</v>
      </c>
      <c r="N469" s="4" t="s">
        <v>3</v>
      </c>
      <c r="O469" s="4">
        <v>2</v>
      </c>
      <c r="P469" s="4"/>
      <c r="Q469" s="4"/>
      <c r="R469" s="4"/>
      <c r="S469" s="4"/>
      <c r="T469" s="4"/>
      <c r="U469" s="4"/>
      <c r="V469" s="4"/>
      <c r="W469" s="4"/>
    </row>
    <row r="470" spans="1:206" x14ac:dyDescent="0.2">
      <c r="A470" s="4">
        <v>50</v>
      </c>
      <c r="B470" s="4">
        <v>0</v>
      </c>
      <c r="C470" s="4">
        <v>0</v>
      </c>
      <c r="D470" s="4">
        <v>1</v>
      </c>
      <c r="E470" s="4">
        <v>206</v>
      </c>
      <c r="F470" s="4">
        <f>ROUND(Source!T449,O470)</f>
        <v>0</v>
      </c>
      <c r="G470" s="4" t="s">
        <v>50</v>
      </c>
      <c r="H470" s="4" t="s">
        <v>51</v>
      </c>
      <c r="I470" s="4"/>
      <c r="J470" s="4"/>
      <c r="K470" s="4">
        <v>206</v>
      </c>
      <c r="L470" s="4">
        <v>20</v>
      </c>
      <c r="M470" s="4">
        <v>3</v>
      </c>
      <c r="N470" s="4" t="s">
        <v>3</v>
      </c>
      <c r="O470" s="4">
        <v>2</v>
      </c>
      <c r="P470" s="4"/>
      <c r="Q470" s="4"/>
      <c r="R470" s="4"/>
      <c r="S470" s="4"/>
      <c r="T470" s="4"/>
      <c r="U470" s="4"/>
      <c r="V470" s="4"/>
      <c r="W470" s="4"/>
    </row>
    <row r="471" spans="1:206" x14ac:dyDescent="0.2">
      <c r="A471" s="4">
        <v>50</v>
      </c>
      <c r="B471" s="4">
        <v>0</v>
      </c>
      <c r="C471" s="4">
        <v>0</v>
      </c>
      <c r="D471" s="4">
        <v>1</v>
      </c>
      <c r="E471" s="4">
        <v>207</v>
      </c>
      <c r="F471" s="4">
        <f>Source!U449</f>
        <v>0</v>
      </c>
      <c r="G471" s="4" t="s">
        <v>52</v>
      </c>
      <c r="H471" s="4" t="s">
        <v>53</v>
      </c>
      <c r="I471" s="4"/>
      <c r="J471" s="4"/>
      <c r="K471" s="4">
        <v>207</v>
      </c>
      <c r="L471" s="4">
        <v>21</v>
      </c>
      <c r="M471" s="4">
        <v>3</v>
      </c>
      <c r="N471" s="4" t="s">
        <v>3</v>
      </c>
      <c r="O471" s="4">
        <v>-1</v>
      </c>
      <c r="P471" s="4"/>
      <c r="Q471" s="4"/>
      <c r="R471" s="4"/>
      <c r="S471" s="4"/>
      <c r="T471" s="4"/>
      <c r="U471" s="4"/>
      <c r="V471" s="4"/>
      <c r="W471" s="4"/>
    </row>
    <row r="472" spans="1:206" x14ac:dyDescent="0.2">
      <c r="A472" s="4">
        <v>50</v>
      </c>
      <c r="B472" s="4">
        <v>0</v>
      </c>
      <c r="C472" s="4">
        <v>0</v>
      </c>
      <c r="D472" s="4">
        <v>1</v>
      </c>
      <c r="E472" s="4">
        <v>208</v>
      </c>
      <c r="F472" s="4">
        <f>Source!V449</f>
        <v>0</v>
      </c>
      <c r="G472" s="4" t="s">
        <v>54</v>
      </c>
      <c r="H472" s="4" t="s">
        <v>55</v>
      </c>
      <c r="I472" s="4"/>
      <c r="J472" s="4"/>
      <c r="K472" s="4">
        <v>208</v>
      </c>
      <c r="L472" s="4">
        <v>22</v>
      </c>
      <c r="M472" s="4">
        <v>3</v>
      </c>
      <c r="N472" s="4" t="s">
        <v>3</v>
      </c>
      <c r="O472" s="4">
        <v>-1</v>
      </c>
      <c r="P472" s="4"/>
      <c r="Q472" s="4"/>
      <c r="R472" s="4"/>
      <c r="S472" s="4"/>
      <c r="T472" s="4"/>
      <c r="U472" s="4"/>
      <c r="V472" s="4"/>
      <c r="W472" s="4"/>
    </row>
    <row r="473" spans="1:206" x14ac:dyDescent="0.2">
      <c r="A473" s="4">
        <v>50</v>
      </c>
      <c r="B473" s="4">
        <v>0</v>
      </c>
      <c r="C473" s="4">
        <v>0</v>
      </c>
      <c r="D473" s="4">
        <v>1</v>
      </c>
      <c r="E473" s="4">
        <v>209</v>
      </c>
      <c r="F473" s="4">
        <f>ROUND(Source!W449,O473)</f>
        <v>0</v>
      </c>
      <c r="G473" s="4" t="s">
        <v>56</v>
      </c>
      <c r="H473" s="4" t="s">
        <v>57</v>
      </c>
      <c r="I473" s="4"/>
      <c r="J473" s="4"/>
      <c r="K473" s="4">
        <v>209</v>
      </c>
      <c r="L473" s="4">
        <v>23</v>
      </c>
      <c r="M473" s="4">
        <v>3</v>
      </c>
      <c r="N473" s="4" t="s">
        <v>3</v>
      </c>
      <c r="O473" s="4">
        <v>2</v>
      </c>
      <c r="P473" s="4"/>
      <c r="Q473" s="4"/>
      <c r="R473" s="4"/>
      <c r="S473" s="4"/>
      <c r="T473" s="4"/>
      <c r="U473" s="4"/>
      <c r="V473" s="4"/>
      <c r="W473" s="4"/>
    </row>
    <row r="474" spans="1:206" x14ac:dyDescent="0.2">
      <c r="A474" s="4">
        <v>50</v>
      </c>
      <c r="B474" s="4">
        <v>0</v>
      </c>
      <c r="C474" s="4">
        <v>0</v>
      </c>
      <c r="D474" s="4">
        <v>1</v>
      </c>
      <c r="E474" s="4">
        <v>210</v>
      </c>
      <c r="F474" s="4">
        <f>ROUND(Source!X449,O474)</f>
        <v>0</v>
      </c>
      <c r="G474" s="4" t="s">
        <v>58</v>
      </c>
      <c r="H474" s="4" t="s">
        <v>59</v>
      </c>
      <c r="I474" s="4"/>
      <c r="J474" s="4"/>
      <c r="K474" s="4">
        <v>210</v>
      </c>
      <c r="L474" s="4">
        <v>24</v>
      </c>
      <c r="M474" s="4">
        <v>3</v>
      </c>
      <c r="N474" s="4" t="s">
        <v>3</v>
      </c>
      <c r="O474" s="4">
        <v>2</v>
      </c>
      <c r="P474" s="4"/>
      <c r="Q474" s="4"/>
      <c r="R474" s="4"/>
      <c r="S474" s="4"/>
      <c r="T474" s="4"/>
      <c r="U474" s="4"/>
      <c r="V474" s="4"/>
      <c r="W474" s="4"/>
    </row>
    <row r="475" spans="1:206" x14ac:dyDescent="0.2">
      <c r="A475" s="4">
        <v>50</v>
      </c>
      <c r="B475" s="4">
        <v>0</v>
      </c>
      <c r="C475" s="4">
        <v>0</v>
      </c>
      <c r="D475" s="4">
        <v>1</v>
      </c>
      <c r="E475" s="4">
        <v>211</v>
      </c>
      <c r="F475" s="4">
        <f>ROUND(Source!Y449,O475)</f>
        <v>0</v>
      </c>
      <c r="G475" s="4" t="s">
        <v>60</v>
      </c>
      <c r="H475" s="4" t="s">
        <v>61</v>
      </c>
      <c r="I475" s="4"/>
      <c r="J475" s="4"/>
      <c r="K475" s="4">
        <v>211</v>
      </c>
      <c r="L475" s="4">
        <v>25</v>
      </c>
      <c r="M475" s="4">
        <v>3</v>
      </c>
      <c r="N475" s="4" t="s">
        <v>3</v>
      </c>
      <c r="O475" s="4">
        <v>2</v>
      </c>
      <c r="P475" s="4"/>
      <c r="Q475" s="4"/>
      <c r="R475" s="4"/>
      <c r="S475" s="4"/>
      <c r="T475" s="4"/>
      <c r="U475" s="4"/>
      <c r="V475" s="4"/>
      <c r="W475" s="4"/>
    </row>
    <row r="476" spans="1:206" x14ac:dyDescent="0.2">
      <c r="A476" s="4">
        <v>50</v>
      </c>
      <c r="B476" s="4">
        <v>0</v>
      </c>
      <c r="C476" s="4">
        <v>0</v>
      </c>
      <c r="D476" s="4">
        <v>1</v>
      </c>
      <c r="E476" s="4">
        <v>224</v>
      </c>
      <c r="F476" s="4">
        <f>ROUND(Source!AR449,O476)</f>
        <v>0</v>
      </c>
      <c r="G476" s="4" t="s">
        <v>62</v>
      </c>
      <c r="H476" s="4" t="s">
        <v>63</v>
      </c>
      <c r="I476" s="4"/>
      <c r="J476" s="4"/>
      <c r="K476" s="4">
        <v>224</v>
      </c>
      <c r="L476" s="4">
        <v>26</v>
      </c>
      <c r="M476" s="4">
        <v>3</v>
      </c>
      <c r="N476" s="4" t="s">
        <v>3</v>
      </c>
      <c r="O476" s="4">
        <v>2</v>
      </c>
      <c r="P476" s="4"/>
      <c r="Q476" s="4"/>
      <c r="R476" s="4"/>
      <c r="S476" s="4"/>
      <c r="T476" s="4"/>
      <c r="U476" s="4"/>
      <c r="V476" s="4"/>
      <c r="W476" s="4"/>
    </row>
    <row r="478" spans="1:206" x14ac:dyDescent="0.2">
      <c r="A478" s="1">
        <v>5</v>
      </c>
      <c r="B478" s="1">
        <v>1</v>
      </c>
      <c r="C478" s="1"/>
      <c r="D478" s="1">
        <f>ROW(A486)</f>
        <v>486</v>
      </c>
      <c r="E478" s="1"/>
      <c r="F478" s="1" t="s">
        <v>198</v>
      </c>
      <c r="G478" s="1" t="s">
        <v>199</v>
      </c>
      <c r="H478" s="1" t="s">
        <v>3</v>
      </c>
      <c r="I478" s="1">
        <v>0</v>
      </c>
      <c r="J478" s="1"/>
      <c r="K478" s="1">
        <v>-1</v>
      </c>
      <c r="L478" s="1"/>
      <c r="M478" s="1"/>
      <c r="N478" s="1"/>
      <c r="O478" s="1"/>
      <c r="P478" s="1"/>
      <c r="Q478" s="1"/>
      <c r="R478" s="1"/>
      <c r="S478" s="1"/>
      <c r="T478" s="1"/>
      <c r="U478" s="1" t="s">
        <v>3</v>
      </c>
      <c r="V478" s="1">
        <v>0</v>
      </c>
      <c r="W478" s="1"/>
      <c r="X478" s="1"/>
      <c r="Y478" s="1"/>
      <c r="Z478" s="1"/>
      <c r="AA478" s="1"/>
      <c r="AB478" s="1" t="s">
        <v>3</v>
      </c>
      <c r="AC478" s="1" t="s">
        <v>3</v>
      </c>
      <c r="AD478" s="1" t="s">
        <v>3</v>
      </c>
      <c r="AE478" s="1" t="s">
        <v>3</v>
      </c>
      <c r="AF478" s="1" t="s">
        <v>3</v>
      </c>
      <c r="AG478" s="1" t="s">
        <v>3</v>
      </c>
      <c r="AH478" s="1"/>
      <c r="AI478" s="1"/>
      <c r="AJ478" s="1"/>
      <c r="AK478" s="1"/>
      <c r="AL478" s="1"/>
      <c r="AM478" s="1"/>
      <c r="AN478" s="1"/>
      <c r="AO478" s="1"/>
      <c r="AP478" s="1" t="s">
        <v>3</v>
      </c>
      <c r="AQ478" s="1" t="s">
        <v>3</v>
      </c>
      <c r="AR478" s="1" t="s">
        <v>3</v>
      </c>
      <c r="AS478" s="1"/>
      <c r="AT478" s="1"/>
      <c r="AU478" s="1"/>
      <c r="AV478" s="1"/>
      <c r="AW478" s="1"/>
      <c r="AX478" s="1"/>
      <c r="AY478" s="1"/>
      <c r="AZ478" s="1" t="s">
        <v>3</v>
      </c>
      <c r="BA478" s="1"/>
      <c r="BB478" s="1" t="s">
        <v>3</v>
      </c>
      <c r="BC478" s="1" t="s">
        <v>3</v>
      </c>
      <c r="BD478" s="1" t="s">
        <v>3</v>
      </c>
      <c r="BE478" s="1" t="s">
        <v>3</v>
      </c>
      <c r="BF478" s="1" t="s">
        <v>3</v>
      </c>
      <c r="BG478" s="1" t="s">
        <v>3</v>
      </c>
      <c r="BH478" s="1" t="s">
        <v>3</v>
      </c>
      <c r="BI478" s="1" t="s">
        <v>3</v>
      </c>
      <c r="BJ478" s="1" t="s">
        <v>3</v>
      </c>
      <c r="BK478" s="1" t="s">
        <v>3</v>
      </c>
      <c r="BL478" s="1" t="s">
        <v>3</v>
      </c>
      <c r="BM478" s="1" t="s">
        <v>3</v>
      </c>
      <c r="BN478" s="1" t="s">
        <v>3</v>
      </c>
      <c r="BO478" s="1" t="s">
        <v>3</v>
      </c>
      <c r="BP478" s="1" t="s">
        <v>3</v>
      </c>
      <c r="BQ478" s="1"/>
      <c r="BR478" s="1"/>
      <c r="BS478" s="1"/>
      <c r="BT478" s="1"/>
      <c r="BU478" s="1"/>
      <c r="BV478" s="1"/>
      <c r="BW478" s="1"/>
      <c r="BX478" s="1">
        <v>0</v>
      </c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>
        <v>0</v>
      </c>
    </row>
    <row r="480" spans="1:206" x14ac:dyDescent="0.2">
      <c r="A480" s="2">
        <v>52</v>
      </c>
      <c r="B480" s="2">
        <f t="shared" ref="B480:G480" si="156">B486</f>
        <v>1</v>
      </c>
      <c r="C480" s="2">
        <f t="shared" si="156"/>
        <v>5</v>
      </c>
      <c r="D480" s="2">
        <f t="shared" si="156"/>
        <v>478</v>
      </c>
      <c r="E480" s="2">
        <f t="shared" si="156"/>
        <v>0</v>
      </c>
      <c r="F480" s="2" t="str">
        <f t="shared" si="156"/>
        <v>3.1.4</v>
      </c>
      <c r="G480" s="2" t="str">
        <f t="shared" si="156"/>
        <v>Восстановление тротуара</v>
      </c>
      <c r="H480" s="2"/>
      <c r="I480" s="2"/>
      <c r="J480" s="2"/>
      <c r="K480" s="2"/>
      <c r="L480" s="2"/>
      <c r="M480" s="2"/>
      <c r="N480" s="2"/>
      <c r="O480" s="2">
        <f t="shared" ref="O480:AT480" si="157">O486</f>
        <v>0</v>
      </c>
      <c r="P480" s="2">
        <f t="shared" si="157"/>
        <v>0</v>
      </c>
      <c r="Q480" s="2">
        <f t="shared" si="157"/>
        <v>0</v>
      </c>
      <c r="R480" s="2">
        <f t="shared" si="157"/>
        <v>0</v>
      </c>
      <c r="S480" s="2">
        <f t="shared" si="157"/>
        <v>0</v>
      </c>
      <c r="T480" s="2">
        <f t="shared" si="157"/>
        <v>0</v>
      </c>
      <c r="U480" s="2">
        <f t="shared" si="157"/>
        <v>0</v>
      </c>
      <c r="V480" s="2">
        <f t="shared" si="157"/>
        <v>0</v>
      </c>
      <c r="W480" s="2">
        <f t="shared" si="157"/>
        <v>0</v>
      </c>
      <c r="X480" s="2">
        <f t="shared" si="157"/>
        <v>0</v>
      </c>
      <c r="Y480" s="2">
        <f t="shared" si="157"/>
        <v>0</v>
      </c>
      <c r="Z480" s="2">
        <f t="shared" si="157"/>
        <v>0</v>
      </c>
      <c r="AA480" s="2">
        <f t="shared" si="157"/>
        <v>0</v>
      </c>
      <c r="AB480" s="2">
        <f t="shared" si="157"/>
        <v>0</v>
      </c>
      <c r="AC480" s="2">
        <f t="shared" si="157"/>
        <v>0</v>
      </c>
      <c r="AD480" s="2">
        <f t="shared" si="157"/>
        <v>0</v>
      </c>
      <c r="AE480" s="2">
        <f t="shared" si="157"/>
        <v>0</v>
      </c>
      <c r="AF480" s="2">
        <f t="shared" si="157"/>
        <v>0</v>
      </c>
      <c r="AG480" s="2">
        <f t="shared" si="157"/>
        <v>0</v>
      </c>
      <c r="AH480" s="2">
        <f t="shared" si="157"/>
        <v>0</v>
      </c>
      <c r="AI480" s="2">
        <f t="shared" si="157"/>
        <v>0</v>
      </c>
      <c r="AJ480" s="2">
        <f t="shared" si="157"/>
        <v>0</v>
      </c>
      <c r="AK480" s="2">
        <f t="shared" si="157"/>
        <v>0</v>
      </c>
      <c r="AL480" s="2">
        <f t="shared" si="157"/>
        <v>0</v>
      </c>
      <c r="AM480" s="2">
        <f t="shared" si="157"/>
        <v>0</v>
      </c>
      <c r="AN480" s="2">
        <f t="shared" si="157"/>
        <v>0</v>
      </c>
      <c r="AO480" s="2">
        <f t="shared" si="157"/>
        <v>0</v>
      </c>
      <c r="AP480" s="2">
        <f t="shared" si="157"/>
        <v>0</v>
      </c>
      <c r="AQ480" s="2">
        <f t="shared" si="157"/>
        <v>0</v>
      </c>
      <c r="AR480" s="2">
        <f t="shared" si="157"/>
        <v>0</v>
      </c>
      <c r="AS480" s="2">
        <f t="shared" si="157"/>
        <v>0</v>
      </c>
      <c r="AT480" s="2">
        <f t="shared" si="157"/>
        <v>0</v>
      </c>
      <c r="AU480" s="2">
        <f t="shared" ref="AU480:BZ480" si="158">AU486</f>
        <v>0</v>
      </c>
      <c r="AV480" s="2">
        <f t="shared" si="158"/>
        <v>0</v>
      </c>
      <c r="AW480" s="2">
        <f t="shared" si="158"/>
        <v>0</v>
      </c>
      <c r="AX480" s="2">
        <f t="shared" si="158"/>
        <v>0</v>
      </c>
      <c r="AY480" s="2">
        <f t="shared" si="158"/>
        <v>0</v>
      </c>
      <c r="AZ480" s="2">
        <f t="shared" si="158"/>
        <v>0</v>
      </c>
      <c r="BA480" s="2">
        <f t="shared" si="158"/>
        <v>0</v>
      </c>
      <c r="BB480" s="2">
        <f t="shared" si="158"/>
        <v>0</v>
      </c>
      <c r="BC480" s="2">
        <f t="shared" si="158"/>
        <v>0</v>
      </c>
      <c r="BD480" s="2">
        <f t="shared" si="158"/>
        <v>0</v>
      </c>
      <c r="BE480" s="2">
        <f t="shared" si="158"/>
        <v>0</v>
      </c>
      <c r="BF480" s="2">
        <f t="shared" si="158"/>
        <v>0</v>
      </c>
      <c r="BG480" s="2">
        <f t="shared" si="158"/>
        <v>0</v>
      </c>
      <c r="BH480" s="2">
        <f t="shared" si="158"/>
        <v>0</v>
      </c>
      <c r="BI480" s="2">
        <f t="shared" si="158"/>
        <v>0</v>
      </c>
      <c r="BJ480" s="2">
        <f t="shared" si="158"/>
        <v>0</v>
      </c>
      <c r="BK480" s="2">
        <f t="shared" si="158"/>
        <v>0</v>
      </c>
      <c r="BL480" s="2">
        <f t="shared" si="158"/>
        <v>0</v>
      </c>
      <c r="BM480" s="2">
        <f t="shared" si="158"/>
        <v>0</v>
      </c>
      <c r="BN480" s="2">
        <f t="shared" si="158"/>
        <v>0</v>
      </c>
      <c r="BO480" s="2">
        <f t="shared" si="158"/>
        <v>0</v>
      </c>
      <c r="BP480" s="2">
        <f t="shared" si="158"/>
        <v>0</v>
      </c>
      <c r="BQ480" s="2">
        <f t="shared" si="158"/>
        <v>0</v>
      </c>
      <c r="BR480" s="2">
        <f t="shared" si="158"/>
        <v>0</v>
      </c>
      <c r="BS480" s="2">
        <f t="shared" si="158"/>
        <v>0</v>
      </c>
      <c r="BT480" s="2">
        <f t="shared" si="158"/>
        <v>0</v>
      </c>
      <c r="BU480" s="2">
        <f t="shared" si="158"/>
        <v>0</v>
      </c>
      <c r="BV480" s="2">
        <f t="shared" si="158"/>
        <v>0</v>
      </c>
      <c r="BW480" s="2">
        <f t="shared" si="158"/>
        <v>0</v>
      </c>
      <c r="BX480" s="2">
        <f t="shared" si="158"/>
        <v>0</v>
      </c>
      <c r="BY480" s="2">
        <f t="shared" si="158"/>
        <v>0</v>
      </c>
      <c r="BZ480" s="2">
        <f t="shared" si="158"/>
        <v>0</v>
      </c>
      <c r="CA480" s="2">
        <f t="shared" ref="CA480:DF480" si="159">CA486</f>
        <v>0</v>
      </c>
      <c r="CB480" s="2">
        <f t="shared" si="159"/>
        <v>0</v>
      </c>
      <c r="CC480" s="2">
        <f t="shared" si="159"/>
        <v>0</v>
      </c>
      <c r="CD480" s="2">
        <f t="shared" si="159"/>
        <v>0</v>
      </c>
      <c r="CE480" s="2">
        <f t="shared" si="159"/>
        <v>0</v>
      </c>
      <c r="CF480" s="2">
        <f t="shared" si="159"/>
        <v>0</v>
      </c>
      <c r="CG480" s="2">
        <f t="shared" si="159"/>
        <v>0</v>
      </c>
      <c r="CH480" s="2">
        <f t="shared" si="159"/>
        <v>0</v>
      </c>
      <c r="CI480" s="2">
        <f t="shared" si="159"/>
        <v>0</v>
      </c>
      <c r="CJ480" s="2">
        <f t="shared" si="159"/>
        <v>0</v>
      </c>
      <c r="CK480" s="2">
        <f t="shared" si="159"/>
        <v>0</v>
      </c>
      <c r="CL480" s="2">
        <f t="shared" si="159"/>
        <v>0</v>
      </c>
      <c r="CM480" s="2">
        <f t="shared" si="159"/>
        <v>0</v>
      </c>
      <c r="CN480" s="2">
        <f t="shared" si="159"/>
        <v>0</v>
      </c>
      <c r="CO480" s="2">
        <f t="shared" si="159"/>
        <v>0</v>
      </c>
      <c r="CP480" s="2">
        <f t="shared" si="159"/>
        <v>0</v>
      </c>
      <c r="CQ480" s="2">
        <f t="shared" si="159"/>
        <v>0</v>
      </c>
      <c r="CR480" s="2">
        <f t="shared" si="159"/>
        <v>0</v>
      </c>
      <c r="CS480" s="2">
        <f t="shared" si="159"/>
        <v>0</v>
      </c>
      <c r="CT480" s="2">
        <f t="shared" si="159"/>
        <v>0</v>
      </c>
      <c r="CU480" s="2">
        <f t="shared" si="159"/>
        <v>0</v>
      </c>
      <c r="CV480" s="2">
        <f t="shared" si="159"/>
        <v>0</v>
      </c>
      <c r="CW480" s="2">
        <f t="shared" si="159"/>
        <v>0</v>
      </c>
      <c r="CX480" s="2">
        <f t="shared" si="159"/>
        <v>0</v>
      </c>
      <c r="CY480" s="2">
        <f t="shared" si="159"/>
        <v>0</v>
      </c>
      <c r="CZ480" s="2">
        <f t="shared" si="159"/>
        <v>0</v>
      </c>
      <c r="DA480" s="2">
        <f t="shared" si="159"/>
        <v>0</v>
      </c>
      <c r="DB480" s="2">
        <f t="shared" si="159"/>
        <v>0</v>
      </c>
      <c r="DC480" s="2">
        <f t="shared" si="159"/>
        <v>0</v>
      </c>
      <c r="DD480" s="2">
        <f t="shared" si="159"/>
        <v>0</v>
      </c>
      <c r="DE480" s="2">
        <f t="shared" si="159"/>
        <v>0</v>
      </c>
      <c r="DF480" s="2">
        <f t="shared" si="159"/>
        <v>0</v>
      </c>
      <c r="DG480" s="3">
        <f t="shared" ref="DG480:EL480" si="160">DG486</f>
        <v>0</v>
      </c>
      <c r="DH480" s="3">
        <f t="shared" si="160"/>
        <v>0</v>
      </c>
      <c r="DI480" s="3">
        <f t="shared" si="160"/>
        <v>0</v>
      </c>
      <c r="DJ480" s="3">
        <f t="shared" si="160"/>
        <v>0</v>
      </c>
      <c r="DK480" s="3">
        <f t="shared" si="160"/>
        <v>0</v>
      </c>
      <c r="DL480" s="3">
        <f t="shared" si="160"/>
        <v>0</v>
      </c>
      <c r="DM480" s="3">
        <f t="shared" si="160"/>
        <v>0</v>
      </c>
      <c r="DN480" s="3">
        <f t="shared" si="160"/>
        <v>0</v>
      </c>
      <c r="DO480" s="3">
        <f t="shared" si="160"/>
        <v>0</v>
      </c>
      <c r="DP480" s="3">
        <f t="shared" si="160"/>
        <v>0</v>
      </c>
      <c r="DQ480" s="3">
        <f t="shared" si="160"/>
        <v>0</v>
      </c>
      <c r="DR480" s="3">
        <f t="shared" si="160"/>
        <v>0</v>
      </c>
      <c r="DS480" s="3">
        <f t="shared" si="160"/>
        <v>0</v>
      </c>
      <c r="DT480" s="3">
        <f t="shared" si="160"/>
        <v>0</v>
      </c>
      <c r="DU480" s="3">
        <f t="shared" si="160"/>
        <v>0</v>
      </c>
      <c r="DV480" s="3">
        <f t="shared" si="160"/>
        <v>0</v>
      </c>
      <c r="DW480" s="3">
        <f t="shared" si="160"/>
        <v>0</v>
      </c>
      <c r="DX480" s="3">
        <f t="shared" si="160"/>
        <v>0</v>
      </c>
      <c r="DY480" s="3">
        <f t="shared" si="160"/>
        <v>0</v>
      </c>
      <c r="DZ480" s="3">
        <f t="shared" si="160"/>
        <v>0</v>
      </c>
      <c r="EA480" s="3">
        <f t="shared" si="160"/>
        <v>0</v>
      </c>
      <c r="EB480" s="3">
        <f t="shared" si="160"/>
        <v>0</v>
      </c>
      <c r="EC480" s="3">
        <f t="shared" si="160"/>
        <v>0</v>
      </c>
      <c r="ED480" s="3">
        <f t="shared" si="160"/>
        <v>0</v>
      </c>
      <c r="EE480" s="3">
        <f t="shared" si="160"/>
        <v>0</v>
      </c>
      <c r="EF480" s="3">
        <f t="shared" si="160"/>
        <v>0</v>
      </c>
      <c r="EG480" s="3">
        <f t="shared" si="160"/>
        <v>0</v>
      </c>
      <c r="EH480" s="3">
        <f t="shared" si="160"/>
        <v>0</v>
      </c>
      <c r="EI480" s="3">
        <f t="shared" si="160"/>
        <v>0</v>
      </c>
      <c r="EJ480" s="3">
        <f t="shared" si="160"/>
        <v>0</v>
      </c>
      <c r="EK480" s="3">
        <f t="shared" si="160"/>
        <v>0</v>
      </c>
      <c r="EL480" s="3">
        <f t="shared" si="160"/>
        <v>0</v>
      </c>
      <c r="EM480" s="3">
        <f t="shared" ref="EM480:FR480" si="161">EM486</f>
        <v>0</v>
      </c>
      <c r="EN480" s="3">
        <f t="shared" si="161"/>
        <v>0</v>
      </c>
      <c r="EO480" s="3">
        <f t="shared" si="161"/>
        <v>0</v>
      </c>
      <c r="EP480" s="3">
        <f t="shared" si="161"/>
        <v>0</v>
      </c>
      <c r="EQ480" s="3">
        <f t="shared" si="161"/>
        <v>0</v>
      </c>
      <c r="ER480" s="3">
        <f t="shared" si="161"/>
        <v>0</v>
      </c>
      <c r="ES480" s="3">
        <f t="shared" si="161"/>
        <v>0</v>
      </c>
      <c r="ET480" s="3">
        <f t="shared" si="161"/>
        <v>0</v>
      </c>
      <c r="EU480" s="3">
        <f t="shared" si="161"/>
        <v>0</v>
      </c>
      <c r="EV480" s="3">
        <f t="shared" si="161"/>
        <v>0</v>
      </c>
      <c r="EW480" s="3">
        <f t="shared" si="161"/>
        <v>0</v>
      </c>
      <c r="EX480" s="3">
        <f t="shared" si="161"/>
        <v>0</v>
      </c>
      <c r="EY480" s="3">
        <f t="shared" si="161"/>
        <v>0</v>
      </c>
      <c r="EZ480" s="3">
        <f t="shared" si="161"/>
        <v>0</v>
      </c>
      <c r="FA480" s="3">
        <f t="shared" si="161"/>
        <v>0</v>
      </c>
      <c r="FB480" s="3">
        <f t="shared" si="161"/>
        <v>0</v>
      </c>
      <c r="FC480" s="3">
        <f t="shared" si="161"/>
        <v>0</v>
      </c>
      <c r="FD480" s="3">
        <f t="shared" si="161"/>
        <v>0</v>
      </c>
      <c r="FE480" s="3">
        <f t="shared" si="161"/>
        <v>0</v>
      </c>
      <c r="FF480" s="3">
        <f t="shared" si="161"/>
        <v>0</v>
      </c>
      <c r="FG480" s="3">
        <f t="shared" si="161"/>
        <v>0</v>
      </c>
      <c r="FH480" s="3">
        <f t="shared" si="161"/>
        <v>0</v>
      </c>
      <c r="FI480" s="3">
        <f t="shared" si="161"/>
        <v>0</v>
      </c>
      <c r="FJ480" s="3">
        <f t="shared" si="161"/>
        <v>0</v>
      </c>
      <c r="FK480" s="3">
        <f t="shared" si="161"/>
        <v>0</v>
      </c>
      <c r="FL480" s="3">
        <f t="shared" si="161"/>
        <v>0</v>
      </c>
      <c r="FM480" s="3">
        <f t="shared" si="161"/>
        <v>0</v>
      </c>
      <c r="FN480" s="3">
        <f t="shared" si="161"/>
        <v>0</v>
      </c>
      <c r="FO480" s="3">
        <f t="shared" si="161"/>
        <v>0</v>
      </c>
      <c r="FP480" s="3">
        <f t="shared" si="161"/>
        <v>0</v>
      </c>
      <c r="FQ480" s="3">
        <f t="shared" si="161"/>
        <v>0</v>
      </c>
      <c r="FR480" s="3">
        <f t="shared" si="161"/>
        <v>0</v>
      </c>
      <c r="FS480" s="3">
        <f t="shared" ref="FS480:GX480" si="162">FS486</f>
        <v>0</v>
      </c>
      <c r="FT480" s="3">
        <f t="shared" si="162"/>
        <v>0</v>
      </c>
      <c r="FU480" s="3">
        <f t="shared" si="162"/>
        <v>0</v>
      </c>
      <c r="FV480" s="3">
        <f t="shared" si="162"/>
        <v>0</v>
      </c>
      <c r="FW480" s="3">
        <f t="shared" si="162"/>
        <v>0</v>
      </c>
      <c r="FX480" s="3">
        <f t="shared" si="162"/>
        <v>0</v>
      </c>
      <c r="FY480" s="3">
        <f t="shared" si="162"/>
        <v>0</v>
      </c>
      <c r="FZ480" s="3">
        <f t="shared" si="162"/>
        <v>0</v>
      </c>
      <c r="GA480" s="3">
        <f t="shared" si="162"/>
        <v>0</v>
      </c>
      <c r="GB480" s="3">
        <f t="shared" si="162"/>
        <v>0</v>
      </c>
      <c r="GC480" s="3">
        <f t="shared" si="162"/>
        <v>0</v>
      </c>
      <c r="GD480" s="3">
        <f t="shared" si="162"/>
        <v>0</v>
      </c>
      <c r="GE480" s="3">
        <f t="shared" si="162"/>
        <v>0</v>
      </c>
      <c r="GF480" s="3">
        <f t="shared" si="162"/>
        <v>0</v>
      </c>
      <c r="GG480" s="3">
        <f t="shared" si="162"/>
        <v>0</v>
      </c>
      <c r="GH480" s="3">
        <f t="shared" si="162"/>
        <v>0</v>
      </c>
      <c r="GI480" s="3">
        <f t="shared" si="162"/>
        <v>0</v>
      </c>
      <c r="GJ480" s="3">
        <f t="shared" si="162"/>
        <v>0</v>
      </c>
      <c r="GK480" s="3">
        <f t="shared" si="162"/>
        <v>0</v>
      </c>
      <c r="GL480" s="3">
        <f t="shared" si="162"/>
        <v>0</v>
      </c>
      <c r="GM480" s="3">
        <f t="shared" si="162"/>
        <v>0</v>
      </c>
      <c r="GN480" s="3">
        <f t="shared" si="162"/>
        <v>0</v>
      </c>
      <c r="GO480" s="3">
        <f t="shared" si="162"/>
        <v>0</v>
      </c>
      <c r="GP480" s="3">
        <f t="shared" si="162"/>
        <v>0</v>
      </c>
      <c r="GQ480" s="3">
        <f t="shared" si="162"/>
        <v>0</v>
      </c>
      <c r="GR480" s="3">
        <f t="shared" si="162"/>
        <v>0</v>
      </c>
      <c r="GS480" s="3">
        <f t="shared" si="162"/>
        <v>0</v>
      </c>
      <c r="GT480" s="3">
        <f t="shared" si="162"/>
        <v>0</v>
      </c>
      <c r="GU480" s="3">
        <f t="shared" si="162"/>
        <v>0</v>
      </c>
      <c r="GV480" s="3">
        <f t="shared" si="162"/>
        <v>0</v>
      </c>
      <c r="GW480" s="3">
        <f t="shared" si="162"/>
        <v>0</v>
      </c>
      <c r="GX480" s="3">
        <f t="shared" si="162"/>
        <v>0</v>
      </c>
    </row>
    <row r="482" spans="1:245" x14ac:dyDescent="0.2">
      <c r="A482">
        <v>17</v>
      </c>
      <c r="B482">
        <v>1</v>
      </c>
      <c r="C482">
        <f>ROW(SmtRes!A30)</f>
        <v>30</v>
      </c>
      <c r="E482" t="s">
        <v>134</v>
      </c>
      <c r="F482" t="s">
        <v>200</v>
      </c>
      <c r="G482" t="s">
        <v>201</v>
      </c>
      <c r="H482" t="s">
        <v>202</v>
      </c>
      <c r="I482">
        <v>0</v>
      </c>
      <c r="J482">
        <v>0</v>
      </c>
      <c r="O482">
        <f>ROUND(CP482,2)</f>
        <v>0</v>
      </c>
      <c r="P482">
        <f>ROUND(CQ482*I482,2)</f>
        <v>0</v>
      </c>
      <c r="Q482">
        <f>ROUND(CR482*I482,2)</f>
        <v>0</v>
      </c>
      <c r="R482">
        <f>ROUND(CS482*I482,2)</f>
        <v>0</v>
      </c>
      <c r="S482">
        <f>ROUND(CT482*I482,2)</f>
        <v>0</v>
      </c>
      <c r="T482">
        <f>ROUND(CU482*I482,2)</f>
        <v>0</v>
      </c>
      <c r="U482">
        <f>CV482*I482</f>
        <v>0</v>
      </c>
      <c r="V482">
        <f>CW482*I482</f>
        <v>0</v>
      </c>
      <c r="W482">
        <f>ROUND(CX482*I482,2)</f>
        <v>0</v>
      </c>
      <c r="X482">
        <f t="shared" ref="X482:Y484" si="163">ROUND(CY482,2)</f>
        <v>0</v>
      </c>
      <c r="Y482">
        <f t="shared" si="163"/>
        <v>0</v>
      </c>
      <c r="AA482">
        <v>36286615</v>
      </c>
      <c r="AB482">
        <f>ROUND((AC482+AD482+AF482),6)</f>
        <v>21271.79</v>
      </c>
      <c r="AC482">
        <f>ROUND((ES482),6)</f>
        <v>18310.62</v>
      </c>
      <c r="AD482">
        <f>ROUND((((ET482)-(EU482))+AE482),6)</f>
        <v>917.55</v>
      </c>
      <c r="AE482">
        <f t="shared" ref="AE482:AF484" si="164">ROUND((EU482),6)</f>
        <v>357.39</v>
      </c>
      <c r="AF482">
        <f t="shared" si="164"/>
        <v>2043.62</v>
      </c>
      <c r="AG482">
        <f>ROUND((AP482),6)</f>
        <v>0</v>
      </c>
      <c r="AH482">
        <f t="shared" ref="AH482:AI484" si="165">(EW482)</f>
        <v>10.3</v>
      </c>
      <c r="AI482">
        <f t="shared" si="165"/>
        <v>0</v>
      </c>
      <c r="AJ482">
        <f>(AS482)</f>
        <v>0</v>
      </c>
      <c r="AK482">
        <v>21271.79</v>
      </c>
      <c r="AL482">
        <v>18310.62</v>
      </c>
      <c r="AM482">
        <v>917.55</v>
      </c>
      <c r="AN482">
        <v>357.39</v>
      </c>
      <c r="AO482">
        <v>2043.62</v>
      </c>
      <c r="AP482">
        <v>0</v>
      </c>
      <c r="AQ482">
        <v>10.3</v>
      </c>
      <c r="AR482">
        <v>0</v>
      </c>
      <c r="AS482">
        <v>0</v>
      </c>
      <c r="AT482">
        <v>70</v>
      </c>
      <c r="AU482">
        <v>10</v>
      </c>
      <c r="AV482">
        <v>1</v>
      </c>
      <c r="AW482">
        <v>1</v>
      </c>
      <c r="AZ482">
        <v>1</v>
      </c>
      <c r="BA482">
        <v>1</v>
      </c>
      <c r="BB482">
        <v>1</v>
      </c>
      <c r="BC482">
        <v>1</v>
      </c>
      <c r="BD482" t="s">
        <v>3</v>
      </c>
      <c r="BE482" t="s">
        <v>3</v>
      </c>
      <c r="BF482" t="s">
        <v>3</v>
      </c>
      <c r="BG482" t="s">
        <v>3</v>
      </c>
      <c r="BH482">
        <v>0</v>
      </c>
      <c r="BI482">
        <v>4</v>
      </c>
      <c r="BJ482" t="s">
        <v>203</v>
      </c>
      <c r="BM482">
        <v>0</v>
      </c>
      <c r="BN482">
        <v>0</v>
      </c>
      <c r="BO482" t="s">
        <v>3</v>
      </c>
      <c r="BP482">
        <v>0</v>
      </c>
      <c r="BQ482">
        <v>1</v>
      </c>
      <c r="BR482">
        <v>0</v>
      </c>
      <c r="BS482">
        <v>1</v>
      </c>
      <c r="BT482">
        <v>1</v>
      </c>
      <c r="BU482">
        <v>1</v>
      </c>
      <c r="BV482">
        <v>1</v>
      </c>
      <c r="BW482">
        <v>1</v>
      </c>
      <c r="BX482">
        <v>1</v>
      </c>
      <c r="BY482" t="s">
        <v>3</v>
      </c>
      <c r="BZ482">
        <v>70</v>
      </c>
      <c r="CA482">
        <v>10</v>
      </c>
      <c r="CE482">
        <v>0</v>
      </c>
      <c r="CF482">
        <v>0</v>
      </c>
      <c r="CG482">
        <v>0</v>
      </c>
      <c r="CM482">
        <v>0</v>
      </c>
      <c r="CN482" t="s">
        <v>3</v>
      </c>
      <c r="CO482">
        <v>0</v>
      </c>
      <c r="CP482">
        <f>(P482+Q482+S482)</f>
        <v>0</v>
      </c>
      <c r="CQ482">
        <f>(AC482*BC482*AW482)</f>
        <v>18310.62</v>
      </c>
      <c r="CR482">
        <f>((((ET482)*BB482-(EU482)*BS482)+AE482*BS482)*AV482)</f>
        <v>917.55</v>
      </c>
      <c r="CS482">
        <f>(AE482*BS482*AV482)</f>
        <v>357.39</v>
      </c>
      <c r="CT482">
        <f>(AF482*BA482*AV482)</f>
        <v>2043.62</v>
      </c>
      <c r="CU482">
        <f>AG482</f>
        <v>0</v>
      </c>
      <c r="CV482">
        <f>(AH482*AV482)</f>
        <v>10.3</v>
      </c>
      <c r="CW482">
        <f t="shared" ref="CW482:CX484" si="166">AI482</f>
        <v>0</v>
      </c>
      <c r="CX482">
        <f t="shared" si="166"/>
        <v>0</v>
      </c>
      <c r="CY482">
        <f>((S482*BZ482)/100)</f>
        <v>0</v>
      </c>
      <c r="CZ482">
        <f>((S482*CA482)/100)</f>
        <v>0</v>
      </c>
      <c r="DC482" t="s">
        <v>3</v>
      </c>
      <c r="DD482" t="s">
        <v>3</v>
      </c>
      <c r="DE482" t="s">
        <v>3</v>
      </c>
      <c r="DF482" t="s">
        <v>3</v>
      </c>
      <c r="DG482" t="s">
        <v>3</v>
      </c>
      <c r="DH482" t="s">
        <v>3</v>
      </c>
      <c r="DI482" t="s">
        <v>3</v>
      </c>
      <c r="DJ482" t="s">
        <v>3</v>
      </c>
      <c r="DK482" t="s">
        <v>3</v>
      </c>
      <c r="DL482" t="s">
        <v>3</v>
      </c>
      <c r="DM482" t="s">
        <v>3</v>
      </c>
      <c r="DN482">
        <v>0</v>
      </c>
      <c r="DO482">
        <v>0</v>
      </c>
      <c r="DP482">
        <v>1</v>
      </c>
      <c r="DQ482">
        <v>1</v>
      </c>
      <c r="DU482">
        <v>1005</v>
      </c>
      <c r="DV482" t="s">
        <v>202</v>
      </c>
      <c r="DW482" t="s">
        <v>202</v>
      </c>
      <c r="DX482">
        <v>100</v>
      </c>
      <c r="EE482">
        <v>34857346</v>
      </c>
      <c r="EF482">
        <v>1</v>
      </c>
      <c r="EG482" t="s">
        <v>86</v>
      </c>
      <c r="EH482">
        <v>0</v>
      </c>
      <c r="EI482" t="s">
        <v>3</v>
      </c>
      <c r="EJ482">
        <v>4</v>
      </c>
      <c r="EK482">
        <v>0</v>
      </c>
      <c r="EL482" t="s">
        <v>87</v>
      </c>
      <c r="EM482" t="s">
        <v>88</v>
      </c>
      <c r="EO482" t="s">
        <v>3</v>
      </c>
      <c r="EQ482">
        <v>131072</v>
      </c>
      <c r="ER482">
        <v>21271.79</v>
      </c>
      <c r="ES482">
        <v>18310.62</v>
      </c>
      <c r="ET482">
        <v>917.55</v>
      </c>
      <c r="EU482">
        <v>357.39</v>
      </c>
      <c r="EV482">
        <v>2043.62</v>
      </c>
      <c r="EW482">
        <v>10.3</v>
      </c>
      <c r="EX482">
        <v>0</v>
      </c>
      <c r="EY482">
        <v>0</v>
      </c>
      <c r="FQ482">
        <v>0</v>
      </c>
      <c r="FR482">
        <f>ROUND(IF(AND(BH482=3,BI482=3),P482,0),2)</f>
        <v>0</v>
      </c>
      <c r="FS482">
        <v>0</v>
      </c>
      <c r="FX482">
        <v>70</v>
      </c>
      <c r="FY482">
        <v>10</v>
      </c>
      <c r="GA482" t="s">
        <v>3</v>
      </c>
      <c r="GD482">
        <v>0</v>
      </c>
      <c r="GF482">
        <v>1838465564</v>
      </c>
      <c r="GG482">
        <v>2</v>
      </c>
      <c r="GH482">
        <v>0</v>
      </c>
      <c r="GI482">
        <v>-2</v>
      </c>
      <c r="GJ482">
        <v>0</v>
      </c>
      <c r="GK482">
        <f>ROUND(R482*(R12)/100,2)</f>
        <v>0</v>
      </c>
      <c r="GL482">
        <f>ROUND(IF(AND(BH482=3,BI482=3,FS482&lt;&gt;0),P482,0),2)</f>
        <v>0</v>
      </c>
      <c r="GM482">
        <f>ROUND(O482+X482+Y482+GK482,2)+GX482</f>
        <v>0</v>
      </c>
      <c r="GN482">
        <f>IF(OR(BI482=0,BI482=1),ROUND(O482+X482+Y482+GK482,2),0)</f>
        <v>0</v>
      </c>
      <c r="GO482">
        <f>IF(BI482=2,ROUND(O482+X482+Y482+GK482,2),0)</f>
        <v>0</v>
      </c>
      <c r="GP482">
        <f>IF(BI482=4,ROUND(O482+X482+Y482+GK482,2)+GX482,0)</f>
        <v>0</v>
      </c>
      <c r="GR482">
        <v>0</v>
      </c>
      <c r="GS482">
        <v>0</v>
      </c>
      <c r="GT482">
        <v>0</v>
      </c>
      <c r="GU482" t="s">
        <v>3</v>
      </c>
      <c r="GV482">
        <f>ROUND((GT482),6)</f>
        <v>0</v>
      </c>
      <c r="GW482">
        <v>1</v>
      </c>
      <c r="GX482">
        <f>ROUND(HC482*I482,2)</f>
        <v>0</v>
      </c>
      <c r="HA482">
        <v>0</v>
      </c>
      <c r="HB482">
        <v>0</v>
      </c>
      <c r="HC482">
        <f>GV482*GW482</f>
        <v>0</v>
      </c>
      <c r="IK482">
        <v>0</v>
      </c>
    </row>
    <row r="483" spans="1:245" x14ac:dyDescent="0.2">
      <c r="A483">
        <v>18</v>
      </c>
      <c r="B483">
        <v>1</v>
      </c>
      <c r="C483">
        <v>29</v>
      </c>
      <c r="E483" t="s">
        <v>204</v>
      </c>
      <c r="F483" t="s">
        <v>205</v>
      </c>
      <c r="G483" t="s">
        <v>206</v>
      </c>
      <c r="H483" t="s">
        <v>171</v>
      </c>
      <c r="I483">
        <f>I482*J483</f>
        <v>0</v>
      </c>
      <c r="J483">
        <v>-7.1400000000000006</v>
      </c>
      <c r="O483">
        <f>ROUND(CP483,2)</f>
        <v>0</v>
      </c>
      <c r="P483">
        <f>ROUND(CQ483*I483,2)</f>
        <v>0</v>
      </c>
      <c r="Q483">
        <f>ROUND(CR483*I483,2)</f>
        <v>0</v>
      </c>
      <c r="R483">
        <f>ROUND(CS483*I483,2)</f>
        <v>0</v>
      </c>
      <c r="S483">
        <f>ROUND(CT483*I483,2)</f>
        <v>0</v>
      </c>
      <c r="T483">
        <f>ROUND(CU483*I483,2)</f>
        <v>0</v>
      </c>
      <c r="U483">
        <f>CV483*I483</f>
        <v>0</v>
      </c>
      <c r="V483">
        <f>CW483*I483</f>
        <v>0</v>
      </c>
      <c r="W483">
        <f>ROUND(CX483*I483,2)</f>
        <v>0</v>
      </c>
      <c r="X483">
        <f t="shared" si="163"/>
        <v>0</v>
      </c>
      <c r="Y483">
        <f t="shared" si="163"/>
        <v>0</v>
      </c>
      <c r="AA483">
        <v>36286615</v>
      </c>
      <c r="AB483">
        <f>ROUND((AC483+AD483+AF483),6)</f>
        <v>2433.27</v>
      </c>
      <c r="AC483">
        <f>ROUND((ES483),6)</f>
        <v>2433.27</v>
      </c>
      <c r="AD483">
        <f>ROUND((((ET483)-(EU483))+AE483),6)</f>
        <v>0</v>
      </c>
      <c r="AE483">
        <f t="shared" si="164"/>
        <v>0</v>
      </c>
      <c r="AF483">
        <f t="shared" si="164"/>
        <v>0</v>
      </c>
      <c r="AG483">
        <f>ROUND((AP483),6)</f>
        <v>0</v>
      </c>
      <c r="AH483">
        <f t="shared" si="165"/>
        <v>0</v>
      </c>
      <c r="AI483">
        <f t="shared" si="165"/>
        <v>0</v>
      </c>
      <c r="AJ483">
        <f>(AS483)</f>
        <v>0</v>
      </c>
      <c r="AK483">
        <v>2433.27</v>
      </c>
      <c r="AL483">
        <v>2433.27</v>
      </c>
      <c r="AM483">
        <v>0</v>
      </c>
      <c r="AN483">
        <v>0</v>
      </c>
      <c r="AO483">
        <v>0</v>
      </c>
      <c r="AP483">
        <v>0</v>
      </c>
      <c r="AQ483">
        <v>0</v>
      </c>
      <c r="AR483">
        <v>0</v>
      </c>
      <c r="AS483">
        <v>0</v>
      </c>
      <c r="AT483">
        <v>70</v>
      </c>
      <c r="AU483">
        <v>10</v>
      </c>
      <c r="AV483">
        <v>1</v>
      </c>
      <c r="AW483">
        <v>1</v>
      </c>
      <c r="AZ483">
        <v>1</v>
      </c>
      <c r="BA483">
        <v>1</v>
      </c>
      <c r="BB483">
        <v>1</v>
      </c>
      <c r="BC483">
        <v>1</v>
      </c>
      <c r="BD483" t="s">
        <v>3</v>
      </c>
      <c r="BE483" t="s">
        <v>3</v>
      </c>
      <c r="BF483" t="s">
        <v>3</v>
      </c>
      <c r="BG483" t="s">
        <v>3</v>
      </c>
      <c r="BH483">
        <v>3</v>
      </c>
      <c r="BI483">
        <v>4</v>
      </c>
      <c r="BJ483" t="s">
        <v>207</v>
      </c>
      <c r="BM483">
        <v>0</v>
      </c>
      <c r="BN483">
        <v>0</v>
      </c>
      <c r="BO483" t="s">
        <v>3</v>
      </c>
      <c r="BP483">
        <v>0</v>
      </c>
      <c r="BQ483">
        <v>1</v>
      </c>
      <c r="BR483">
        <v>1</v>
      </c>
      <c r="BS483">
        <v>1</v>
      </c>
      <c r="BT483">
        <v>1</v>
      </c>
      <c r="BU483">
        <v>1</v>
      </c>
      <c r="BV483">
        <v>1</v>
      </c>
      <c r="BW483">
        <v>1</v>
      </c>
      <c r="BX483">
        <v>1</v>
      </c>
      <c r="BY483" t="s">
        <v>3</v>
      </c>
      <c r="BZ483">
        <v>70</v>
      </c>
      <c r="CA483">
        <v>10</v>
      </c>
      <c r="CE483">
        <v>0</v>
      </c>
      <c r="CF483">
        <v>0</v>
      </c>
      <c r="CG483">
        <v>0</v>
      </c>
      <c r="CM483">
        <v>0</v>
      </c>
      <c r="CN483" t="s">
        <v>3</v>
      </c>
      <c r="CO483">
        <v>0</v>
      </c>
      <c r="CP483">
        <f>(P483+Q483+S483)</f>
        <v>0</v>
      </c>
      <c r="CQ483">
        <f>(AC483*BC483*AW483)</f>
        <v>2433.27</v>
      </c>
      <c r="CR483">
        <f>((((ET483)*BB483-(EU483)*BS483)+AE483*BS483)*AV483)</f>
        <v>0</v>
      </c>
      <c r="CS483">
        <f>(AE483*BS483*AV483)</f>
        <v>0</v>
      </c>
      <c r="CT483">
        <f>(AF483*BA483*AV483)</f>
        <v>0</v>
      </c>
      <c r="CU483">
        <f>AG483</f>
        <v>0</v>
      </c>
      <c r="CV483">
        <f>(AH483*AV483)</f>
        <v>0</v>
      </c>
      <c r="CW483">
        <f t="shared" si="166"/>
        <v>0</v>
      </c>
      <c r="CX483">
        <f t="shared" si="166"/>
        <v>0</v>
      </c>
      <c r="CY483">
        <f>((S483*BZ483)/100)</f>
        <v>0</v>
      </c>
      <c r="CZ483">
        <f>((S483*CA483)/100)</f>
        <v>0</v>
      </c>
      <c r="DC483" t="s">
        <v>3</v>
      </c>
      <c r="DD483" t="s">
        <v>3</v>
      </c>
      <c r="DE483" t="s">
        <v>3</v>
      </c>
      <c r="DF483" t="s">
        <v>3</v>
      </c>
      <c r="DG483" t="s">
        <v>3</v>
      </c>
      <c r="DH483" t="s">
        <v>3</v>
      </c>
      <c r="DI483" t="s">
        <v>3</v>
      </c>
      <c r="DJ483" t="s">
        <v>3</v>
      </c>
      <c r="DK483" t="s">
        <v>3</v>
      </c>
      <c r="DL483" t="s">
        <v>3</v>
      </c>
      <c r="DM483" t="s">
        <v>3</v>
      </c>
      <c r="DN483">
        <v>0</v>
      </c>
      <c r="DO483">
        <v>0</v>
      </c>
      <c r="DP483">
        <v>1</v>
      </c>
      <c r="DQ483">
        <v>1</v>
      </c>
      <c r="DU483">
        <v>1009</v>
      </c>
      <c r="DV483" t="s">
        <v>171</v>
      </c>
      <c r="DW483" t="s">
        <v>171</v>
      </c>
      <c r="DX483">
        <v>1000</v>
      </c>
      <c r="EE483">
        <v>34857346</v>
      </c>
      <c r="EF483">
        <v>1</v>
      </c>
      <c r="EG483" t="s">
        <v>86</v>
      </c>
      <c r="EH483">
        <v>0</v>
      </c>
      <c r="EI483" t="s">
        <v>3</v>
      </c>
      <c r="EJ483">
        <v>4</v>
      </c>
      <c r="EK483">
        <v>0</v>
      </c>
      <c r="EL483" t="s">
        <v>87</v>
      </c>
      <c r="EM483" t="s">
        <v>88</v>
      </c>
      <c r="EO483" t="s">
        <v>3</v>
      </c>
      <c r="EQ483">
        <v>32768</v>
      </c>
      <c r="ER483">
        <v>2433.27</v>
      </c>
      <c r="ES483">
        <v>2433.27</v>
      </c>
      <c r="ET483">
        <v>0</v>
      </c>
      <c r="EU483">
        <v>0</v>
      </c>
      <c r="EV483">
        <v>0</v>
      </c>
      <c r="EW483">
        <v>0</v>
      </c>
      <c r="EX483">
        <v>0</v>
      </c>
      <c r="FQ483">
        <v>0</v>
      </c>
      <c r="FR483">
        <f>ROUND(IF(AND(BH483=3,BI483=3),P483,0),2)</f>
        <v>0</v>
      </c>
      <c r="FS483">
        <v>0</v>
      </c>
      <c r="FX483">
        <v>70</v>
      </c>
      <c r="FY483">
        <v>10</v>
      </c>
      <c r="GA483" t="s">
        <v>3</v>
      </c>
      <c r="GD483">
        <v>0</v>
      </c>
      <c r="GF483">
        <v>719642910</v>
      </c>
      <c r="GG483">
        <v>2</v>
      </c>
      <c r="GH483">
        <v>0</v>
      </c>
      <c r="GI483">
        <v>-2</v>
      </c>
      <c r="GJ483">
        <v>0</v>
      </c>
      <c r="GK483">
        <f>ROUND(R483*(R12)/100,2)</f>
        <v>0</v>
      </c>
      <c r="GL483">
        <f>ROUND(IF(AND(BH483=3,BI483=3,FS483&lt;&gt;0),P483,0),2)</f>
        <v>0</v>
      </c>
      <c r="GM483">
        <f>ROUND(O483+X483+Y483+GK483,2)+GX483</f>
        <v>0</v>
      </c>
      <c r="GN483">
        <f>IF(OR(BI483=0,BI483=1),ROUND(O483+X483+Y483+GK483,2),0)</f>
        <v>0</v>
      </c>
      <c r="GO483">
        <f>IF(BI483=2,ROUND(O483+X483+Y483+GK483,2),0)</f>
        <v>0</v>
      </c>
      <c r="GP483">
        <f>IF(BI483=4,ROUND(O483+X483+Y483+GK483,2)+GX483,0)</f>
        <v>0</v>
      </c>
      <c r="GR483">
        <v>0</v>
      </c>
      <c r="GS483">
        <v>0</v>
      </c>
      <c r="GT483">
        <v>0</v>
      </c>
      <c r="GU483" t="s">
        <v>3</v>
      </c>
      <c r="GV483">
        <f>ROUND((GT483),6)</f>
        <v>0</v>
      </c>
      <c r="GW483">
        <v>1</v>
      </c>
      <c r="GX483">
        <f>ROUND(HC483*I483,2)</f>
        <v>0</v>
      </c>
      <c r="HA483">
        <v>0</v>
      </c>
      <c r="HB483">
        <v>0</v>
      </c>
      <c r="HC483">
        <f>GV483*GW483</f>
        <v>0</v>
      </c>
      <c r="IK483">
        <v>0</v>
      </c>
    </row>
    <row r="484" spans="1:245" x14ac:dyDescent="0.2">
      <c r="A484">
        <v>18</v>
      </c>
      <c r="B484">
        <v>1</v>
      </c>
      <c r="C484">
        <v>30</v>
      </c>
      <c r="E484" t="s">
        <v>208</v>
      </c>
      <c r="F484" t="s">
        <v>205</v>
      </c>
      <c r="G484" t="s">
        <v>206</v>
      </c>
      <c r="H484" t="s">
        <v>171</v>
      </c>
      <c r="I484">
        <f>I482*J484</f>
        <v>0</v>
      </c>
      <c r="J484">
        <v>11.9</v>
      </c>
      <c r="O484">
        <f>ROUND(CP484,2)</f>
        <v>0</v>
      </c>
      <c r="P484">
        <f>ROUND(CQ484*I484,2)</f>
        <v>0</v>
      </c>
      <c r="Q484">
        <f>ROUND(CR484*I484,2)</f>
        <v>0</v>
      </c>
      <c r="R484">
        <f>ROUND(CS484*I484,2)</f>
        <v>0</v>
      </c>
      <c r="S484">
        <f>ROUND(CT484*I484,2)</f>
        <v>0</v>
      </c>
      <c r="T484">
        <f>ROUND(CU484*I484,2)</f>
        <v>0</v>
      </c>
      <c r="U484">
        <f>CV484*I484</f>
        <v>0</v>
      </c>
      <c r="V484">
        <f>CW484*I484</f>
        <v>0</v>
      </c>
      <c r="W484">
        <f>ROUND(CX484*I484,2)</f>
        <v>0</v>
      </c>
      <c r="X484">
        <f t="shared" si="163"/>
        <v>0</v>
      </c>
      <c r="Y484">
        <f t="shared" si="163"/>
        <v>0</v>
      </c>
      <c r="AA484">
        <v>36286615</v>
      </c>
      <c r="AB484">
        <f>ROUND((AC484+AD484+AF484),6)</f>
        <v>2433.27</v>
      </c>
      <c r="AC484">
        <f>ROUND((ES484),6)</f>
        <v>2433.27</v>
      </c>
      <c r="AD484">
        <f>ROUND((((ET484)-(EU484))+AE484),6)</f>
        <v>0</v>
      </c>
      <c r="AE484">
        <f t="shared" si="164"/>
        <v>0</v>
      </c>
      <c r="AF484">
        <f t="shared" si="164"/>
        <v>0</v>
      </c>
      <c r="AG484">
        <f>ROUND((AP484),6)</f>
        <v>0</v>
      </c>
      <c r="AH484">
        <f t="shared" si="165"/>
        <v>0</v>
      </c>
      <c r="AI484">
        <f t="shared" si="165"/>
        <v>0</v>
      </c>
      <c r="AJ484">
        <f>(AS484)</f>
        <v>0</v>
      </c>
      <c r="AK484">
        <v>2433.27</v>
      </c>
      <c r="AL484">
        <v>2433.27</v>
      </c>
      <c r="AM484">
        <v>0</v>
      </c>
      <c r="AN484">
        <v>0</v>
      </c>
      <c r="AO484">
        <v>0</v>
      </c>
      <c r="AP484">
        <v>0</v>
      </c>
      <c r="AQ484">
        <v>0</v>
      </c>
      <c r="AR484">
        <v>0</v>
      </c>
      <c r="AS484">
        <v>0</v>
      </c>
      <c r="AT484">
        <v>70</v>
      </c>
      <c r="AU484">
        <v>10</v>
      </c>
      <c r="AV484">
        <v>1</v>
      </c>
      <c r="AW484">
        <v>1</v>
      </c>
      <c r="AZ484">
        <v>1</v>
      </c>
      <c r="BA484">
        <v>1</v>
      </c>
      <c r="BB484">
        <v>1</v>
      </c>
      <c r="BC484">
        <v>1</v>
      </c>
      <c r="BD484" t="s">
        <v>3</v>
      </c>
      <c r="BE484" t="s">
        <v>3</v>
      </c>
      <c r="BF484" t="s">
        <v>3</v>
      </c>
      <c r="BG484" t="s">
        <v>3</v>
      </c>
      <c r="BH484">
        <v>3</v>
      </c>
      <c r="BI484">
        <v>4</v>
      </c>
      <c r="BJ484" t="s">
        <v>207</v>
      </c>
      <c r="BM484">
        <v>0</v>
      </c>
      <c r="BN484">
        <v>0</v>
      </c>
      <c r="BO484" t="s">
        <v>3</v>
      </c>
      <c r="BP484">
        <v>0</v>
      </c>
      <c r="BQ484">
        <v>1</v>
      </c>
      <c r="BR484">
        <v>0</v>
      </c>
      <c r="BS484">
        <v>1</v>
      </c>
      <c r="BT484">
        <v>1</v>
      </c>
      <c r="BU484">
        <v>1</v>
      </c>
      <c r="BV484">
        <v>1</v>
      </c>
      <c r="BW484">
        <v>1</v>
      </c>
      <c r="BX484">
        <v>1</v>
      </c>
      <c r="BY484" t="s">
        <v>3</v>
      </c>
      <c r="BZ484">
        <v>70</v>
      </c>
      <c r="CA484">
        <v>10</v>
      </c>
      <c r="CE484">
        <v>0</v>
      </c>
      <c r="CF484">
        <v>0</v>
      </c>
      <c r="CG484">
        <v>0</v>
      </c>
      <c r="CM484">
        <v>0</v>
      </c>
      <c r="CN484" t="s">
        <v>3</v>
      </c>
      <c r="CO484">
        <v>0</v>
      </c>
      <c r="CP484">
        <f>(P484+Q484+S484)</f>
        <v>0</v>
      </c>
      <c r="CQ484">
        <f>(AC484*BC484*AW484)</f>
        <v>2433.27</v>
      </c>
      <c r="CR484">
        <f>((((ET484)*BB484-(EU484)*BS484)+AE484*BS484)*AV484)</f>
        <v>0</v>
      </c>
      <c r="CS484">
        <f>(AE484*BS484*AV484)</f>
        <v>0</v>
      </c>
      <c r="CT484">
        <f>(AF484*BA484*AV484)</f>
        <v>0</v>
      </c>
      <c r="CU484">
        <f>AG484</f>
        <v>0</v>
      </c>
      <c r="CV484">
        <f>(AH484*AV484)</f>
        <v>0</v>
      </c>
      <c r="CW484">
        <f t="shared" si="166"/>
        <v>0</v>
      </c>
      <c r="CX484">
        <f t="shared" si="166"/>
        <v>0</v>
      </c>
      <c r="CY484">
        <f>((S484*BZ484)/100)</f>
        <v>0</v>
      </c>
      <c r="CZ484">
        <f>((S484*CA484)/100)</f>
        <v>0</v>
      </c>
      <c r="DC484" t="s">
        <v>3</v>
      </c>
      <c r="DD484" t="s">
        <v>3</v>
      </c>
      <c r="DE484" t="s">
        <v>3</v>
      </c>
      <c r="DF484" t="s">
        <v>3</v>
      </c>
      <c r="DG484" t="s">
        <v>3</v>
      </c>
      <c r="DH484" t="s">
        <v>3</v>
      </c>
      <c r="DI484" t="s">
        <v>3</v>
      </c>
      <c r="DJ484" t="s">
        <v>3</v>
      </c>
      <c r="DK484" t="s">
        <v>3</v>
      </c>
      <c r="DL484" t="s">
        <v>3</v>
      </c>
      <c r="DM484" t="s">
        <v>3</v>
      </c>
      <c r="DN484">
        <v>0</v>
      </c>
      <c r="DO484">
        <v>0</v>
      </c>
      <c r="DP484">
        <v>1</v>
      </c>
      <c r="DQ484">
        <v>1</v>
      </c>
      <c r="DU484">
        <v>1009</v>
      </c>
      <c r="DV484" t="s">
        <v>171</v>
      </c>
      <c r="DW484" t="s">
        <v>171</v>
      </c>
      <c r="DX484">
        <v>1000</v>
      </c>
      <c r="EE484">
        <v>34857346</v>
      </c>
      <c r="EF484">
        <v>1</v>
      </c>
      <c r="EG484" t="s">
        <v>86</v>
      </c>
      <c r="EH484">
        <v>0</v>
      </c>
      <c r="EI484" t="s">
        <v>3</v>
      </c>
      <c r="EJ484">
        <v>4</v>
      </c>
      <c r="EK484">
        <v>0</v>
      </c>
      <c r="EL484" t="s">
        <v>87</v>
      </c>
      <c r="EM484" t="s">
        <v>88</v>
      </c>
      <c r="EO484" t="s">
        <v>3</v>
      </c>
      <c r="EQ484">
        <v>0</v>
      </c>
      <c r="ER484">
        <v>2433.27</v>
      </c>
      <c r="ES484">
        <v>2433.27</v>
      </c>
      <c r="ET484">
        <v>0</v>
      </c>
      <c r="EU484">
        <v>0</v>
      </c>
      <c r="EV484">
        <v>0</v>
      </c>
      <c r="EW484">
        <v>0</v>
      </c>
      <c r="EX484">
        <v>0</v>
      </c>
      <c r="FQ484">
        <v>0</v>
      </c>
      <c r="FR484">
        <f>ROUND(IF(AND(BH484=3,BI484=3),P484,0),2)</f>
        <v>0</v>
      </c>
      <c r="FS484">
        <v>0</v>
      </c>
      <c r="FX484">
        <v>70</v>
      </c>
      <c r="FY484">
        <v>10</v>
      </c>
      <c r="GA484" t="s">
        <v>3</v>
      </c>
      <c r="GD484">
        <v>0</v>
      </c>
      <c r="GF484">
        <v>719642910</v>
      </c>
      <c r="GG484">
        <v>2</v>
      </c>
      <c r="GH484">
        <v>0</v>
      </c>
      <c r="GI484">
        <v>-2</v>
      </c>
      <c r="GJ484">
        <v>0</v>
      </c>
      <c r="GK484">
        <f>ROUND(R484*(R12)/100,2)</f>
        <v>0</v>
      </c>
      <c r="GL484">
        <f>ROUND(IF(AND(BH484=3,BI484=3,FS484&lt;&gt;0),P484,0),2)</f>
        <v>0</v>
      </c>
      <c r="GM484">
        <f>ROUND(O484+X484+Y484+GK484,2)+GX484</f>
        <v>0</v>
      </c>
      <c r="GN484">
        <f>IF(OR(BI484=0,BI484=1),ROUND(O484+X484+Y484+GK484,2),0)</f>
        <v>0</v>
      </c>
      <c r="GO484">
        <f>IF(BI484=2,ROUND(O484+X484+Y484+GK484,2),0)</f>
        <v>0</v>
      </c>
      <c r="GP484">
        <f>IF(BI484=4,ROUND(O484+X484+Y484+GK484,2)+GX484,0)</f>
        <v>0</v>
      </c>
      <c r="GR484">
        <v>0</v>
      </c>
      <c r="GS484">
        <v>0</v>
      </c>
      <c r="GT484">
        <v>0</v>
      </c>
      <c r="GU484" t="s">
        <v>3</v>
      </c>
      <c r="GV484">
        <f>ROUND((GT484),6)</f>
        <v>0</v>
      </c>
      <c r="GW484">
        <v>1</v>
      </c>
      <c r="GX484">
        <f>ROUND(HC484*I484,2)</f>
        <v>0</v>
      </c>
      <c r="HA484">
        <v>0</v>
      </c>
      <c r="HB484">
        <v>0</v>
      </c>
      <c r="HC484">
        <f>GV484*GW484</f>
        <v>0</v>
      </c>
      <c r="IK484">
        <v>0</v>
      </c>
    </row>
    <row r="486" spans="1:245" x14ac:dyDescent="0.2">
      <c r="A486" s="2">
        <v>51</v>
      </c>
      <c r="B486" s="2">
        <f>B478</f>
        <v>1</v>
      </c>
      <c r="C486" s="2">
        <f>A478</f>
        <v>5</v>
      </c>
      <c r="D486" s="2">
        <f>ROW(A478)</f>
        <v>478</v>
      </c>
      <c r="E486" s="2"/>
      <c r="F486" s="2" t="str">
        <f>IF(F478&lt;&gt;"",F478,"")</f>
        <v>3.1.4</v>
      </c>
      <c r="G486" s="2" t="str">
        <f>IF(G478&lt;&gt;"",G478,"")</f>
        <v>Восстановление тротуара</v>
      </c>
      <c r="H486" s="2">
        <v>0</v>
      </c>
      <c r="I486" s="2"/>
      <c r="J486" s="2"/>
      <c r="K486" s="2"/>
      <c r="L486" s="2"/>
      <c r="M486" s="2"/>
      <c r="N486" s="2"/>
      <c r="O486" s="2">
        <f t="shared" ref="O486:T486" si="167">ROUND(AB486,2)</f>
        <v>0</v>
      </c>
      <c r="P486" s="2">
        <f t="shared" si="167"/>
        <v>0</v>
      </c>
      <c r="Q486" s="2">
        <f t="shared" si="167"/>
        <v>0</v>
      </c>
      <c r="R486" s="2">
        <f t="shared" si="167"/>
        <v>0</v>
      </c>
      <c r="S486" s="2">
        <f t="shared" si="167"/>
        <v>0</v>
      </c>
      <c r="T486" s="2">
        <f t="shared" si="167"/>
        <v>0</v>
      </c>
      <c r="U486" s="2">
        <f>AH486</f>
        <v>0</v>
      </c>
      <c r="V486" s="2">
        <f>AI486</f>
        <v>0</v>
      </c>
      <c r="W486" s="2">
        <f>ROUND(AJ486,2)</f>
        <v>0</v>
      </c>
      <c r="X486" s="2">
        <f>ROUND(AK486,2)</f>
        <v>0</v>
      </c>
      <c r="Y486" s="2">
        <f>ROUND(AL486,2)</f>
        <v>0</v>
      </c>
      <c r="Z486" s="2"/>
      <c r="AA486" s="2"/>
      <c r="AB486" s="2">
        <f>ROUND(SUMIF(AA482:AA484,"=36286615",O482:O484),2)</f>
        <v>0</v>
      </c>
      <c r="AC486" s="2">
        <f>ROUND(SUMIF(AA482:AA484,"=36286615",P482:P484),2)</f>
        <v>0</v>
      </c>
      <c r="AD486" s="2">
        <f>ROUND(SUMIF(AA482:AA484,"=36286615",Q482:Q484),2)</f>
        <v>0</v>
      </c>
      <c r="AE486" s="2">
        <f>ROUND(SUMIF(AA482:AA484,"=36286615",R482:R484),2)</f>
        <v>0</v>
      </c>
      <c r="AF486" s="2">
        <f>ROUND(SUMIF(AA482:AA484,"=36286615",S482:S484),2)</f>
        <v>0</v>
      </c>
      <c r="AG486" s="2">
        <f>ROUND(SUMIF(AA482:AA484,"=36286615",T482:T484),2)</f>
        <v>0</v>
      </c>
      <c r="AH486" s="2">
        <f>SUMIF(AA482:AA484,"=36286615",U482:U484)</f>
        <v>0</v>
      </c>
      <c r="AI486" s="2">
        <f>SUMIF(AA482:AA484,"=36286615",V482:V484)</f>
        <v>0</v>
      </c>
      <c r="AJ486" s="2">
        <f>ROUND(SUMIF(AA482:AA484,"=36286615",W482:W484),2)</f>
        <v>0</v>
      </c>
      <c r="AK486" s="2">
        <f>ROUND(SUMIF(AA482:AA484,"=36286615",X482:X484),2)</f>
        <v>0</v>
      </c>
      <c r="AL486" s="2">
        <f>ROUND(SUMIF(AA482:AA484,"=36286615",Y482:Y484),2)</f>
        <v>0</v>
      </c>
      <c r="AM486" s="2"/>
      <c r="AN486" s="2"/>
      <c r="AO486" s="2">
        <f t="shared" ref="AO486:BC486" si="168">ROUND(BX486,2)</f>
        <v>0</v>
      </c>
      <c r="AP486" s="2">
        <f t="shared" si="168"/>
        <v>0</v>
      </c>
      <c r="AQ486" s="2">
        <f t="shared" si="168"/>
        <v>0</v>
      </c>
      <c r="AR486" s="2">
        <f t="shared" si="168"/>
        <v>0</v>
      </c>
      <c r="AS486" s="2">
        <f t="shared" si="168"/>
        <v>0</v>
      </c>
      <c r="AT486" s="2">
        <f t="shared" si="168"/>
        <v>0</v>
      </c>
      <c r="AU486" s="2">
        <f t="shared" si="168"/>
        <v>0</v>
      </c>
      <c r="AV486" s="2">
        <f t="shared" si="168"/>
        <v>0</v>
      </c>
      <c r="AW486" s="2">
        <f t="shared" si="168"/>
        <v>0</v>
      </c>
      <c r="AX486" s="2">
        <f t="shared" si="168"/>
        <v>0</v>
      </c>
      <c r="AY486" s="2">
        <f t="shared" si="168"/>
        <v>0</v>
      </c>
      <c r="AZ486" s="2">
        <f t="shared" si="168"/>
        <v>0</v>
      </c>
      <c r="BA486" s="2">
        <f t="shared" si="168"/>
        <v>0</v>
      </c>
      <c r="BB486" s="2">
        <f t="shared" si="168"/>
        <v>0</v>
      </c>
      <c r="BC486" s="2">
        <f t="shared" si="168"/>
        <v>0</v>
      </c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>
        <f>ROUND(SUMIF(AA482:AA484,"=36286615",FQ482:FQ484),2)</f>
        <v>0</v>
      </c>
      <c r="BY486" s="2">
        <f>ROUND(SUMIF(AA482:AA484,"=36286615",FR482:FR484),2)</f>
        <v>0</v>
      </c>
      <c r="BZ486" s="2">
        <f>ROUND(SUMIF(AA482:AA484,"=36286615",GL482:GL484),2)</f>
        <v>0</v>
      </c>
      <c r="CA486" s="2">
        <f>ROUND(SUMIF(AA482:AA484,"=36286615",GM482:GM484),2)</f>
        <v>0</v>
      </c>
      <c r="CB486" s="2">
        <f>ROUND(SUMIF(AA482:AA484,"=36286615",GN482:GN484),2)</f>
        <v>0</v>
      </c>
      <c r="CC486" s="2">
        <f>ROUND(SUMIF(AA482:AA484,"=36286615",GO482:GO484),2)</f>
        <v>0</v>
      </c>
      <c r="CD486" s="2">
        <f>ROUND(SUMIF(AA482:AA484,"=36286615",GP482:GP484),2)</f>
        <v>0</v>
      </c>
      <c r="CE486" s="2">
        <f>AC486-BX486</f>
        <v>0</v>
      </c>
      <c r="CF486" s="2">
        <f>AC486-BY486</f>
        <v>0</v>
      </c>
      <c r="CG486" s="2">
        <f>BX486-BZ486</f>
        <v>0</v>
      </c>
      <c r="CH486" s="2">
        <f>AC486-BX486-BY486+BZ486</f>
        <v>0</v>
      </c>
      <c r="CI486" s="2">
        <f>BY486-BZ486</f>
        <v>0</v>
      </c>
      <c r="CJ486" s="2">
        <f>ROUND(SUMIF(AA482:AA484,"=36286615",GX482:GX484),2)</f>
        <v>0</v>
      </c>
      <c r="CK486" s="2">
        <f>ROUND(SUMIF(AA482:AA484,"=36286615",GY482:GY484),2)</f>
        <v>0</v>
      </c>
      <c r="CL486" s="2">
        <f>ROUND(SUMIF(AA482:AA484,"=36286615",GZ482:GZ484),2)</f>
        <v>0</v>
      </c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3"/>
      <c r="DH486" s="3"/>
      <c r="DI486" s="3"/>
      <c r="DJ486" s="3"/>
      <c r="DK486" s="3"/>
      <c r="DL486" s="3"/>
      <c r="DM486" s="3"/>
      <c r="DN486" s="3"/>
      <c r="DO486" s="3"/>
      <c r="DP486" s="3"/>
      <c r="DQ486" s="3"/>
      <c r="DR486" s="3"/>
      <c r="DS486" s="3"/>
      <c r="DT486" s="3"/>
      <c r="DU486" s="3"/>
      <c r="DV486" s="3"/>
      <c r="DW486" s="3"/>
      <c r="DX486" s="3"/>
      <c r="DY486" s="3"/>
      <c r="DZ486" s="3"/>
      <c r="EA486" s="3"/>
      <c r="EB486" s="3"/>
      <c r="EC486" s="3"/>
      <c r="ED486" s="3"/>
      <c r="EE486" s="3"/>
      <c r="EF486" s="3"/>
      <c r="EG486" s="3"/>
      <c r="EH486" s="3"/>
      <c r="EI486" s="3"/>
      <c r="EJ486" s="3"/>
      <c r="EK486" s="3"/>
      <c r="EL486" s="3"/>
      <c r="EM486" s="3"/>
      <c r="EN486" s="3"/>
      <c r="EO486" s="3"/>
      <c r="EP486" s="3"/>
      <c r="EQ486" s="3"/>
      <c r="ER486" s="3"/>
      <c r="ES486" s="3"/>
      <c r="ET486" s="3"/>
      <c r="EU486" s="3"/>
      <c r="EV486" s="3"/>
      <c r="EW486" s="3"/>
      <c r="EX486" s="3"/>
      <c r="EY486" s="3"/>
      <c r="EZ486" s="3"/>
      <c r="FA486" s="3"/>
      <c r="FB486" s="3"/>
      <c r="FC486" s="3"/>
      <c r="FD486" s="3"/>
      <c r="FE486" s="3"/>
      <c r="FF486" s="3"/>
      <c r="FG486" s="3"/>
      <c r="FH486" s="3"/>
      <c r="FI486" s="3"/>
      <c r="FJ486" s="3"/>
      <c r="FK486" s="3"/>
      <c r="FL486" s="3"/>
      <c r="FM486" s="3"/>
      <c r="FN486" s="3"/>
      <c r="FO486" s="3"/>
      <c r="FP486" s="3"/>
      <c r="FQ486" s="3"/>
      <c r="FR486" s="3"/>
      <c r="FS486" s="3"/>
      <c r="FT486" s="3"/>
      <c r="FU486" s="3"/>
      <c r="FV486" s="3"/>
      <c r="FW486" s="3"/>
      <c r="FX486" s="3"/>
      <c r="FY486" s="3"/>
      <c r="FZ486" s="3"/>
      <c r="GA486" s="3"/>
      <c r="GB486" s="3"/>
      <c r="GC486" s="3"/>
      <c r="GD486" s="3"/>
      <c r="GE486" s="3"/>
      <c r="GF486" s="3"/>
      <c r="GG486" s="3"/>
      <c r="GH486" s="3"/>
      <c r="GI486" s="3"/>
      <c r="GJ486" s="3"/>
      <c r="GK486" s="3"/>
      <c r="GL486" s="3"/>
      <c r="GM486" s="3"/>
      <c r="GN486" s="3"/>
      <c r="GO486" s="3"/>
      <c r="GP486" s="3"/>
      <c r="GQ486" s="3"/>
      <c r="GR486" s="3"/>
      <c r="GS486" s="3"/>
      <c r="GT486" s="3"/>
      <c r="GU486" s="3"/>
      <c r="GV486" s="3"/>
      <c r="GW486" s="3"/>
      <c r="GX486" s="3">
        <v>0</v>
      </c>
    </row>
    <row r="488" spans="1:245" x14ac:dyDescent="0.2">
      <c r="A488" s="4">
        <v>50</v>
      </c>
      <c r="B488" s="4">
        <v>0</v>
      </c>
      <c r="C488" s="4">
        <v>0</v>
      </c>
      <c r="D488" s="4">
        <v>1</v>
      </c>
      <c r="E488" s="4">
        <v>201</v>
      </c>
      <c r="F488" s="4">
        <f>ROUND(Source!O486,O488)</f>
        <v>0</v>
      </c>
      <c r="G488" s="4" t="s">
        <v>12</v>
      </c>
      <c r="H488" s="4" t="s">
        <v>13</v>
      </c>
      <c r="I488" s="4"/>
      <c r="J488" s="4"/>
      <c r="K488" s="4">
        <v>201</v>
      </c>
      <c r="L488" s="4">
        <v>1</v>
      </c>
      <c r="M488" s="4">
        <v>3</v>
      </c>
      <c r="N488" s="4" t="s">
        <v>3</v>
      </c>
      <c r="O488" s="4">
        <v>2</v>
      </c>
      <c r="P488" s="4"/>
      <c r="Q488" s="4"/>
      <c r="R488" s="4"/>
      <c r="S488" s="4"/>
      <c r="T488" s="4"/>
      <c r="U488" s="4"/>
      <c r="V488" s="4"/>
      <c r="W488" s="4"/>
    </row>
    <row r="489" spans="1:245" x14ac:dyDescent="0.2">
      <c r="A489" s="4">
        <v>50</v>
      </c>
      <c r="B489" s="4">
        <v>0</v>
      </c>
      <c r="C489" s="4">
        <v>0</v>
      </c>
      <c r="D489" s="4">
        <v>1</v>
      </c>
      <c r="E489" s="4">
        <v>202</v>
      </c>
      <c r="F489" s="4">
        <f>ROUND(Source!P486,O489)</f>
        <v>0</v>
      </c>
      <c r="G489" s="4" t="s">
        <v>14</v>
      </c>
      <c r="H489" s="4" t="s">
        <v>15</v>
      </c>
      <c r="I489" s="4"/>
      <c r="J489" s="4"/>
      <c r="K489" s="4">
        <v>202</v>
      </c>
      <c r="L489" s="4">
        <v>2</v>
      </c>
      <c r="M489" s="4">
        <v>3</v>
      </c>
      <c r="N489" s="4" t="s">
        <v>3</v>
      </c>
      <c r="O489" s="4">
        <v>2</v>
      </c>
      <c r="P489" s="4"/>
      <c r="Q489" s="4"/>
      <c r="R489" s="4"/>
      <c r="S489" s="4"/>
      <c r="T489" s="4"/>
      <c r="U489" s="4"/>
      <c r="V489" s="4"/>
      <c r="W489" s="4"/>
    </row>
    <row r="490" spans="1:245" x14ac:dyDescent="0.2">
      <c r="A490" s="4">
        <v>50</v>
      </c>
      <c r="B490" s="4">
        <v>0</v>
      </c>
      <c r="C490" s="4">
        <v>0</v>
      </c>
      <c r="D490" s="4">
        <v>1</v>
      </c>
      <c r="E490" s="4">
        <v>222</v>
      </c>
      <c r="F490" s="4">
        <f>ROUND(Source!AO486,O490)</f>
        <v>0</v>
      </c>
      <c r="G490" s="4" t="s">
        <v>16</v>
      </c>
      <c r="H490" s="4" t="s">
        <v>17</v>
      </c>
      <c r="I490" s="4"/>
      <c r="J490" s="4"/>
      <c r="K490" s="4">
        <v>222</v>
      </c>
      <c r="L490" s="4">
        <v>3</v>
      </c>
      <c r="M490" s="4">
        <v>3</v>
      </c>
      <c r="N490" s="4" t="s">
        <v>3</v>
      </c>
      <c r="O490" s="4">
        <v>2</v>
      </c>
      <c r="P490" s="4"/>
      <c r="Q490" s="4"/>
      <c r="R490" s="4"/>
      <c r="S490" s="4"/>
      <c r="T490" s="4"/>
      <c r="U490" s="4"/>
      <c r="V490" s="4"/>
      <c r="W490" s="4"/>
    </row>
    <row r="491" spans="1:245" x14ac:dyDescent="0.2">
      <c r="A491" s="4">
        <v>50</v>
      </c>
      <c r="B491" s="4">
        <v>0</v>
      </c>
      <c r="C491" s="4">
        <v>0</v>
      </c>
      <c r="D491" s="4">
        <v>1</v>
      </c>
      <c r="E491" s="4">
        <v>225</v>
      </c>
      <c r="F491" s="4">
        <f>ROUND(Source!AV486,O491)</f>
        <v>0</v>
      </c>
      <c r="G491" s="4" t="s">
        <v>18</v>
      </c>
      <c r="H491" s="4" t="s">
        <v>19</v>
      </c>
      <c r="I491" s="4"/>
      <c r="J491" s="4"/>
      <c r="K491" s="4">
        <v>225</v>
      </c>
      <c r="L491" s="4">
        <v>4</v>
      </c>
      <c r="M491" s="4">
        <v>3</v>
      </c>
      <c r="N491" s="4" t="s">
        <v>3</v>
      </c>
      <c r="O491" s="4">
        <v>2</v>
      </c>
      <c r="P491" s="4"/>
      <c r="Q491" s="4"/>
      <c r="R491" s="4"/>
      <c r="S491" s="4"/>
      <c r="T491" s="4"/>
      <c r="U491" s="4"/>
      <c r="V491" s="4"/>
      <c r="W491" s="4"/>
    </row>
    <row r="492" spans="1:245" x14ac:dyDescent="0.2">
      <c r="A492" s="4">
        <v>50</v>
      </c>
      <c r="B492" s="4">
        <v>0</v>
      </c>
      <c r="C492" s="4">
        <v>0</v>
      </c>
      <c r="D492" s="4">
        <v>1</v>
      </c>
      <c r="E492" s="4">
        <v>226</v>
      </c>
      <c r="F492" s="4">
        <f>ROUND(Source!AW486,O492)</f>
        <v>0</v>
      </c>
      <c r="G492" s="4" t="s">
        <v>20</v>
      </c>
      <c r="H492" s="4" t="s">
        <v>21</v>
      </c>
      <c r="I492" s="4"/>
      <c r="J492" s="4"/>
      <c r="K492" s="4">
        <v>226</v>
      </c>
      <c r="L492" s="4">
        <v>5</v>
      </c>
      <c r="M492" s="4">
        <v>3</v>
      </c>
      <c r="N492" s="4" t="s">
        <v>3</v>
      </c>
      <c r="O492" s="4">
        <v>2</v>
      </c>
      <c r="P492" s="4"/>
      <c r="Q492" s="4"/>
      <c r="R492" s="4"/>
      <c r="S492" s="4"/>
      <c r="T492" s="4"/>
      <c r="U492" s="4"/>
      <c r="V492" s="4"/>
      <c r="W492" s="4"/>
    </row>
    <row r="493" spans="1:245" x14ac:dyDescent="0.2">
      <c r="A493" s="4">
        <v>50</v>
      </c>
      <c r="B493" s="4">
        <v>0</v>
      </c>
      <c r="C493" s="4">
        <v>0</v>
      </c>
      <c r="D493" s="4">
        <v>1</v>
      </c>
      <c r="E493" s="4">
        <v>227</v>
      </c>
      <c r="F493" s="4">
        <f>ROUND(Source!AX486,O493)</f>
        <v>0</v>
      </c>
      <c r="G493" s="4" t="s">
        <v>22</v>
      </c>
      <c r="H493" s="4" t="s">
        <v>23</v>
      </c>
      <c r="I493" s="4"/>
      <c r="J493" s="4"/>
      <c r="K493" s="4">
        <v>227</v>
      </c>
      <c r="L493" s="4">
        <v>6</v>
      </c>
      <c r="M493" s="4">
        <v>3</v>
      </c>
      <c r="N493" s="4" t="s">
        <v>3</v>
      </c>
      <c r="O493" s="4">
        <v>2</v>
      </c>
      <c r="P493" s="4"/>
      <c r="Q493" s="4"/>
      <c r="R493" s="4"/>
      <c r="S493" s="4"/>
      <c r="T493" s="4"/>
      <c r="U493" s="4"/>
      <c r="V493" s="4"/>
      <c r="W493" s="4"/>
    </row>
    <row r="494" spans="1:245" x14ac:dyDescent="0.2">
      <c r="A494" s="4">
        <v>50</v>
      </c>
      <c r="B494" s="4">
        <v>0</v>
      </c>
      <c r="C494" s="4">
        <v>0</v>
      </c>
      <c r="D494" s="4">
        <v>1</v>
      </c>
      <c r="E494" s="4">
        <v>228</v>
      </c>
      <c r="F494" s="4">
        <f>ROUND(Source!AY486,O494)</f>
        <v>0</v>
      </c>
      <c r="G494" s="4" t="s">
        <v>24</v>
      </c>
      <c r="H494" s="4" t="s">
        <v>25</v>
      </c>
      <c r="I494" s="4"/>
      <c r="J494" s="4"/>
      <c r="K494" s="4">
        <v>228</v>
      </c>
      <c r="L494" s="4">
        <v>7</v>
      </c>
      <c r="M494" s="4">
        <v>3</v>
      </c>
      <c r="N494" s="4" t="s">
        <v>3</v>
      </c>
      <c r="O494" s="4">
        <v>2</v>
      </c>
      <c r="P494" s="4"/>
      <c r="Q494" s="4"/>
      <c r="R494" s="4"/>
      <c r="S494" s="4"/>
      <c r="T494" s="4"/>
      <c r="U494" s="4"/>
      <c r="V494" s="4"/>
      <c r="W494" s="4"/>
    </row>
    <row r="495" spans="1:245" x14ac:dyDescent="0.2">
      <c r="A495" s="4">
        <v>50</v>
      </c>
      <c r="B495" s="4">
        <v>0</v>
      </c>
      <c r="C495" s="4">
        <v>0</v>
      </c>
      <c r="D495" s="4">
        <v>1</v>
      </c>
      <c r="E495" s="4">
        <v>216</v>
      </c>
      <c r="F495" s="4">
        <f>ROUND(Source!AP486,O495)</f>
        <v>0</v>
      </c>
      <c r="G495" s="4" t="s">
        <v>26</v>
      </c>
      <c r="H495" s="4" t="s">
        <v>27</v>
      </c>
      <c r="I495" s="4"/>
      <c r="J495" s="4"/>
      <c r="K495" s="4">
        <v>216</v>
      </c>
      <c r="L495" s="4">
        <v>8</v>
      </c>
      <c r="M495" s="4">
        <v>3</v>
      </c>
      <c r="N495" s="4" t="s">
        <v>3</v>
      </c>
      <c r="O495" s="4">
        <v>2</v>
      </c>
      <c r="P495" s="4"/>
      <c r="Q495" s="4"/>
      <c r="R495" s="4"/>
      <c r="S495" s="4"/>
      <c r="T495" s="4"/>
      <c r="U495" s="4"/>
      <c r="V495" s="4"/>
      <c r="W495" s="4"/>
    </row>
    <row r="496" spans="1:245" x14ac:dyDescent="0.2">
      <c r="A496" s="4">
        <v>50</v>
      </c>
      <c r="B496" s="4">
        <v>0</v>
      </c>
      <c r="C496" s="4">
        <v>0</v>
      </c>
      <c r="D496" s="4">
        <v>1</v>
      </c>
      <c r="E496" s="4">
        <v>223</v>
      </c>
      <c r="F496" s="4">
        <f>ROUND(Source!AQ486,O496)</f>
        <v>0</v>
      </c>
      <c r="G496" s="4" t="s">
        <v>28</v>
      </c>
      <c r="H496" s="4" t="s">
        <v>29</v>
      </c>
      <c r="I496" s="4"/>
      <c r="J496" s="4"/>
      <c r="K496" s="4">
        <v>223</v>
      </c>
      <c r="L496" s="4">
        <v>9</v>
      </c>
      <c r="M496" s="4">
        <v>3</v>
      </c>
      <c r="N496" s="4" t="s">
        <v>3</v>
      </c>
      <c r="O496" s="4">
        <v>2</v>
      </c>
      <c r="P496" s="4"/>
      <c r="Q496" s="4"/>
      <c r="R496" s="4"/>
      <c r="S496" s="4"/>
      <c r="T496" s="4"/>
      <c r="U496" s="4"/>
      <c r="V496" s="4"/>
      <c r="W496" s="4"/>
    </row>
    <row r="497" spans="1:23" x14ac:dyDescent="0.2">
      <c r="A497" s="4">
        <v>50</v>
      </c>
      <c r="B497" s="4">
        <v>0</v>
      </c>
      <c r="C497" s="4">
        <v>0</v>
      </c>
      <c r="D497" s="4">
        <v>1</v>
      </c>
      <c r="E497" s="4">
        <v>229</v>
      </c>
      <c r="F497" s="4">
        <f>ROUND(Source!AZ486,O497)</f>
        <v>0</v>
      </c>
      <c r="G497" s="4" t="s">
        <v>30</v>
      </c>
      <c r="H497" s="4" t="s">
        <v>31</v>
      </c>
      <c r="I497" s="4"/>
      <c r="J497" s="4"/>
      <c r="K497" s="4">
        <v>229</v>
      </c>
      <c r="L497" s="4">
        <v>10</v>
      </c>
      <c r="M497" s="4">
        <v>3</v>
      </c>
      <c r="N497" s="4" t="s">
        <v>3</v>
      </c>
      <c r="O497" s="4">
        <v>2</v>
      </c>
      <c r="P497" s="4"/>
      <c r="Q497" s="4"/>
      <c r="R497" s="4"/>
      <c r="S497" s="4"/>
      <c r="T497" s="4"/>
      <c r="U497" s="4"/>
      <c r="V497" s="4"/>
      <c r="W497" s="4"/>
    </row>
    <row r="498" spans="1:23" x14ac:dyDescent="0.2">
      <c r="A498" s="4">
        <v>50</v>
      </c>
      <c r="B498" s="4">
        <v>0</v>
      </c>
      <c r="C498" s="4">
        <v>0</v>
      </c>
      <c r="D498" s="4">
        <v>1</v>
      </c>
      <c r="E498" s="4">
        <v>203</v>
      </c>
      <c r="F498" s="4">
        <f>ROUND(Source!Q486,O498)</f>
        <v>0</v>
      </c>
      <c r="G498" s="4" t="s">
        <v>32</v>
      </c>
      <c r="H498" s="4" t="s">
        <v>33</v>
      </c>
      <c r="I498" s="4"/>
      <c r="J498" s="4"/>
      <c r="K498" s="4">
        <v>203</v>
      </c>
      <c r="L498" s="4">
        <v>11</v>
      </c>
      <c r="M498" s="4">
        <v>3</v>
      </c>
      <c r="N498" s="4" t="s">
        <v>3</v>
      </c>
      <c r="O498" s="4">
        <v>2</v>
      </c>
      <c r="P498" s="4"/>
      <c r="Q498" s="4"/>
      <c r="R498" s="4"/>
      <c r="S498" s="4"/>
      <c r="T498" s="4"/>
      <c r="U498" s="4"/>
      <c r="V498" s="4"/>
      <c r="W498" s="4"/>
    </row>
    <row r="499" spans="1:23" x14ac:dyDescent="0.2">
      <c r="A499" s="4">
        <v>50</v>
      </c>
      <c r="B499" s="4">
        <v>0</v>
      </c>
      <c r="C499" s="4">
        <v>0</v>
      </c>
      <c r="D499" s="4">
        <v>1</v>
      </c>
      <c r="E499" s="4">
        <v>231</v>
      </c>
      <c r="F499" s="4">
        <f>ROUND(Source!BB486,O499)</f>
        <v>0</v>
      </c>
      <c r="G499" s="4" t="s">
        <v>34</v>
      </c>
      <c r="H499" s="4" t="s">
        <v>35</v>
      </c>
      <c r="I499" s="4"/>
      <c r="J499" s="4"/>
      <c r="K499" s="4">
        <v>231</v>
      </c>
      <c r="L499" s="4">
        <v>12</v>
      </c>
      <c r="M499" s="4">
        <v>3</v>
      </c>
      <c r="N499" s="4" t="s">
        <v>3</v>
      </c>
      <c r="O499" s="4">
        <v>2</v>
      </c>
      <c r="P499" s="4"/>
      <c r="Q499" s="4"/>
      <c r="R499" s="4"/>
      <c r="S499" s="4"/>
      <c r="T499" s="4"/>
      <c r="U499" s="4"/>
      <c r="V499" s="4"/>
      <c r="W499" s="4"/>
    </row>
    <row r="500" spans="1:23" x14ac:dyDescent="0.2">
      <c r="A500" s="4">
        <v>50</v>
      </c>
      <c r="B500" s="4">
        <v>0</v>
      </c>
      <c r="C500" s="4">
        <v>0</v>
      </c>
      <c r="D500" s="4">
        <v>1</v>
      </c>
      <c r="E500" s="4">
        <v>204</v>
      </c>
      <c r="F500" s="4">
        <f>ROUND(Source!R486,O500)</f>
        <v>0</v>
      </c>
      <c r="G500" s="4" t="s">
        <v>36</v>
      </c>
      <c r="H500" s="4" t="s">
        <v>37</v>
      </c>
      <c r="I500" s="4"/>
      <c r="J500" s="4"/>
      <c r="K500" s="4">
        <v>204</v>
      </c>
      <c r="L500" s="4">
        <v>13</v>
      </c>
      <c r="M500" s="4">
        <v>3</v>
      </c>
      <c r="N500" s="4" t="s">
        <v>3</v>
      </c>
      <c r="O500" s="4">
        <v>2</v>
      </c>
      <c r="P500" s="4"/>
      <c r="Q500" s="4"/>
      <c r="R500" s="4"/>
      <c r="S500" s="4"/>
      <c r="T500" s="4"/>
      <c r="U500" s="4"/>
      <c r="V500" s="4"/>
      <c r="W500" s="4"/>
    </row>
    <row r="501" spans="1:23" x14ac:dyDescent="0.2">
      <c r="A501" s="4">
        <v>50</v>
      </c>
      <c r="B501" s="4">
        <v>0</v>
      </c>
      <c r="C501" s="4">
        <v>0</v>
      </c>
      <c r="D501" s="4">
        <v>1</v>
      </c>
      <c r="E501" s="4">
        <v>205</v>
      </c>
      <c r="F501" s="4">
        <f>ROUND(Source!S486,O501)</f>
        <v>0</v>
      </c>
      <c r="G501" s="4" t="s">
        <v>38</v>
      </c>
      <c r="H501" s="4" t="s">
        <v>39</v>
      </c>
      <c r="I501" s="4"/>
      <c r="J501" s="4"/>
      <c r="K501" s="4">
        <v>205</v>
      </c>
      <c r="L501" s="4">
        <v>14</v>
      </c>
      <c r="M501" s="4">
        <v>3</v>
      </c>
      <c r="N501" s="4" t="s">
        <v>3</v>
      </c>
      <c r="O501" s="4">
        <v>2</v>
      </c>
      <c r="P501" s="4"/>
      <c r="Q501" s="4"/>
      <c r="R501" s="4"/>
      <c r="S501" s="4"/>
      <c r="T501" s="4"/>
      <c r="U501" s="4"/>
      <c r="V501" s="4"/>
      <c r="W501" s="4"/>
    </row>
    <row r="502" spans="1:23" x14ac:dyDescent="0.2">
      <c r="A502" s="4">
        <v>50</v>
      </c>
      <c r="B502" s="4">
        <v>0</v>
      </c>
      <c r="C502" s="4">
        <v>0</v>
      </c>
      <c r="D502" s="4">
        <v>1</v>
      </c>
      <c r="E502" s="4">
        <v>232</v>
      </c>
      <c r="F502" s="4">
        <f>ROUND(Source!BC486,O502)</f>
        <v>0</v>
      </c>
      <c r="G502" s="4" t="s">
        <v>40</v>
      </c>
      <c r="H502" s="4" t="s">
        <v>41</v>
      </c>
      <c r="I502" s="4"/>
      <c r="J502" s="4"/>
      <c r="K502" s="4">
        <v>232</v>
      </c>
      <c r="L502" s="4">
        <v>15</v>
      </c>
      <c r="M502" s="4">
        <v>3</v>
      </c>
      <c r="N502" s="4" t="s">
        <v>3</v>
      </c>
      <c r="O502" s="4">
        <v>2</v>
      </c>
      <c r="P502" s="4"/>
      <c r="Q502" s="4"/>
      <c r="R502" s="4"/>
      <c r="S502" s="4"/>
      <c r="T502" s="4"/>
      <c r="U502" s="4"/>
      <c r="V502" s="4"/>
      <c r="W502" s="4"/>
    </row>
    <row r="503" spans="1:23" x14ac:dyDescent="0.2">
      <c r="A503" s="4">
        <v>50</v>
      </c>
      <c r="B503" s="4">
        <v>0</v>
      </c>
      <c r="C503" s="4">
        <v>0</v>
      </c>
      <c r="D503" s="4">
        <v>1</v>
      </c>
      <c r="E503" s="4">
        <v>214</v>
      </c>
      <c r="F503" s="4">
        <f>ROUND(Source!AS486,O503)</f>
        <v>0</v>
      </c>
      <c r="G503" s="4" t="s">
        <v>42</v>
      </c>
      <c r="H503" s="4" t="s">
        <v>43</v>
      </c>
      <c r="I503" s="4"/>
      <c r="J503" s="4"/>
      <c r="K503" s="4">
        <v>214</v>
      </c>
      <c r="L503" s="4">
        <v>16</v>
      </c>
      <c r="M503" s="4">
        <v>3</v>
      </c>
      <c r="N503" s="4" t="s">
        <v>3</v>
      </c>
      <c r="O503" s="4">
        <v>2</v>
      </c>
      <c r="P503" s="4"/>
      <c r="Q503" s="4"/>
      <c r="R503" s="4"/>
      <c r="S503" s="4"/>
      <c r="T503" s="4"/>
      <c r="U503" s="4"/>
      <c r="V503" s="4"/>
      <c r="W503" s="4"/>
    </row>
    <row r="504" spans="1:23" x14ac:dyDescent="0.2">
      <c r="A504" s="4">
        <v>50</v>
      </c>
      <c r="B504" s="4">
        <v>0</v>
      </c>
      <c r="C504" s="4">
        <v>0</v>
      </c>
      <c r="D504" s="4">
        <v>1</v>
      </c>
      <c r="E504" s="4">
        <v>215</v>
      </c>
      <c r="F504" s="4">
        <f>ROUND(Source!AT486,O504)</f>
        <v>0</v>
      </c>
      <c r="G504" s="4" t="s">
        <v>44</v>
      </c>
      <c r="H504" s="4" t="s">
        <v>45</v>
      </c>
      <c r="I504" s="4"/>
      <c r="J504" s="4"/>
      <c r="K504" s="4">
        <v>215</v>
      </c>
      <c r="L504" s="4">
        <v>17</v>
      </c>
      <c r="M504" s="4">
        <v>3</v>
      </c>
      <c r="N504" s="4" t="s">
        <v>3</v>
      </c>
      <c r="O504" s="4">
        <v>2</v>
      </c>
      <c r="P504" s="4"/>
      <c r="Q504" s="4"/>
      <c r="R504" s="4"/>
      <c r="S504" s="4"/>
      <c r="T504" s="4"/>
      <c r="U504" s="4"/>
      <c r="V504" s="4"/>
      <c r="W504" s="4"/>
    </row>
    <row r="505" spans="1:23" x14ac:dyDescent="0.2">
      <c r="A505" s="4">
        <v>50</v>
      </c>
      <c r="B505" s="4">
        <v>0</v>
      </c>
      <c r="C505" s="4">
        <v>0</v>
      </c>
      <c r="D505" s="4">
        <v>1</v>
      </c>
      <c r="E505" s="4">
        <v>217</v>
      </c>
      <c r="F505" s="4">
        <f>ROUND(Source!AU486,O505)</f>
        <v>0</v>
      </c>
      <c r="G505" s="4" t="s">
        <v>46</v>
      </c>
      <c r="H505" s="4" t="s">
        <v>47</v>
      </c>
      <c r="I505" s="4"/>
      <c r="J505" s="4"/>
      <c r="K505" s="4">
        <v>217</v>
      </c>
      <c r="L505" s="4">
        <v>18</v>
      </c>
      <c r="M505" s="4">
        <v>3</v>
      </c>
      <c r="N505" s="4" t="s">
        <v>3</v>
      </c>
      <c r="O505" s="4">
        <v>2</v>
      </c>
      <c r="P505" s="4"/>
      <c r="Q505" s="4"/>
      <c r="R505" s="4"/>
      <c r="S505" s="4"/>
      <c r="T505" s="4"/>
      <c r="U505" s="4"/>
      <c r="V505" s="4"/>
      <c r="W505" s="4"/>
    </row>
    <row r="506" spans="1:23" x14ac:dyDescent="0.2">
      <c r="A506" s="4">
        <v>50</v>
      </c>
      <c r="B506" s="4">
        <v>0</v>
      </c>
      <c r="C506" s="4">
        <v>0</v>
      </c>
      <c r="D506" s="4">
        <v>1</v>
      </c>
      <c r="E506" s="4">
        <v>230</v>
      </c>
      <c r="F506" s="4">
        <f>ROUND(Source!BA486,O506)</f>
        <v>0</v>
      </c>
      <c r="G506" s="4" t="s">
        <v>48</v>
      </c>
      <c r="H506" s="4" t="s">
        <v>49</v>
      </c>
      <c r="I506" s="4"/>
      <c r="J506" s="4"/>
      <c r="K506" s="4">
        <v>230</v>
      </c>
      <c r="L506" s="4">
        <v>19</v>
      </c>
      <c r="M506" s="4">
        <v>3</v>
      </c>
      <c r="N506" s="4" t="s">
        <v>3</v>
      </c>
      <c r="O506" s="4">
        <v>2</v>
      </c>
      <c r="P506" s="4"/>
      <c r="Q506" s="4"/>
      <c r="R506" s="4"/>
      <c r="S506" s="4"/>
      <c r="T506" s="4"/>
      <c r="U506" s="4"/>
      <c r="V506" s="4"/>
      <c r="W506" s="4"/>
    </row>
    <row r="507" spans="1:23" x14ac:dyDescent="0.2">
      <c r="A507" s="4">
        <v>50</v>
      </c>
      <c r="B507" s="4">
        <v>0</v>
      </c>
      <c r="C507" s="4">
        <v>0</v>
      </c>
      <c r="D507" s="4">
        <v>1</v>
      </c>
      <c r="E507" s="4">
        <v>206</v>
      </c>
      <c r="F507" s="4">
        <f>ROUND(Source!T486,O507)</f>
        <v>0</v>
      </c>
      <c r="G507" s="4" t="s">
        <v>50</v>
      </c>
      <c r="H507" s="4" t="s">
        <v>51</v>
      </c>
      <c r="I507" s="4"/>
      <c r="J507" s="4"/>
      <c r="K507" s="4">
        <v>206</v>
      </c>
      <c r="L507" s="4">
        <v>20</v>
      </c>
      <c r="M507" s="4">
        <v>3</v>
      </c>
      <c r="N507" s="4" t="s">
        <v>3</v>
      </c>
      <c r="O507" s="4">
        <v>2</v>
      </c>
      <c r="P507" s="4"/>
      <c r="Q507" s="4"/>
      <c r="R507" s="4"/>
      <c r="S507" s="4"/>
      <c r="T507" s="4"/>
      <c r="U507" s="4"/>
      <c r="V507" s="4"/>
      <c r="W507" s="4"/>
    </row>
    <row r="508" spans="1:23" x14ac:dyDescent="0.2">
      <c r="A508" s="4">
        <v>50</v>
      </c>
      <c r="B508" s="4">
        <v>0</v>
      </c>
      <c r="C508" s="4">
        <v>0</v>
      </c>
      <c r="D508" s="4">
        <v>1</v>
      </c>
      <c r="E508" s="4">
        <v>207</v>
      </c>
      <c r="F508" s="4">
        <f>Source!U486</f>
        <v>0</v>
      </c>
      <c r="G508" s="4" t="s">
        <v>52</v>
      </c>
      <c r="H508" s="4" t="s">
        <v>53</v>
      </c>
      <c r="I508" s="4"/>
      <c r="J508" s="4"/>
      <c r="K508" s="4">
        <v>207</v>
      </c>
      <c r="L508" s="4">
        <v>21</v>
      </c>
      <c r="M508" s="4">
        <v>3</v>
      </c>
      <c r="N508" s="4" t="s">
        <v>3</v>
      </c>
      <c r="O508" s="4">
        <v>-1</v>
      </c>
      <c r="P508" s="4"/>
      <c r="Q508" s="4"/>
      <c r="R508" s="4"/>
      <c r="S508" s="4"/>
      <c r="T508" s="4"/>
      <c r="U508" s="4"/>
      <c r="V508" s="4"/>
      <c r="W508" s="4"/>
    </row>
    <row r="509" spans="1:23" x14ac:dyDescent="0.2">
      <c r="A509" s="4">
        <v>50</v>
      </c>
      <c r="B509" s="4">
        <v>0</v>
      </c>
      <c r="C509" s="4">
        <v>0</v>
      </c>
      <c r="D509" s="4">
        <v>1</v>
      </c>
      <c r="E509" s="4">
        <v>208</v>
      </c>
      <c r="F509" s="4">
        <f>Source!V486</f>
        <v>0</v>
      </c>
      <c r="G509" s="4" t="s">
        <v>54</v>
      </c>
      <c r="H509" s="4" t="s">
        <v>55</v>
      </c>
      <c r="I509" s="4"/>
      <c r="J509" s="4"/>
      <c r="K509" s="4">
        <v>208</v>
      </c>
      <c r="L509" s="4">
        <v>22</v>
      </c>
      <c r="M509" s="4">
        <v>3</v>
      </c>
      <c r="N509" s="4" t="s">
        <v>3</v>
      </c>
      <c r="O509" s="4">
        <v>-1</v>
      </c>
      <c r="P509" s="4"/>
      <c r="Q509" s="4"/>
      <c r="R509" s="4"/>
      <c r="S509" s="4"/>
      <c r="T509" s="4"/>
      <c r="U509" s="4"/>
      <c r="V509" s="4"/>
      <c r="W509" s="4"/>
    </row>
    <row r="510" spans="1:23" x14ac:dyDescent="0.2">
      <c r="A510" s="4">
        <v>50</v>
      </c>
      <c r="B510" s="4">
        <v>0</v>
      </c>
      <c r="C510" s="4">
        <v>0</v>
      </c>
      <c r="D510" s="4">
        <v>1</v>
      </c>
      <c r="E510" s="4">
        <v>209</v>
      </c>
      <c r="F510" s="4">
        <f>ROUND(Source!W486,O510)</f>
        <v>0</v>
      </c>
      <c r="G510" s="4" t="s">
        <v>56</v>
      </c>
      <c r="H510" s="4" t="s">
        <v>57</v>
      </c>
      <c r="I510" s="4"/>
      <c r="J510" s="4"/>
      <c r="K510" s="4">
        <v>209</v>
      </c>
      <c r="L510" s="4">
        <v>23</v>
      </c>
      <c r="M510" s="4">
        <v>3</v>
      </c>
      <c r="N510" s="4" t="s">
        <v>3</v>
      </c>
      <c r="O510" s="4">
        <v>2</v>
      </c>
      <c r="P510" s="4"/>
      <c r="Q510" s="4"/>
      <c r="R510" s="4"/>
      <c r="S510" s="4"/>
      <c r="T510" s="4"/>
      <c r="U510" s="4"/>
      <c r="V510" s="4"/>
      <c r="W510" s="4"/>
    </row>
    <row r="511" spans="1:23" x14ac:dyDescent="0.2">
      <c r="A511" s="4">
        <v>50</v>
      </c>
      <c r="B511" s="4">
        <v>0</v>
      </c>
      <c r="C511" s="4">
        <v>0</v>
      </c>
      <c r="D511" s="4">
        <v>1</v>
      </c>
      <c r="E511" s="4">
        <v>210</v>
      </c>
      <c r="F511" s="4">
        <f>ROUND(Source!X486,O511)</f>
        <v>0</v>
      </c>
      <c r="G511" s="4" t="s">
        <v>58</v>
      </c>
      <c r="H511" s="4" t="s">
        <v>59</v>
      </c>
      <c r="I511" s="4"/>
      <c r="J511" s="4"/>
      <c r="K511" s="4">
        <v>210</v>
      </c>
      <c r="L511" s="4">
        <v>24</v>
      </c>
      <c r="M511" s="4">
        <v>3</v>
      </c>
      <c r="N511" s="4" t="s">
        <v>3</v>
      </c>
      <c r="O511" s="4">
        <v>2</v>
      </c>
      <c r="P511" s="4"/>
      <c r="Q511" s="4"/>
      <c r="R511" s="4"/>
      <c r="S511" s="4"/>
      <c r="T511" s="4"/>
      <c r="U511" s="4"/>
      <c r="V511" s="4"/>
      <c r="W511" s="4"/>
    </row>
    <row r="512" spans="1:23" x14ac:dyDescent="0.2">
      <c r="A512" s="4">
        <v>50</v>
      </c>
      <c r="B512" s="4">
        <v>0</v>
      </c>
      <c r="C512" s="4">
        <v>0</v>
      </c>
      <c r="D512" s="4">
        <v>1</v>
      </c>
      <c r="E512" s="4">
        <v>211</v>
      </c>
      <c r="F512" s="4">
        <f>ROUND(Source!Y486,O512)</f>
        <v>0</v>
      </c>
      <c r="G512" s="4" t="s">
        <v>60</v>
      </c>
      <c r="H512" s="4" t="s">
        <v>61</v>
      </c>
      <c r="I512" s="4"/>
      <c r="J512" s="4"/>
      <c r="K512" s="4">
        <v>211</v>
      </c>
      <c r="L512" s="4">
        <v>25</v>
      </c>
      <c r="M512" s="4">
        <v>3</v>
      </c>
      <c r="N512" s="4" t="s">
        <v>3</v>
      </c>
      <c r="O512" s="4">
        <v>2</v>
      </c>
      <c r="P512" s="4"/>
      <c r="Q512" s="4"/>
      <c r="R512" s="4"/>
      <c r="S512" s="4"/>
      <c r="T512" s="4"/>
      <c r="U512" s="4"/>
      <c r="V512" s="4"/>
      <c r="W512" s="4"/>
    </row>
    <row r="513" spans="1:245" x14ac:dyDescent="0.2">
      <c r="A513" s="4">
        <v>50</v>
      </c>
      <c r="B513" s="4">
        <v>0</v>
      </c>
      <c r="C513" s="4">
        <v>0</v>
      </c>
      <c r="D513" s="4">
        <v>1</v>
      </c>
      <c r="E513" s="4">
        <v>224</v>
      </c>
      <c r="F513" s="4">
        <f>ROUND(Source!AR486,O513)</f>
        <v>0</v>
      </c>
      <c r="G513" s="4" t="s">
        <v>62</v>
      </c>
      <c r="H513" s="4" t="s">
        <v>63</v>
      </c>
      <c r="I513" s="4"/>
      <c r="J513" s="4"/>
      <c r="K513" s="4">
        <v>224</v>
      </c>
      <c r="L513" s="4">
        <v>26</v>
      </c>
      <c r="M513" s="4">
        <v>3</v>
      </c>
      <c r="N513" s="4" t="s">
        <v>3</v>
      </c>
      <c r="O513" s="4">
        <v>2</v>
      </c>
      <c r="P513" s="4"/>
      <c r="Q513" s="4"/>
      <c r="R513" s="4"/>
      <c r="S513" s="4"/>
      <c r="T513" s="4"/>
      <c r="U513" s="4"/>
      <c r="V513" s="4"/>
      <c r="W513" s="4"/>
    </row>
    <row r="515" spans="1:245" x14ac:dyDescent="0.2">
      <c r="A515" s="1">
        <v>5</v>
      </c>
      <c r="B515" s="1">
        <v>1</v>
      </c>
      <c r="C515" s="1"/>
      <c r="D515" s="1">
        <f>ROW(A527)</f>
        <v>527</v>
      </c>
      <c r="E515" s="1"/>
      <c r="F515" s="1" t="s">
        <v>209</v>
      </c>
      <c r="G515" s="1" t="s">
        <v>210</v>
      </c>
      <c r="H515" s="1" t="s">
        <v>3</v>
      </c>
      <c r="I515" s="1">
        <v>0</v>
      </c>
      <c r="J515" s="1"/>
      <c r="K515" s="1">
        <v>-1</v>
      </c>
      <c r="L515" s="1"/>
      <c r="M515" s="1"/>
      <c r="N515" s="1"/>
      <c r="O515" s="1"/>
      <c r="P515" s="1"/>
      <c r="Q515" s="1"/>
      <c r="R515" s="1"/>
      <c r="S515" s="1"/>
      <c r="T515" s="1"/>
      <c r="U515" s="1" t="s">
        <v>3</v>
      </c>
      <c r="V515" s="1">
        <v>0</v>
      </c>
      <c r="W515" s="1"/>
      <c r="X515" s="1"/>
      <c r="Y515" s="1"/>
      <c r="Z515" s="1"/>
      <c r="AA515" s="1"/>
      <c r="AB515" s="1" t="s">
        <v>3</v>
      </c>
      <c r="AC515" s="1" t="s">
        <v>3</v>
      </c>
      <c r="AD515" s="1" t="s">
        <v>3</v>
      </c>
      <c r="AE515" s="1" t="s">
        <v>3</v>
      </c>
      <c r="AF515" s="1" t="s">
        <v>3</v>
      </c>
      <c r="AG515" s="1" t="s">
        <v>3</v>
      </c>
      <c r="AH515" s="1"/>
      <c r="AI515" s="1"/>
      <c r="AJ515" s="1"/>
      <c r="AK515" s="1"/>
      <c r="AL515" s="1"/>
      <c r="AM515" s="1"/>
      <c r="AN515" s="1"/>
      <c r="AO515" s="1"/>
      <c r="AP515" s="1" t="s">
        <v>3</v>
      </c>
      <c r="AQ515" s="1" t="s">
        <v>3</v>
      </c>
      <c r="AR515" s="1" t="s">
        <v>3</v>
      </c>
      <c r="AS515" s="1"/>
      <c r="AT515" s="1"/>
      <c r="AU515" s="1"/>
      <c r="AV515" s="1"/>
      <c r="AW515" s="1"/>
      <c r="AX515" s="1"/>
      <c r="AY515" s="1"/>
      <c r="AZ515" s="1" t="s">
        <v>3</v>
      </c>
      <c r="BA515" s="1"/>
      <c r="BB515" s="1" t="s">
        <v>3</v>
      </c>
      <c r="BC515" s="1" t="s">
        <v>3</v>
      </c>
      <c r="BD515" s="1" t="s">
        <v>3</v>
      </c>
      <c r="BE515" s="1" t="s">
        <v>3</v>
      </c>
      <c r="BF515" s="1" t="s">
        <v>3</v>
      </c>
      <c r="BG515" s="1" t="s">
        <v>3</v>
      </c>
      <c r="BH515" s="1" t="s">
        <v>3</v>
      </c>
      <c r="BI515" s="1" t="s">
        <v>3</v>
      </c>
      <c r="BJ515" s="1" t="s">
        <v>3</v>
      </c>
      <c r="BK515" s="1" t="s">
        <v>3</v>
      </c>
      <c r="BL515" s="1" t="s">
        <v>3</v>
      </c>
      <c r="BM515" s="1" t="s">
        <v>3</v>
      </c>
      <c r="BN515" s="1" t="s">
        <v>3</v>
      </c>
      <c r="BO515" s="1" t="s">
        <v>3</v>
      </c>
      <c r="BP515" s="1" t="s">
        <v>3</v>
      </c>
      <c r="BQ515" s="1"/>
      <c r="BR515" s="1"/>
      <c r="BS515" s="1"/>
      <c r="BT515" s="1"/>
      <c r="BU515" s="1"/>
      <c r="BV515" s="1"/>
      <c r="BW515" s="1"/>
      <c r="BX515" s="1">
        <v>0</v>
      </c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>
        <v>0</v>
      </c>
    </row>
    <row r="517" spans="1:245" x14ac:dyDescent="0.2">
      <c r="A517" s="2">
        <v>52</v>
      </c>
      <c r="B517" s="2">
        <f t="shared" ref="B517:G517" si="169">B527</f>
        <v>1</v>
      </c>
      <c r="C517" s="2">
        <f t="shared" si="169"/>
        <v>5</v>
      </c>
      <c r="D517" s="2">
        <f t="shared" si="169"/>
        <v>515</v>
      </c>
      <c r="E517" s="2">
        <f t="shared" si="169"/>
        <v>0</v>
      </c>
      <c r="F517" s="2" t="str">
        <f t="shared" si="169"/>
        <v>3.1.5</v>
      </c>
      <c r="G517" s="2" t="str">
        <f t="shared" si="169"/>
        <v>Устройство парковочного кармана - 170 м2</v>
      </c>
      <c r="H517" s="2"/>
      <c r="I517" s="2"/>
      <c r="J517" s="2"/>
      <c r="K517" s="2"/>
      <c r="L517" s="2"/>
      <c r="M517" s="2"/>
      <c r="N517" s="2"/>
      <c r="O517" s="2">
        <f t="shared" ref="O517:AT517" si="170">O527</f>
        <v>0</v>
      </c>
      <c r="P517" s="2">
        <f t="shared" si="170"/>
        <v>0</v>
      </c>
      <c r="Q517" s="2">
        <f t="shared" si="170"/>
        <v>0</v>
      </c>
      <c r="R517" s="2">
        <f t="shared" si="170"/>
        <v>0</v>
      </c>
      <c r="S517" s="2">
        <f t="shared" si="170"/>
        <v>0</v>
      </c>
      <c r="T517" s="2">
        <f t="shared" si="170"/>
        <v>0</v>
      </c>
      <c r="U517" s="2">
        <f t="shared" si="170"/>
        <v>0</v>
      </c>
      <c r="V517" s="2">
        <f t="shared" si="170"/>
        <v>0</v>
      </c>
      <c r="W517" s="2">
        <f t="shared" si="170"/>
        <v>0</v>
      </c>
      <c r="X517" s="2">
        <f t="shared" si="170"/>
        <v>0</v>
      </c>
      <c r="Y517" s="2">
        <f t="shared" si="170"/>
        <v>0</v>
      </c>
      <c r="Z517" s="2">
        <f t="shared" si="170"/>
        <v>0</v>
      </c>
      <c r="AA517" s="2">
        <f t="shared" si="170"/>
        <v>0</v>
      </c>
      <c r="AB517" s="2">
        <f t="shared" si="170"/>
        <v>0</v>
      </c>
      <c r="AC517" s="2">
        <f t="shared" si="170"/>
        <v>0</v>
      </c>
      <c r="AD517" s="2">
        <f t="shared" si="170"/>
        <v>0</v>
      </c>
      <c r="AE517" s="2">
        <f t="shared" si="170"/>
        <v>0</v>
      </c>
      <c r="AF517" s="2">
        <f t="shared" si="170"/>
        <v>0</v>
      </c>
      <c r="AG517" s="2">
        <f t="shared" si="170"/>
        <v>0</v>
      </c>
      <c r="AH517" s="2">
        <f t="shared" si="170"/>
        <v>0</v>
      </c>
      <c r="AI517" s="2">
        <f t="shared" si="170"/>
        <v>0</v>
      </c>
      <c r="AJ517" s="2">
        <f t="shared" si="170"/>
        <v>0</v>
      </c>
      <c r="AK517" s="2">
        <f t="shared" si="170"/>
        <v>0</v>
      </c>
      <c r="AL517" s="2">
        <f t="shared" si="170"/>
        <v>0</v>
      </c>
      <c r="AM517" s="2">
        <f t="shared" si="170"/>
        <v>0</v>
      </c>
      <c r="AN517" s="2">
        <f t="shared" si="170"/>
        <v>0</v>
      </c>
      <c r="AO517" s="2">
        <f t="shared" si="170"/>
        <v>0</v>
      </c>
      <c r="AP517" s="2">
        <f t="shared" si="170"/>
        <v>0</v>
      </c>
      <c r="AQ517" s="2">
        <f t="shared" si="170"/>
        <v>0</v>
      </c>
      <c r="AR517" s="2">
        <f t="shared" si="170"/>
        <v>0</v>
      </c>
      <c r="AS517" s="2">
        <f t="shared" si="170"/>
        <v>0</v>
      </c>
      <c r="AT517" s="2">
        <f t="shared" si="170"/>
        <v>0</v>
      </c>
      <c r="AU517" s="2">
        <f t="shared" ref="AU517:BZ517" si="171">AU527</f>
        <v>0</v>
      </c>
      <c r="AV517" s="2">
        <f t="shared" si="171"/>
        <v>0</v>
      </c>
      <c r="AW517" s="2">
        <f t="shared" si="171"/>
        <v>0</v>
      </c>
      <c r="AX517" s="2">
        <f t="shared" si="171"/>
        <v>0</v>
      </c>
      <c r="AY517" s="2">
        <f t="shared" si="171"/>
        <v>0</v>
      </c>
      <c r="AZ517" s="2">
        <f t="shared" si="171"/>
        <v>0</v>
      </c>
      <c r="BA517" s="2">
        <f t="shared" si="171"/>
        <v>0</v>
      </c>
      <c r="BB517" s="2">
        <f t="shared" si="171"/>
        <v>0</v>
      </c>
      <c r="BC517" s="2">
        <f t="shared" si="171"/>
        <v>0</v>
      </c>
      <c r="BD517" s="2">
        <f t="shared" si="171"/>
        <v>0</v>
      </c>
      <c r="BE517" s="2">
        <f t="shared" si="171"/>
        <v>0</v>
      </c>
      <c r="BF517" s="2">
        <f t="shared" si="171"/>
        <v>0</v>
      </c>
      <c r="BG517" s="2">
        <f t="shared" si="171"/>
        <v>0</v>
      </c>
      <c r="BH517" s="2">
        <f t="shared" si="171"/>
        <v>0</v>
      </c>
      <c r="BI517" s="2">
        <f t="shared" si="171"/>
        <v>0</v>
      </c>
      <c r="BJ517" s="2">
        <f t="shared" si="171"/>
        <v>0</v>
      </c>
      <c r="BK517" s="2">
        <f t="shared" si="171"/>
        <v>0</v>
      </c>
      <c r="BL517" s="2">
        <f t="shared" si="171"/>
        <v>0</v>
      </c>
      <c r="BM517" s="2">
        <f t="shared" si="171"/>
        <v>0</v>
      </c>
      <c r="BN517" s="2">
        <f t="shared" si="171"/>
        <v>0</v>
      </c>
      <c r="BO517" s="2">
        <f t="shared" si="171"/>
        <v>0</v>
      </c>
      <c r="BP517" s="2">
        <f t="shared" si="171"/>
        <v>0</v>
      </c>
      <c r="BQ517" s="2">
        <f t="shared" si="171"/>
        <v>0</v>
      </c>
      <c r="BR517" s="2">
        <f t="shared" si="171"/>
        <v>0</v>
      </c>
      <c r="BS517" s="2">
        <f t="shared" si="171"/>
        <v>0</v>
      </c>
      <c r="BT517" s="2">
        <f t="shared" si="171"/>
        <v>0</v>
      </c>
      <c r="BU517" s="2">
        <f t="shared" si="171"/>
        <v>0</v>
      </c>
      <c r="BV517" s="2">
        <f t="shared" si="171"/>
        <v>0</v>
      </c>
      <c r="BW517" s="2">
        <f t="shared" si="171"/>
        <v>0</v>
      </c>
      <c r="BX517" s="2">
        <f t="shared" si="171"/>
        <v>0</v>
      </c>
      <c r="BY517" s="2">
        <f t="shared" si="171"/>
        <v>0</v>
      </c>
      <c r="BZ517" s="2">
        <f t="shared" si="171"/>
        <v>0</v>
      </c>
      <c r="CA517" s="2">
        <f t="shared" ref="CA517:DF517" si="172">CA527</f>
        <v>0</v>
      </c>
      <c r="CB517" s="2">
        <f t="shared" si="172"/>
        <v>0</v>
      </c>
      <c r="CC517" s="2">
        <f t="shared" si="172"/>
        <v>0</v>
      </c>
      <c r="CD517" s="2">
        <f t="shared" si="172"/>
        <v>0</v>
      </c>
      <c r="CE517" s="2">
        <f t="shared" si="172"/>
        <v>0</v>
      </c>
      <c r="CF517" s="2">
        <f t="shared" si="172"/>
        <v>0</v>
      </c>
      <c r="CG517" s="2">
        <f t="shared" si="172"/>
        <v>0</v>
      </c>
      <c r="CH517" s="2">
        <f t="shared" si="172"/>
        <v>0</v>
      </c>
      <c r="CI517" s="2">
        <f t="shared" si="172"/>
        <v>0</v>
      </c>
      <c r="CJ517" s="2">
        <f t="shared" si="172"/>
        <v>0</v>
      </c>
      <c r="CK517" s="2">
        <f t="shared" si="172"/>
        <v>0</v>
      </c>
      <c r="CL517" s="2">
        <f t="shared" si="172"/>
        <v>0</v>
      </c>
      <c r="CM517" s="2">
        <f t="shared" si="172"/>
        <v>0</v>
      </c>
      <c r="CN517" s="2">
        <f t="shared" si="172"/>
        <v>0</v>
      </c>
      <c r="CO517" s="2">
        <f t="shared" si="172"/>
        <v>0</v>
      </c>
      <c r="CP517" s="2">
        <f t="shared" si="172"/>
        <v>0</v>
      </c>
      <c r="CQ517" s="2">
        <f t="shared" si="172"/>
        <v>0</v>
      </c>
      <c r="CR517" s="2">
        <f t="shared" si="172"/>
        <v>0</v>
      </c>
      <c r="CS517" s="2">
        <f t="shared" si="172"/>
        <v>0</v>
      </c>
      <c r="CT517" s="2">
        <f t="shared" si="172"/>
        <v>0</v>
      </c>
      <c r="CU517" s="2">
        <f t="shared" si="172"/>
        <v>0</v>
      </c>
      <c r="CV517" s="2">
        <f t="shared" si="172"/>
        <v>0</v>
      </c>
      <c r="CW517" s="2">
        <f t="shared" si="172"/>
        <v>0</v>
      </c>
      <c r="CX517" s="2">
        <f t="shared" si="172"/>
        <v>0</v>
      </c>
      <c r="CY517" s="2">
        <f t="shared" si="172"/>
        <v>0</v>
      </c>
      <c r="CZ517" s="2">
        <f t="shared" si="172"/>
        <v>0</v>
      </c>
      <c r="DA517" s="2">
        <f t="shared" si="172"/>
        <v>0</v>
      </c>
      <c r="DB517" s="2">
        <f t="shared" si="172"/>
        <v>0</v>
      </c>
      <c r="DC517" s="2">
        <f t="shared" si="172"/>
        <v>0</v>
      </c>
      <c r="DD517" s="2">
        <f t="shared" si="172"/>
        <v>0</v>
      </c>
      <c r="DE517" s="2">
        <f t="shared" si="172"/>
        <v>0</v>
      </c>
      <c r="DF517" s="2">
        <f t="shared" si="172"/>
        <v>0</v>
      </c>
      <c r="DG517" s="3">
        <f t="shared" ref="DG517:EL517" si="173">DG527</f>
        <v>0</v>
      </c>
      <c r="DH517" s="3">
        <f t="shared" si="173"/>
        <v>0</v>
      </c>
      <c r="DI517" s="3">
        <f t="shared" si="173"/>
        <v>0</v>
      </c>
      <c r="DJ517" s="3">
        <f t="shared" si="173"/>
        <v>0</v>
      </c>
      <c r="DK517" s="3">
        <f t="shared" si="173"/>
        <v>0</v>
      </c>
      <c r="DL517" s="3">
        <f t="shared" si="173"/>
        <v>0</v>
      </c>
      <c r="DM517" s="3">
        <f t="shared" si="173"/>
        <v>0</v>
      </c>
      <c r="DN517" s="3">
        <f t="shared" si="173"/>
        <v>0</v>
      </c>
      <c r="DO517" s="3">
        <f t="shared" si="173"/>
        <v>0</v>
      </c>
      <c r="DP517" s="3">
        <f t="shared" si="173"/>
        <v>0</v>
      </c>
      <c r="DQ517" s="3">
        <f t="shared" si="173"/>
        <v>0</v>
      </c>
      <c r="DR517" s="3">
        <f t="shared" si="173"/>
        <v>0</v>
      </c>
      <c r="DS517" s="3">
        <f t="shared" si="173"/>
        <v>0</v>
      </c>
      <c r="DT517" s="3">
        <f t="shared" si="173"/>
        <v>0</v>
      </c>
      <c r="DU517" s="3">
        <f t="shared" si="173"/>
        <v>0</v>
      </c>
      <c r="DV517" s="3">
        <f t="shared" si="173"/>
        <v>0</v>
      </c>
      <c r="DW517" s="3">
        <f t="shared" si="173"/>
        <v>0</v>
      </c>
      <c r="DX517" s="3">
        <f t="shared" si="173"/>
        <v>0</v>
      </c>
      <c r="DY517" s="3">
        <f t="shared" si="173"/>
        <v>0</v>
      </c>
      <c r="DZ517" s="3">
        <f t="shared" si="173"/>
        <v>0</v>
      </c>
      <c r="EA517" s="3">
        <f t="shared" si="173"/>
        <v>0</v>
      </c>
      <c r="EB517" s="3">
        <f t="shared" si="173"/>
        <v>0</v>
      </c>
      <c r="EC517" s="3">
        <f t="shared" si="173"/>
        <v>0</v>
      </c>
      <c r="ED517" s="3">
        <f t="shared" si="173"/>
        <v>0</v>
      </c>
      <c r="EE517" s="3">
        <f t="shared" si="173"/>
        <v>0</v>
      </c>
      <c r="EF517" s="3">
        <f t="shared" si="173"/>
        <v>0</v>
      </c>
      <c r="EG517" s="3">
        <f t="shared" si="173"/>
        <v>0</v>
      </c>
      <c r="EH517" s="3">
        <f t="shared" si="173"/>
        <v>0</v>
      </c>
      <c r="EI517" s="3">
        <f t="shared" si="173"/>
        <v>0</v>
      </c>
      <c r="EJ517" s="3">
        <f t="shared" si="173"/>
        <v>0</v>
      </c>
      <c r="EK517" s="3">
        <f t="shared" si="173"/>
        <v>0</v>
      </c>
      <c r="EL517" s="3">
        <f t="shared" si="173"/>
        <v>0</v>
      </c>
      <c r="EM517" s="3">
        <f t="shared" ref="EM517:FR517" si="174">EM527</f>
        <v>0</v>
      </c>
      <c r="EN517" s="3">
        <f t="shared" si="174"/>
        <v>0</v>
      </c>
      <c r="EO517" s="3">
        <f t="shared" si="174"/>
        <v>0</v>
      </c>
      <c r="EP517" s="3">
        <f t="shared" si="174"/>
        <v>0</v>
      </c>
      <c r="EQ517" s="3">
        <f t="shared" si="174"/>
        <v>0</v>
      </c>
      <c r="ER517" s="3">
        <f t="shared" si="174"/>
        <v>0</v>
      </c>
      <c r="ES517" s="3">
        <f t="shared" si="174"/>
        <v>0</v>
      </c>
      <c r="ET517" s="3">
        <f t="shared" si="174"/>
        <v>0</v>
      </c>
      <c r="EU517" s="3">
        <f t="shared" si="174"/>
        <v>0</v>
      </c>
      <c r="EV517" s="3">
        <f t="shared" si="174"/>
        <v>0</v>
      </c>
      <c r="EW517" s="3">
        <f t="shared" si="174"/>
        <v>0</v>
      </c>
      <c r="EX517" s="3">
        <f t="shared" si="174"/>
        <v>0</v>
      </c>
      <c r="EY517" s="3">
        <f t="shared" si="174"/>
        <v>0</v>
      </c>
      <c r="EZ517" s="3">
        <f t="shared" si="174"/>
        <v>0</v>
      </c>
      <c r="FA517" s="3">
        <f t="shared" si="174"/>
        <v>0</v>
      </c>
      <c r="FB517" s="3">
        <f t="shared" si="174"/>
        <v>0</v>
      </c>
      <c r="FC517" s="3">
        <f t="shared" si="174"/>
        <v>0</v>
      </c>
      <c r="FD517" s="3">
        <f t="shared" si="174"/>
        <v>0</v>
      </c>
      <c r="FE517" s="3">
        <f t="shared" si="174"/>
        <v>0</v>
      </c>
      <c r="FF517" s="3">
        <f t="shared" si="174"/>
        <v>0</v>
      </c>
      <c r="FG517" s="3">
        <f t="shared" si="174"/>
        <v>0</v>
      </c>
      <c r="FH517" s="3">
        <f t="shared" si="174"/>
        <v>0</v>
      </c>
      <c r="FI517" s="3">
        <f t="shared" si="174"/>
        <v>0</v>
      </c>
      <c r="FJ517" s="3">
        <f t="shared" si="174"/>
        <v>0</v>
      </c>
      <c r="FK517" s="3">
        <f t="shared" si="174"/>
        <v>0</v>
      </c>
      <c r="FL517" s="3">
        <f t="shared" si="174"/>
        <v>0</v>
      </c>
      <c r="FM517" s="3">
        <f t="shared" si="174"/>
        <v>0</v>
      </c>
      <c r="FN517" s="3">
        <f t="shared" si="174"/>
        <v>0</v>
      </c>
      <c r="FO517" s="3">
        <f t="shared" si="174"/>
        <v>0</v>
      </c>
      <c r="FP517" s="3">
        <f t="shared" si="174"/>
        <v>0</v>
      </c>
      <c r="FQ517" s="3">
        <f t="shared" si="174"/>
        <v>0</v>
      </c>
      <c r="FR517" s="3">
        <f t="shared" si="174"/>
        <v>0</v>
      </c>
      <c r="FS517" s="3">
        <f t="shared" ref="FS517:GX517" si="175">FS527</f>
        <v>0</v>
      </c>
      <c r="FT517" s="3">
        <f t="shared" si="175"/>
        <v>0</v>
      </c>
      <c r="FU517" s="3">
        <f t="shared" si="175"/>
        <v>0</v>
      </c>
      <c r="FV517" s="3">
        <f t="shared" si="175"/>
        <v>0</v>
      </c>
      <c r="FW517" s="3">
        <f t="shared" si="175"/>
        <v>0</v>
      </c>
      <c r="FX517" s="3">
        <f t="shared" si="175"/>
        <v>0</v>
      </c>
      <c r="FY517" s="3">
        <f t="shared" si="175"/>
        <v>0</v>
      </c>
      <c r="FZ517" s="3">
        <f t="shared" si="175"/>
        <v>0</v>
      </c>
      <c r="GA517" s="3">
        <f t="shared" si="175"/>
        <v>0</v>
      </c>
      <c r="GB517" s="3">
        <f t="shared" si="175"/>
        <v>0</v>
      </c>
      <c r="GC517" s="3">
        <f t="shared" si="175"/>
        <v>0</v>
      </c>
      <c r="GD517" s="3">
        <f t="shared" si="175"/>
        <v>0</v>
      </c>
      <c r="GE517" s="3">
        <f t="shared" si="175"/>
        <v>0</v>
      </c>
      <c r="GF517" s="3">
        <f t="shared" si="175"/>
        <v>0</v>
      </c>
      <c r="GG517" s="3">
        <f t="shared" si="175"/>
        <v>0</v>
      </c>
      <c r="GH517" s="3">
        <f t="shared" si="175"/>
        <v>0</v>
      </c>
      <c r="GI517" s="3">
        <f t="shared" si="175"/>
        <v>0</v>
      </c>
      <c r="GJ517" s="3">
        <f t="shared" si="175"/>
        <v>0</v>
      </c>
      <c r="GK517" s="3">
        <f t="shared" si="175"/>
        <v>0</v>
      </c>
      <c r="GL517" s="3">
        <f t="shared" si="175"/>
        <v>0</v>
      </c>
      <c r="GM517" s="3">
        <f t="shared" si="175"/>
        <v>0</v>
      </c>
      <c r="GN517" s="3">
        <f t="shared" si="175"/>
        <v>0</v>
      </c>
      <c r="GO517" s="3">
        <f t="shared" si="175"/>
        <v>0</v>
      </c>
      <c r="GP517" s="3">
        <f t="shared" si="175"/>
        <v>0</v>
      </c>
      <c r="GQ517" s="3">
        <f t="shared" si="175"/>
        <v>0</v>
      </c>
      <c r="GR517" s="3">
        <f t="shared" si="175"/>
        <v>0</v>
      </c>
      <c r="GS517" s="3">
        <f t="shared" si="175"/>
        <v>0</v>
      </c>
      <c r="GT517" s="3">
        <f t="shared" si="175"/>
        <v>0</v>
      </c>
      <c r="GU517" s="3">
        <f t="shared" si="175"/>
        <v>0</v>
      </c>
      <c r="GV517" s="3">
        <f t="shared" si="175"/>
        <v>0</v>
      </c>
      <c r="GW517" s="3">
        <f t="shared" si="175"/>
        <v>0</v>
      </c>
      <c r="GX517" s="3">
        <f t="shared" si="175"/>
        <v>0</v>
      </c>
    </row>
    <row r="519" spans="1:245" x14ac:dyDescent="0.2">
      <c r="A519">
        <v>17</v>
      </c>
      <c r="B519">
        <v>1</v>
      </c>
      <c r="C519">
        <f>ROW(SmtRes!A39)</f>
        <v>39</v>
      </c>
      <c r="D519">
        <f>ROW(EtalonRes!A35)</f>
        <v>35</v>
      </c>
      <c r="E519" t="s">
        <v>135</v>
      </c>
      <c r="F519" t="s">
        <v>211</v>
      </c>
      <c r="G519" t="s">
        <v>212</v>
      </c>
      <c r="H519" t="s">
        <v>164</v>
      </c>
      <c r="I519">
        <v>0</v>
      </c>
      <c r="J519">
        <v>0</v>
      </c>
      <c r="O519">
        <f t="shared" ref="O519:O525" si="176">ROUND(CP519,2)</f>
        <v>0</v>
      </c>
      <c r="P519">
        <f t="shared" ref="P519:P525" si="177">ROUND(CQ519*I519,2)</f>
        <v>0</v>
      </c>
      <c r="Q519">
        <f t="shared" ref="Q519:Q525" si="178">ROUND(CR519*I519,2)</f>
        <v>0</v>
      </c>
      <c r="R519">
        <f t="shared" ref="R519:R525" si="179">ROUND(CS519*I519,2)</f>
        <v>0</v>
      </c>
      <c r="S519">
        <f t="shared" ref="S519:S525" si="180">ROUND(CT519*I519,2)</f>
        <v>0</v>
      </c>
      <c r="T519">
        <f t="shared" ref="T519:T525" si="181">ROUND(CU519*I519,2)</f>
        <v>0</v>
      </c>
      <c r="U519">
        <f t="shared" ref="U519:U525" si="182">CV519*I519</f>
        <v>0</v>
      </c>
      <c r="V519">
        <f t="shared" ref="V519:V525" si="183">CW519*I519</f>
        <v>0</v>
      </c>
      <c r="W519">
        <f t="shared" ref="W519:W525" si="184">ROUND(CX519*I519,2)</f>
        <v>0</v>
      </c>
      <c r="X519">
        <f t="shared" ref="X519:Y525" si="185">ROUND(CY519,2)</f>
        <v>0</v>
      </c>
      <c r="Y519">
        <f t="shared" si="185"/>
        <v>0</v>
      </c>
      <c r="AA519">
        <v>36286615</v>
      </c>
      <c r="AB519">
        <f t="shared" ref="AB519:AB525" si="186">ROUND((AC519+AD519+AF519),6)</f>
        <v>293249.3</v>
      </c>
      <c r="AC519">
        <f t="shared" ref="AC519:AC525" si="187">ROUND((ES519),6)</f>
        <v>240384.27</v>
      </c>
      <c r="AD519">
        <f t="shared" ref="AD519:AD525" si="188">ROUND((((ET519)-(EU519))+AE519),6)</f>
        <v>48628.82</v>
      </c>
      <c r="AE519">
        <f t="shared" ref="AE519:AF525" si="189">ROUND((EU519),6)</f>
        <v>18633.05</v>
      </c>
      <c r="AF519">
        <f t="shared" si="189"/>
        <v>4236.21</v>
      </c>
      <c r="AG519">
        <f t="shared" ref="AG519:AG525" si="190">ROUND((AP519),6)</f>
        <v>0</v>
      </c>
      <c r="AH519">
        <f t="shared" ref="AH519:AI525" si="191">(EW519)</f>
        <v>24.84</v>
      </c>
      <c r="AI519">
        <f t="shared" si="191"/>
        <v>0</v>
      </c>
      <c r="AJ519">
        <f t="shared" ref="AJ519:AJ525" si="192">(AS519)</f>
        <v>0</v>
      </c>
      <c r="AK519">
        <v>293249.3</v>
      </c>
      <c r="AL519">
        <v>240384.27</v>
      </c>
      <c r="AM519">
        <v>48628.82</v>
      </c>
      <c r="AN519">
        <v>18633.05</v>
      </c>
      <c r="AO519">
        <v>4236.21</v>
      </c>
      <c r="AP519">
        <v>0</v>
      </c>
      <c r="AQ519">
        <v>24.84</v>
      </c>
      <c r="AR519">
        <v>0</v>
      </c>
      <c r="AS519">
        <v>0</v>
      </c>
      <c r="AT519">
        <v>70</v>
      </c>
      <c r="AU519">
        <v>10</v>
      </c>
      <c r="AV519">
        <v>1</v>
      </c>
      <c r="AW519">
        <v>1</v>
      </c>
      <c r="AZ519">
        <v>1</v>
      </c>
      <c r="BA519">
        <v>1</v>
      </c>
      <c r="BB519">
        <v>1</v>
      </c>
      <c r="BC519">
        <v>1</v>
      </c>
      <c r="BD519" t="s">
        <v>3</v>
      </c>
      <c r="BE519" t="s">
        <v>3</v>
      </c>
      <c r="BF519" t="s">
        <v>3</v>
      </c>
      <c r="BG519" t="s">
        <v>3</v>
      </c>
      <c r="BH519">
        <v>0</v>
      </c>
      <c r="BI519">
        <v>4</v>
      </c>
      <c r="BJ519" t="s">
        <v>213</v>
      </c>
      <c r="BM519">
        <v>0</v>
      </c>
      <c r="BN519">
        <v>0</v>
      </c>
      <c r="BO519" t="s">
        <v>3</v>
      </c>
      <c r="BP519">
        <v>0</v>
      </c>
      <c r="BQ519">
        <v>1</v>
      </c>
      <c r="BR519">
        <v>0</v>
      </c>
      <c r="BS519">
        <v>1</v>
      </c>
      <c r="BT519">
        <v>1</v>
      </c>
      <c r="BU519">
        <v>1</v>
      </c>
      <c r="BV519">
        <v>1</v>
      </c>
      <c r="BW519">
        <v>1</v>
      </c>
      <c r="BX519">
        <v>1</v>
      </c>
      <c r="BY519" t="s">
        <v>3</v>
      </c>
      <c r="BZ519">
        <v>70</v>
      </c>
      <c r="CA519">
        <v>10</v>
      </c>
      <c r="CE519">
        <v>0</v>
      </c>
      <c r="CF519">
        <v>0</v>
      </c>
      <c r="CG519">
        <v>0</v>
      </c>
      <c r="CM519">
        <v>0</v>
      </c>
      <c r="CN519" t="s">
        <v>3</v>
      </c>
      <c r="CO519">
        <v>0</v>
      </c>
      <c r="CP519">
        <f t="shared" ref="CP519:CP525" si="193">(P519+Q519+S519)</f>
        <v>0</v>
      </c>
      <c r="CQ519">
        <f t="shared" ref="CQ519:CQ525" si="194">(AC519*BC519*AW519)</f>
        <v>240384.27</v>
      </c>
      <c r="CR519">
        <f t="shared" ref="CR519:CR525" si="195">((((ET519)*BB519-(EU519)*BS519)+AE519*BS519)*AV519)</f>
        <v>48628.82</v>
      </c>
      <c r="CS519">
        <f t="shared" ref="CS519:CS525" si="196">(AE519*BS519*AV519)</f>
        <v>18633.05</v>
      </c>
      <c r="CT519">
        <f t="shared" ref="CT519:CT525" si="197">(AF519*BA519*AV519)</f>
        <v>4236.21</v>
      </c>
      <c r="CU519">
        <f t="shared" ref="CU519:CU525" si="198">AG519</f>
        <v>0</v>
      </c>
      <c r="CV519">
        <f t="shared" ref="CV519:CV525" si="199">(AH519*AV519)</f>
        <v>24.84</v>
      </c>
      <c r="CW519">
        <f t="shared" ref="CW519:CX525" si="200">AI519</f>
        <v>0</v>
      </c>
      <c r="CX519">
        <f t="shared" si="200"/>
        <v>0</v>
      </c>
      <c r="CY519">
        <f t="shared" ref="CY519:CY525" si="201">((S519*BZ519)/100)</f>
        <v>0</v>
      </c>
      <c r="CZ519">
        <f t="shared" ref="CZ519:CZ525" si="202">((S519*CA519)/100)</f>
        <v>0</v>
      </c>
      <c r="DC519" t="s">
        <v>3</v>
      </c>
      <c r="DD519" t="s">
        <v>3</v>
      </c>
      <c r="DE519" t="s">
        <v>3</v>
      </c>
      <c r="DF519" t="s">
        <v>3</v>
      </c>
      <c r="DG519" t="s">
        <v>3</v>
      </c>
      <c r="DH519" t="s">
        <v>3</v>
      </c>
      <c r="DI519" t="s">
        <v>3</v>
      </c>
      <c r="DJ519" t="s">
        <v>3</v>
      </c>
      <c r="DK519" t="s">
        <v>3</v>
      </c>
      <c r="DL519" t="s">
        <v>3</v>
      </c>
      <c r="DM519" t="s">
        <v>3</v>
      </c>
      <c r="DN519">
        <v>0</v>
      </c>
      <c r="DO519">
        <v>0</v>
      </c>
      <c r="DP519">
        <v>1</v>
      </c>
      <c r="DQ519">
        <v>1</v>
      </c>
      <c r="DU519">
        <v>1007</v>
      </c>
      <c r="DV519" t="s">
        <v>164</v>
      </c>
      <c r="DW519" t="s">
        <v>164</v>
      </c>
      <c r="DX519">
        <v>100</v>
      </c>
      <c r="EE519">
        <v>34857346</v>
      </c>
      <c r="EF519">
        <v>1</v>
      </c>
      <c r="EG519" t="s">
        <v>86</v>
      </c>
      <c r="EH519">
        <v>0</v>
      </c>
      <c r="EI519" t="s">
        <v>3</v>
      </c>
      <c r="EJ519">
        <v>4</v>
      </c>
      <c r="EK519">
        <v>0</v>
      </c>
      <c r="EL519" t="s">
        <v>87</v>
      </c>
      <c r="EM519" t="s">
        <v>88</v>
      </c>
      <c r="EO519" t="s">
        <v>3</v>
      </c>
      <c r="EQ519">
        <v>131072</v>
      </c>
      <c r="ER519">
        <v>293249.3</v>
      </c>
      <c r="ES519">
        <v>240384.27</v>
      </c>
      <c r="ET519">
        <v>48628.82</v>
      </c>
      <c r="EU519">
        <v>18633.05</v>
      </c>
      <c r="EV519">
        <v>4236.21</v>
      </c>
      <c r="EW519">
        <v>24.84</v>
      </c>
      <c r="EX519">
        <v>0</v>
      </c>
      <c r="EY519">
        <v>0</v>
      </c>
      <c r="FQ519">
        <v>0</v>
      </c>
      <c r="FR519">
        <f t="shared" ref="FR519:FR525" si="203">ROUND(IF(AND(BH519=3,BI519=3),P519,0),2)</f>
        <v>0</v>
      </c>
      <c r="FS519">
        <v>0</v>
      </c>
      <c r="FX519">
        <v>70</v>
      </c>
      <c r="FY519">
        <v>10</v>
      </c>
      <c r="GA519" t="s">
        <v>3</v>
      </c>
      <c r="GD519">
        <v>0</v>
      </c>
      <c r="GF519">
        <v>-1242174762</v>
      </c>
      <c r="GG519">
        <v>2</v>
      </c>
      <c r="GH519">
        <v>1</v>
      </c>
      <c r="GI519">
        <v>-2</v>
      </c>
      <c r="GJ519">
        <v>0</v>
      </c>
      <c r="GK519">
        <f>ROUND(R519*(R12)/100,2)</f>
        <v>0</v>
      </c>
      <c r="GL519">
        <f t="shared" ref="GL519:GL525" si="204">ROUND(IF(AND(BH519=3,BI519=3,FS519&lt;&gt;0),P519,0),2)</f>
        <v>0</v>
      </c>
      <c r="GM519">
        <f t="shared" ref="GM519:GM525" si="205">ROUND(O519+X519+Y519+GK519,2)+GX519</f>
        <v>0</v>
      </c>
      <c r="GN519">
        <f t="shared" ref="GN519:GN525" si="206">IF(OR(BI519=0,BI519=1),ROUND(O519+X519+Y519+GK519,2),0)</f>
        <v>0</v>
      </c>
      <c r="GO519">
        <f t="shared" ref="GO519:GO525" si="207">IF(BI519=2,ROUND(O519+X519+Y519+GK519,2),0)</f>
        <v>0</v>
      </c>
      <c r="GP519">
        <f t="shared" ref="GP519:GP525" si="208">IF(BI519=4,ROUND(O519+X519+Y519+GK519,2)+GX519,0)</f>
        <v>0</v>
      </c>
      <c r="GR519">
        <v>0</v>
      </c>
      <c r="GS519">
        <v>3</v>
      </c>
      <c r="GT519">
        <v>0</v>
      </c>
      <c r="GU519" t="s">
        <v>3</v>
      </c>
      <c r="GV519">
        <f t="shared" ref="GV519:GV525" si="209">ROUND((GT519),6)</f>
        <v>0</v>
      </c>
      <c r="GW519">
        <v>1</v>
      </c>
      <c r="GX519">
        <f t="shared" ref="GX519:GX525" si="210">ROUND(HC519*I519,2)</f>
        <v>0</v>
      </c>
      <c r="HA519">
        <v>0</v>
      </c>
      <c r="HB519">
        <v>0</v>
      </c>
      <c r="HC519">
        <f t="shared" ref="HC519:HC525" si="211">GV519*GW519</f>
        <v>0</v>
      </c>
      <c r="IK519">
        <v>0</v>
      </c>
    </row>
    <row r="520" spans="1:245" x14ac:dyDescent="0.2">
      <c r="A520">
        <v>17</v>
      </c>
      <c r="B520">
        <v>1</v>
      </c>
      <c r="C520">
        <f>ROW(SmtRes!A44)</f>
        <v>44</v>
      </c>
      <c r="D520">
        <f>ROW(EtalonRes!A39)</f>
        <v>39</v>
      </c>
      <c r="E520" t="s">
        <v>136</v>
      </c>
      <c r="F520" t="s">
        <v>214</v>
      </c>
      <c r="G520" t="s">
        <v>215</v>
      </c>
      <c r="H520" t="s">
        <v>216</v>
      </c>
      <c r="I520">
        <v>0</v>
      </c>
      <c r="J520">
        <v>0</v>
      </c>
      <c r="O520">
        <f t="shared" si="176"/>
        <v>0</v>
      </c>
      <c r="P520">
        <f t="shared" si="177"/>
        <v>0</v>
      </c>
      <c r="Q520">
        <f t="shared" si="178"/>
        <v>0</v>
      </c>
      <c r="R520">
        <f t="shared" si="179"/>
        <v>0</v>
      </c>
      <c r="S520">
        <f t="shared" si="180"/>
        <v>0</v>
      </c>
      <c r="T520">
        <f t="shared" si="181"/>
        <v>0</v>
      </c>
      <c r="U520">
        <f t="shared" si="182"/>
        <v>0</v>
      </c>
      <c r="V520">
        <f t="shared" si="183"/>
        <v>0</v>
      </c>
      <c r="W520">
        <f t="shared" si="184"/>
        <v>0</v>
      </c>
      <c r="X520">
        <f t="shared" si="185"/>
        <v>0</v>
      </c>
      <c r="Y520">
        <f t="shared" si="185"/>
        <v>0</v>
      </c>
      <c r="AA520">
        <v>36286615</v>
      </c>
      <c r="AB520">
        <f t="shared" si="186"/>
        <v>310310.75</v>
      </c>
      <c r="AC520">
        <f t="shared" si="187"/>
        <v>270152.78000000003</v>
      </c>
      <c r="AD520">
        <f t="shared" si="188"/>
        <v>27905.18</v>
      </c>
      <c r="AE520">
        <f t="shared" si="189"/>
        <v>10734.88</v>
      </c>
      <c r="AF520">
        <f t="shared" si="189"/>
        <v>12252.79</v>
      </c>
      <c r="AG520">
        <f t="shared" si="190"/>
        <v>0</v>
      </c>
      <c r="AH520">
        <f t="shared" si="191"/>
        <v>54.6</v>
      </c>
      <c r="AI520">
        <f t="shared" si="191"/>
        <v>0</v>
      </c>
      <c r="AJ520">
        <f t="shared" si="192"/>
        <v>0</v>
      </c>
      <c r="AK520">
        <v>310310.75</v>
      </c>
      <c r="AL520">
        <v>270152.78000000003</v>
      </c>
      <c r="AM520">
        <v>27905.18</v>
      </c>
      <c r="AN520">
        <v>10734.88</v>
      </c>
      <c r="AO520">
        <v>12252.79</v>
      </c>
      <c r="AP520">
        <v>0</v>
      </c>
      <c r="AQ520">
        <v>54.6</v>
      </c>
      <c r="AR520">
        <v>0</v>
      </c>
      <c r="AS520">
        <v>0</v>
      </c>
      <c r="AT520">
        <v>70</v>
      </c>
      <c r="AU520">
        <v>10</v>
      </c>
      <c r="AV520">
        <v>1</v>
      </c>
      <c r="AW520">
        <v>1</v>
      </c>
      <c r="AZ520">
        <v>1</v>
      </c>
      <c r="BA520">
        <v>1</v>
      </c>
      <c r="BB520">
        <v>1</v>
      </c>
      <c r="BC520">
        <v>1</v>
      </c>
      <c r="BD520" t="s">
        <v>3</v>
      </c>
      <c r="BE520" t="s">
        <v>3</v>
      </c>
      <c r="BF520" t="s">
        <v>3</v>
      </c>
      <c r="BG520" t="s">
        <v>3</v>
      </c>
      <c r="BH520">
        <v>0</v>
      </c>
      <c r="BI520">
        <v>4</v>
      </c>
      <c r="BJ520" t="s">
        <v>217</v>
      </c>
      <c r="BM520">
        <v>0</v>
      </c>
      <c r="BN520">
        <v>0</v>
      </c>
      <c r="BO520" t="s">
        <v>3</v>
      </c>
      <c r="BP520">
        <v>0</v>
      </c>
      <c r="BQ520">
        <v>1</v>
      </c>
      <c r="BR520">
        <v>0</v>
      </c>
      <c r="BS520">
        <v>1</v>
      </c>
      <c r="BT520">
        <v>1</v>
      </c>
      <c r="BU520">
        <v>1</v>
      </c>
      <c r="BV520">
        <v>1</v>
      </c>
      <c r="BW520">
        <v>1</v>
      </c>
      <c r="BX520">
        <v>1</v>
      </c>
      <c r="BY520" t="s">
        <v>3</v>
      </c>
      <c r="BZ520">
        <v>70</v>
      </c>
      <c r="CA520">
        <v>10</v>
      </c>
      <c r="CE520">
        <v>0</v>
      </c>
      <c r="CF520">
        <v>0</v>
      </c>
      <c r="CG520">
        <v>0</v>
      </c>
      <c r="CM520">
        <v>0</v>
      </c>
      <c r="CN520" t="s">
        <v>3</v>
      </c>
      <c r="CO520">
        <v>0</v>
      </c>
      <c r="CP520">
        <f t="shared" si="193"/>
        <v>0</v>
      </c>
      <c r="CQ520">
        <f t="shared" si="194"/>
        <v>270152.78000000003</v>
      </c>
      <c r="CR520">
        <f t="shared" si="195"/>
        <v>27905.18</v>
      </c>
      <c r="CS520">
        <f t="shared" si="196"/>
        <v>10734.88</v>
      </c>
      <c r="CT520">
        <f t="shared" si="197"/>
        <v>12252.79</v>
      </c>
      <c r="CU520">
        <f t="shared" si="198"/>
        <v>0</v>
      </c>
      <c r="CV520">
        <f t="shared" si="199"/>
        <v>54.6</v>
      </c>
      <c r="CW520">
        <f t="shared" si="200"/>
        <v>0</v>
      </c>
      <c r="CX520">
        <f t="shared" si="200"/>
        <v>0</v>
      </c>
      <c r="CY520">
        <f t="shared" si="201"/>
        <v>0</v>
      </c>
      <c r="CZ520">
        <f t="shared" si="202"/>
        <v>0</v>
      </c>
      <c r="DC520" t="s">
        <v>3</v>
      </c>
      <c r="DD520" t="s">
        <v>3</v>
      </c>
      <c r="DE520" t="s">
        <v>3</v>
      </c>
      <c r="DF520" t="s">
        <v>3</v>
      </c>
      <c r="DG520" t="s">
        <v>3</v>
      </c>
      <c r="DH520" t="s">
        <v>3</v>
      </c>
      <c r="DI520" t="s">
        <v>3</v>
      </c>
      <c r="DJ520" t="s">
        <v>3</v>
      </c>
      <c r="DK520" t="s">
        <v>3</v>
      </c>
      <c r="DL520" t="s">
        <v>3</v>
      </c>
      <c r="DM520" t="s">
        <v>3</v>
      </c>
      <c r="DN520">
        <v>0</v>
      </c>
      <c r="DO520">
        <v>0</v>
      </c>
      <c r="DP520">
        <v>1</v>
      </c>
      <c r="DQ520">
        <v>1</v>
      </c>
      <c r="DU520">
        <v>1009</v>
      </c>
      <c r="DV520" t="s">
        <v>216</v>
      </c>
      <c r="DW520" t="s">
        <v>216</v>
      </c>
      <c r="DX520">
        <v>100000</v>
      </c>
      <c r="EE520">
        <v>34857346</v>
      </c>
      <c r="EF520">
        <v>1</v>
      </c>
      <c r="EG520" t="s">
        <v>86</v>
      </c>
      <c r="EH520">
        <v>0</v>
      </c>
      <c r="EI520" t="s">
        <v>3</v>
      </c>
      <c r="EJ520">
        <v>4</v>
      </c>
      <c r="EK520">
        <v>0</v>
      </c>
      <c r="EL520" t="s">
        <v>87</v>
      </c>
      <c r="EM520" t="s">
        <v>88</v>
      </c>
      <c r="EO520" t="s">
        <v>3</v>
      </c>
      <c r="EQ520">
        <v>131072</v>
      </c>
      <c r="ER520">
        <v>310310.75</v>
      </c>
      <c r="ES520">
        <v>270152.78000000003</v>
      </c>
      <c r="ET520">
        <v>27905.18</v>
      </c>
      <c r="EU520">
        <v>10734.88</v>
      </c>
      <c r="EV520">
        <v>12252.79</v>
      </c>
      <c r="EW520">
        <v>54.6</v>
      </c>
      <c r="EX520">
        <v>0</v>
      </c>
      <c r="EY520">
        <v>0</v>
      </c>
      <c r="FQ520">
        <v>0</v>
      </c>
      <c r="FR520">
        <f t="shared" si="203"/>
        <v>0</v>
      </c>
      <c r="FS520">
        <v>0</v>
      </c>
      <c r="FX520">
        <v>70</v>
      </c>
      <c r="FY520">
        <v>10</v>
      </c>
      <c r="GA520" t="s">
        <v>3</v>
      </c>
      <c r="GD520">
        <v>0</v>
      </c>
      <c r="GF520">
        <v>-2079822666</v>
      </c>
      <c r="GG520">
        <v>2</v>
      </c>
      <c r="GH520">
        <v>1</v>
      </c>
      <c r="GI520">
        <v>-2</v>
      </c>
      <c r="GJ520">
        <v>0</v>
      </c>
      <c r="GK520">
        <f>ROUND(R520*(R12)/100,2)</f>
        <v>0</v>
      </c>
      <c r="GL520">
        <f t="shared" si="204"/>
        <v>0</v>
      </c>
      <c r="GM520">
        <f t="shared" si="205"/>
        <v>0</v>
      </c>
      <c r="GN520">
        <f t="shared" si="206"/>
        <v>0</v>
      </c>
      <c r="GO520">
        <f t="shared" si="207"/>
        <v>0</v>
      </c>
      <c r="GP520">
        <f t="shared" si="208"/>
        <v>0</v>
      </c>
      <c r="GR520">
        <v>0</v>
      </c>
      <c r="GS520">
        <v>3</v>
      </c>
      <c r="GT520">
        <v>0</v>
      </c>
      <c r="GU520" t="s">
        <v>3</v>
      </c>
      <c r="GV520">
        <f t="shared" si="209"/>
        <v>0</v>
      </c>
      <c r="GW520">
        <v>1</v>
      </c>
      <c r="GX520">
        <f t="shared" si="210"/>
        <v>0</v>
      </c>
      <c r="HA520">
        <v>0</v>
      </c>
      <c r="HB520">
        <v>0</v>
      </c>
      <c r="HC520">
        <f t="shared" si="211"/>
        <v>0</v>
      </c>
      <c r="IK520">
        <v>0</v>
      </c>
    </row>
    <row r="521" spans="1:245" x14ac:dyDescent="0.2">
      <c r="A521">
        <v>18</v>
      </c>
      <c r="B521">
        <v>1</v>
      </c>
      <c r="C521">
        <v>44</v>
      </c>
      <c r="E521" t="s">
        <v>218</v>
      </c>
      <c r="F521" t="s">
        <v>219</v>
      </c>
      <c r="G521" t="s">
        <v>220</v>
      </c>
      <c r="H521" t="s">
        <v>171</v>
      </c>
      <c r="I521">
        <f>I520*J521</f>
        <v>0</v>
      </c>
      <c r="J521">
        <v>-101</v>
      </c>
      <c r="O521">
        <f t="shared" si="176"/>
        <v>0</v>
      </c>
      <c r="P521">
        <f t="shared" si="177"/>
        <v>0</v>
      </c>
      <c r="Q521">
        <f t="shared" si="178"/>
        <v>0</v>
      </c>
      <c r="R521">
        <f t="shared" si="179"/>
        <v>0</v>
      </c>
      <c r="S521">
        <f t="shared" si="180"/>
        <v>0</v>
      </c>
      <c r="T521">
        <f t="shared" si="181"/>
        <v>0</v>
      </c>
      <c r="U521">
        <f t="shared" si="182"/>
        <v>0</v>
      </c>
      <c r="V521">
        <f t="shared" si="183"/>
        <v>0</v>
      </c>
      <c r="W521">
        <f t="shared" si="184"/>
        <v>0</v>
      </c>
      <c r="X521">
        <f t="shared" si="185"/>
        <v>0</v>
      </c>
      <c r="Y521">
        <f t="shared" si="185"/>
        <v>0</v>
      </c>
      <c r="AA521">
        <v>36286615</v>
      </c>
      <c r="AB521">
        <f t="shared" si="186"/>
        <v>2674.78</v>
      </c>
      <c r="AC521">
        <f t="shared" si="187"/>
        <v>2674.78</v>
      </c>
      <c r="AD521">
        <f t="shared" si="188"/>
        <v>0</v>
      </c>
      <c r="AE521">
        <f t="shared" si="189"/>
        <v>0</v>
      </c>
      <c r="AF521">
        <f t="shared" si="189"/>
        <v>0</v>
      </c>
      <c r="AG521">
        <f t="shared" si="190"/>
        <v>0</v>
      </c>
      <c r="AH521">
        <f t="shared" si="191"/>
        <v>0</v>
      </c>
      <c r="AI521">
        <f t="shared" si="191"/>
        <v>0</v>
      </c>
      <c r="AJ521">
        <f t="shared" si="192"/>
        <v>0</v>
      </c>
      <c r="AK521">
        <v>2674.78</v>
      </c>
      <c r="AL521">
        <v>2674.78</v>
      </c>
      <c r="AM521">
        <v>0</v>
      </c>
      <c r="AN521">
        <v>0</v>
      </c>
      <c r="AO521">
        <v>0</v>
      </c>
      <c r="AP521">
        <v>0</v>
      </c>
      <c r="AQ521">
        <v>0</v>
      </c>
      <c r="AR521">
        <v>0</v>
      </c>
      <c r="AS521">
        <v>0</v>
      </c>
      <c r="AT521">
        <v>70</v>
      </c>
      <c r="AU521">
        <v>10</v>
      </c>
      <c r="AV521">
        <v>1</v>
      </c>
      <c r="AW521">
        <v>1</v>
      </c>
      <c r="AZ521">
        <v>1</v>
      </c>
      <c r="BA521">
        <v>1</v>
      </c>
      <c r="BB521">
        <v>1</v>
      </c>
      <c r="BC521">
        <v>1</v>
      </c>
      <c r="BD521" t="s">
        <v>3</v>
      </c>
      <c r="BE521" t="s">
        <v>3</v>
      </c>
      <c r="BF521" t="s">
        <v>3</v>
      </c>
      <c r="BG521" t="s">
        <v>3</v>
      </c>
      <c r="BH521">
        <v>3</v>
      </c>
      <c r="BI521">
        <v>4</v>
      </c>
      <c r="BJ521" t="s">
        <v>221</v>
      </c>
      <c r="BM521">
        <v>0</v>
      </c>
      <c r="BN521">
        <v>0</v>
      </c>
      <c r="BO521" t="s">
        <v>3</v>
      </c>
      <c r="BP521">
        <v>0</v>
      </c>
      <c r="BQ521">
        <v>1</v>
      </c>
      <c r="BR521">
        <v>1</v>
      </c>
      <c r="BS521">
        <v>1</v>
      </c>
      <c r="BT521">
        <v>1</v>
      </c>
      <c r="BU521">
        <v>1</v>
      </c>
      <c r="BV521">
        <v>1</v>
      </c>
      <c r="BW521">
        <v>1</v>
      </c>
      <c r="BX521">
        <v>1</v>
      </c>
      <c r="BY521" t="s">
        <v>3</v>
      </c>
      <c r="BZ521">
        <v>70</v>
      </c>
      <c r="CA521">
        <v>10</v>
      </c>
      <c r="CE521">
        <v>0</v>
      </c>
      <c r="CF521">
        <v>0</v>
      </c>
      <c r="CG521">
        <v>0</v>
      </c>
      <c r="CM521">
        <v>0</v>
      </c>
      <c r="CN521" t="s">
        <v>3</v>
      </c>
      <c r="CO521">
        <v>0</v>
      </c>
      <c r="CP521">
        <f t="shared" si="193"/>
        <v>0</v>
      </c>
      <c r="CQ521">
        <f t="shared" si="194"/>
        <v>2674.78</v>
      </c>
      <c r="CR521">
        <f t="shared" si="195"/>
        <v>0</v>
      </c>
      <c r="CS521">
        <f t="shared" si="196"/>
        <v>0</v>
      </c>
      <c r="CT521">
        <f t="shared" si="197"/>
        <v>0</v>
      </c>
      <c r="CU521">
        <f t="shared" si="198"/>
        <v>0</v>
      </c>
      <c r="CV521">
        <f t="shared" si="199"/>
        <v>0</v>
      </c>
      <c r="CW521">
        <f t="shared" si="200"/>
        <v>0</v>
      </c>
      <c r="CX521">
        <f t="shared" si="200"/>
        <v>0</v>
      </c>
      <c r="CY521">
        <f t="shared" si="201"/>
        <v>0</v>
      </c>
      <c r="CZ521">
        <f t="shared" si="202"/>
        <v>0</v>
      </c>
      <c r="DC521" t="s">
        <v>3</v>
      </c>
      <c r="DD521" t="s">
        <v>3</v>
      </c>
      <c r="DE521" t="s">
        <v>3</v>
      </c>
      <c r="DF521" t="s">
        <v>3</v>
      </c>
      <c r="DG521" t="s">
        <v>3</v>
      </c>
      <c r="DH521" t="s">
        <v>3</v>
      </c>
      <c r="DI521" t="s">
        <v>3</v>
      </c>
      <c r="DJ521" t="s">
        <v>3</v>
      </c>
      <c r="DK521" t="s">
        <v>3</v>
      </c>
      <c r="DL521" t="s">
        <v>3</v>
      </c>
      <c r="DM521" t="s">
        <v>3</v>
      </c>
      <c r="DN521">
        <v>0</v>
      </c>
      <c r="DO521">
        <v>0</v>
      </c>
      <c r="DP521">
        <v>1</v>
      </c>
      <c r="DQ521">
        <v>1</v>
      </c>
      <c r="DU521">
        <v>1009</v>
      </c>
      <c r="DV521" t="s">
        <v>171</v>
      </c>
      <c r="DW521" t="s">
        <v>171</v>
      </c>
      <c r="DX521">
        <v>1000</v>
      </c>
      <c r="EE521">
        <v>34857346</v>
      </c>
      <c r="EF521">
        <v>1</v>
      </c>
      <c r="EG521" t="s">
        <v>86</v>
      </c>
      <c r="EH521">
        <v>0</v>
      </c>
      <c r="EI521" t="s">
        <v>3</v>
      </c>
      <c r="EJ521">
        <v>4</v>
      </c>
      <c r="EK521">
        <v>0</v>
      </c>
      <c r="EL521" t="s">
        <v>87</v>
      </c>
      <c r="EM521" t="s">
        <v>88</v>
      </c>
      <c r="EO521" t="s">
        <v>3</v>
      </c>
      <c r="EQ521">
        <v>32768</v>
      </c>
      <c r="ER521">
        <v>2674.78</v>
      </c>
      <c r="ES521">
        <v>2674.78</v>
      </c>
      <c r="ET521">
        <v>0</v>
      </c>
      <c r="EU521">
        <v>0</v>
      </c>
      <c r="EV521">
        <v>0</v>
      </c>
      <c r="EW521">
        <v>0</v>
      </c>
      <c r="EX521">
        <v>0</v>
      </c>
      <c r="FQ521">
        <v>0</v>
      </c>
      <c r="FR521">
        <f t="shared" si="203"/>
        <v>0</v>
      </c>
      <c r="FS521">
        <v>0</v>
      </c>
      <c r="FX521">
        <v>70</v>
      </c>
      <c r="FY521">
        <v>10</v>
      </c>
      <c r="GA521" t="s">
        <v>3</v>
      </c>
      <c r="GD521">
        <v>0</v>
      </c>
      <c r="GF521">
        <v>-544026112</v>
      </c>
      <c r="GG521">
        <v>2</v>
      </c>
      <c r="GH521">
        <v>1</v>
      </c>
      <c r="GI521">
        <v>-2</v>
      </c>
      <c r="GJ521">
        <v>0</v>
      </c>
      <c r="GK521">
        <f>ROUND(R521*(R12)/100,2)</f>
        <v>0</v>
      </c>
      <c r="GL521">
        <f t="shared" si="204"/>
        <v>0</v>
      </c>
      <c r="GM521">
        <f t="shared" si="205"/>
        <v>0</v>
      </c>
      <c r="GN521">
        <f t="shared" si="206"/>
        <v>0</v>
      </c>
      <c r="GO521">
        <f t="shared" si="207"/>
        <v>0</v>
      </c>
      <c r="GP521">
        <f t="shared" si="208"/>
        <v>0</v>
      </c>
      <c r="GR521">
        <v>0</v>
      </c>
      <c r="GS521">
        <v>3</v>
      </c>
      <c r="GT521">
        <v>0</v>
      </c>
      <c r="GU521" t="s">
        <v>3</v>
      </c>
      <c r="GV521">
        <f t="shared" si="209"/>
        <v>0</v>
      </c>
      <c r="GW521">
        <v>1</v>
      </c>
      <c r="GX521">
        <f t="shared" si="210"/>
        <v>0</v>
      </c>
      <c r="HA521">
        <v>0</v>
      </c>
      <c r="HB521">
        <v>0</v>
      </c>
      <c r="HC521">
        <f t="shared" si="211"/>
        <v>0</v>
      </c>
      <c r="IK521">
        <v>0</v>
      </c>
    </row>
    <row r="522" spans="1:245" x14ac:dyDescent="0.2">
      <c r="A522">
        <v>18</v>
      </c>
      <c r="B522">
        <v>1</v>
      </c>
      <c r="C522">
        <v>43</v>
      </c>
      <c r="E522" t="s">
        <v>222</v>
      </c>
      <c r="F522" t="s">
        <v>205</v>
      </c>
      <c r="G522" t="s">
        <v>206</v>
      </c>
      <c r="H522" t="s">
        <v>171</v>
      </c>
      <c r="I522">
        <f>I520*J522</f>
        <v>0</v>
      </c>
      <c r="J522">
        <v>101</v>
      </c>
      <c r="O522">
        <f t="shared" si="176"/>
        <v>0</v>
      </c>
      <c r="P522">
        <f t="shared" si="177"/>
        <v>0</v>
      </c>
      <c r="Q522">
        <f t="shared" si="178"/>
        <v>0</v>
      </c>
      <c r="R522">
        <f t="shared" si="179"/>
        <v>0</v>
      </c>
      <c r="S522">
        <f t="shared" si="180"/>
        <v>0</v>
      </c>
      <c r="T522">
        <f t="shared" si="181"/>
        <v>0</v>
      </c>
      <c r="U522">
        <f t="shared" si="182"/>
        <v>0</v>
      </c>
      <c r="V522">
        <f t="shared" si="183"/>
        <v>0</v>
      </c>
      <c r="W522">
        <f t="shared" si="184"/>
        <v>0</v>
      </c>
      <c r="X522">
        <f t="shared" si="185"/>
        <v>0</v>
      </c>
      <c r="Y522">
        <f t="shared" si="185"/>
        <v>0</v>
      </c>
      <c r="AA522">
        <v>36286615</v>
      </c>
      <c r="AB522">
        <f t="shared" si="186"/>
        <v>2653.46</v>
      </c>
      <c r="AC522">
        <f t="shared" si="187"/>
        <v>2653.46</v>
      </c>
      <c r="AD522">
        <f t="shared" si="188"/>
        <v>0</v>
      </c>
      <c r="AE522">
        <f t="shared" si="189"/>
        <v>0</v>
      </c>
      <c r="AF522">
        <f t="shared" si="189"/>
        <v>0</v>
      </c>
      <c r="AG522">
        <f t="shared" si="190"/>
        <v>0</v>
      </c>
      <c r="AH522">
        <f t="shared" si="191"/>
        <v>0</v>
      </c>
      <c r="AI522">
        <f t="shared" si="191"/>
        <v>0</v>
      </c>
      <c r="AJ522">
        <f t="shared" si="192"/>
        <v>0</v>
      </c>
      <c r="AK522">
        <v>2653.46</v>
      </c>
      <c r="AL522">
        <v>2653.46</v>
      </c>
      <c r="AM522">
        <v>0</v>
      </c>
      <c r="AN522">
        <v>0</v>
      </c>
      <c r="AO522">
        <v>0</v>
      </c>
      <c r="AP522">
        <v>0</v>
      </c>
      <c r="AQ522">
        <v>0</v>
      </c>
      <c r="AR522">
        <v>0</v>
      </c>
      <c r="AS522">
        <v>0</v>
      </c>
      <c r="AT522">
        <v>70</v>
      </c>
      <c r="AU522">
        <v>10</v>
      </c>
      <c r="AV522">
        <v>1</v>
      </c>
      <c r="AW522">
        <v>1</v>
      </c>
      <c r="AZ522">
        <v>1</v>
      </c>
      <c r="BA522">
        <v>1</v>
      </c>
      <c r="BB522">
        <v>1</v>
      </c>
      <c r="BC522">
        <v>1</v>
      </c>
      <c r="BD522" t="s">
        <v>3</v>
      </c>
      <c r="BE522" t="s">
        <v>3</v>
      </c>
      <c r="BF522" t="s">
        <v>3</v>
      </c>
      <c r="BG522" t="s">
        <v>3</v>
      </c>
      <c r="BH522">
        <v>3</v>
      </c>
      <c r="BI522">
        <v>4</v>
      </c>
      <c r="BJ522" t="s">
        <v>223</v>
      </c>
      <c r="BM522">
        <v>0</v>
      </c>
      <c r="BN522">
        <v>0</v>
      </c>
      <c r="BO522" t="s">
        <v>3</v>
      </c>
      <c r="BP522">
        <v>0</v>
      </c>
      <c r="BQ522">
        <v>1</v>
      </c>
      <c r="BR522">
        <v>0</v>
      </c>
      <c r="BS522">
        <v>1</v>
      </c>
      <c r="BT522">
        <v>1</v>
      </c>
      <c r="BU522">
        <v>1</v>
      </c>
      <c r="BV522">
        <v>1</v>
      </c>
      <c r="BW522">
        <v>1</v>
      </c>
      <c r="BX522">
        <v>1</v>
      </c>
      <c r="BY522" t="s">
        <v>3</v>
      </c>
      <c r="BZ522">
        <v>70</v>
      </c>
      <c r="CA522">
        <v>10</v>
      </c>
      <c r="CE522">
        <v>0</v>
      </c>
      <c r="CF522">
        <v>0</v>
      </c>
      <c r="CG522">
        <v>0</v>
      </c>
      <c r="CM522">
        <v>0</v>
      </c>
      <c r="CN522" t="s">
        <v>3</v>
      </c>
      <c r="CO522">
        <v>0</v>
      </c>
      <c r="CP522">
        <f t="shared" si="193"/>
        <v>0</v>
      </c>
      <c r="CQ522">
        <f t="shared" si="194"/>
        <v>2653.46</v>
      </c>
      <c r="CR522">
        <f t="shared" si="195"/>
        <v>0</v>
      </c>
      <c r="CS522">
        <f t="shared" si="196"/>
        <v>0</v>
      </c>
      <c r="CT522">
        <f t="shared" si="197"/>
        <v>0</v>
      </c>
      <c r="CU522">
        <f t="shared" si="198"/>
        <v>0</v>
      </c>
      <c r="CV522">
        <f t="shared" si="199"/>
        <v>0</v>
      </c>
      <c r="CW522">
        <f t="shared" si="200"/>
        <v>0</v>
      </c>
      <c r="CX522">
        <f t="shared" si="200"/>
        <v>0</v>
      </c>
      <c r="CY522">
        <f t="shared" si="201"/>
        <v>0</v>
      </c>
      <c r="CZ522">
        <f t="shared" si="202"/>
        <v>0</v>
      </c>
      <c r="DC522" t="s">
        <v>3</v>
      </c>
      <c r="DD522" t="s">
        <v>3</v>
      </c>
      <c r="DE522" t="s">
        <v>3</v>
      </c>
      <c r="DF522" t="s">
        <v>3</v>
      </c>
      <c r="DG522" t="s">
        <v>3</v>
      </c>
      <c r="DH522" t="s">
        <v>3</v>
      </c>
      <c r="DI522" t="s">
        <v>3</v>
      </c>
      <c r="DJ522" t="s">
        <v>3</v>
      </c>
      <c r="DK522" t="s">
        <v>3</v>
      </c>
      <c r="DL522" t="s">
        <v>3</v>
      </c>
      <c r="DM522" t="s">
        <v>3</v>
      </c>
      <c r="DN522">
        <v>0</v>
      </c>
      <c r="DO522">
        <v>0</v>
      </c>
      <c r="DP522">
        <v>1</v>
      </c>
      <c r="DQ522">
        <v>1</v>
      </c>
      <c r="DU522">
        <v>1009</v>
      </c>
      <c r="DV522" t="s">
        <v>171</v>
      </c>
      <c r="DW522" t="s">
        <v>171</v>
      </c>
      <c r="DX522">
        <v>1000</v>
      </c>
      <c r="EE522">
        <v>34857346</v>
      </c>
      <c r="EF522">
        <v>1</v>
      </c>
      <c r="EG522" t="s">
        <v>86</v>
      </c>
      <c r="EH522">
        <v>0</v>
      </c>
      <c r="EI522" t="s">
        <v>3</v>
      </c>
      <c r="EJ522">
        <v>4</v>
      </c>
      <c r="EK522">
        <v>0</v>
      </c>
      <c r="EL522" t="s">
        <v>87</v>
      </c>
      <c r="EM522" t="s">
        <v>88</v>
      </c>
      <c r="EO522" t="s">
        <v>3</v>
      </c>
      <c r="EQ522">
        <v>0</v>
      </c>
      <c r="ER522">
        <v>2653.46</v>
      </c>
      <c r="ES522">
        <v>2653.46</v>
      </c>
      <c r="ET522">
        <v>0</v>
      </c>
      <c r="EU522">
        <v>0</v>
      </c>
      <c r="EV522">
        <v>0</v>
      </c>
      <c r="EW522">
        <v>0</v>
      </c>
      <c r="EX522">
        <v>0</v>
      </c>
      <c r="FQ522">
        <v>0</v>
      </c>
      <c r="FR522">
        <f t="shared" si="203"/>
        <v>0</v>
      </c>
      <c r="FS522">
        <v>0</v>
      </c>
      <c r="FX522">
        <v>70</v>
      </c>
      <c r="FY522">
        <v>10</v>
      </c>
      <c r="GA522" t="s">
        <v>3</v>
      </c>
      <c r="GD522">
        <v>0</v>
      </c>
      <c r="GF522">
        <v>633964965</v>
      </c>
      <c r="GG522">
        <v>2</v>
      </c>
      <c r="GH522">
        <v>1</v>
      </c>
      <c r="GI522">
        <v>-2</v>
      </c>
      <c r="GJ522">
        <v>0</v>
      </c>
      <c r="GK522">
        <f>ROUND(R522*(R12)/100,2)</f>
        <v>0</v>
      </c>
      <c r="GL522">
        <f t="shared" si="204"/>
        <v>0</v>
      </c>
      <c r="GM522">
        <f t="shared" si="205"/>
        <v>0</v>
      </c>
      <c r="GN522">
        <f t="shared" si="206"/>
        <v>0</v>
      </c>
      <c r="GO522">
        <f t="shared" si="207"/>
        <v>0</v>
      </c>
      <c r="GP522">
        <f t="shared" si="208"/>
        <v>0</v>
      </c>
      <c r="GR522">
        <v>0</v>
      </c>
      <c r="GS522">
        <v>3</v>
      </c>
      <c r="GT522">
        <v>0</v>
      </c>
      <c r="GU522" t="s">
        <v>3</v>
      </c>
      <c r="GV522">
        <f t="shared" si="209"/>
        <v>0</v>
      </c>
      <c r="GW522">
        <v>1</v>
      </c>
      <c r="GX522">
        <f t="shared" si="210"/>
        <v>0</v>
      </c>
      <c r="HA522">
        <v>0</v>
      </c>
      <c r="HB522">
        <v>0</v>
      </c>
      <c r="HC522">
        <f t="shared" si="211"/>
        <v>0</v>
      </c>
      <c r="IK522">
        <v>0</v>
      </c>
    </row>
    <row r="523" spans="1:245" x14ac:dyDescent="0.2">
      <c r="A523">
        <v>17</v>
      </c>
      <c r="B523">
        <v>1</v>
      </c>
      <c r="C523">
        <f>ROW(SmtRes!A49)</f>
        <v>49</v>
      </c>
      <c r="D523">
        <f>ROW(EtalonRes!A43)</f>
        <v>43</v>
      </c>
      <c r="E523" t="s">
        <v>137</v>
      </c>
      <c r="F523" t="s">
        <v>200</v>
      </c>
      <c r="G523" t="s">
        <v>224</v>
      </c>
      <c r="H523" t="s">
        <v>202</v>
      </c>
      <c r="I523">
        <v>0</v>
      </c>
      <c r="J523">
        <v>0</v>
      </c>
      <c r="O523">
        <f t="shared" si="176"/>
        <v>0</v>
      </c>
      <c r="P523">
        <f t="shared" si="177"/>
        <v>0</v>
      </c>
      <c r="Q523">
        <f t="shared" si="178"/>
        <v>0</v>
      </c>
      <c r="R523">
        <f t="shared" si="179"/>
        <v>0</v>
      </c>
      <c r="S523">
        <f t="shared" si="180"/>
        <v>0</v>
      </c>
      <c r="T523">
        <f t="shared" si="181"/>
        <v>0</v>
      </c>
      <c r="U523">
        <f t="shared" si="182"/>
        <v>0</v>
      </c>
      <c r="V523">
        <f t="shared" si="183"/>
        <v>0</v>
      </c>
      <c r="W523">
        <f t="shared" si="184"/>
        <v>0</v>
      </c>
      <c r="X523">
        <f t="shared" si="185"/>
        <v>0</v>
      </c>
      <c r="Y523">
        <f t="shared" si="185"/>
        <v>0</v>
      </c>
      <c r="AA523">
        <v>36286615</v>
      </c>
      <c r="AB523">
        <f t="shared" si="186"/>
        <v>24027.06</v>
      </c>
      <c r="AC523">
        <f t="shared" si="187"/>
        <v>20886.79</v>
      </c>
      <c r="AD523">
        <f t="shared" si="188"/>
        <v>994.47</v>
      </c>
      <c r="AE523">
        <f t="shared" si="189"/>
        <v>403.85</v>
      </c>
      <c r="AF523">
        <f t="shared" si="189"/>
        <v>2145.8000000000002</v>
      </c>
      <c r="AG523">
        <f t="shared" si="190"/>
        <v>0</v>
      </c>
      <c r="AH523">
        <f t="shared" si="191"/>
        <v>10.3</v>
      </c>
      <c r="AI523">
        <f t="shared" si="191"/>
        <v>0</v>
      </c>
      <c r="AJ523">
        <f t="shared" si="192"/>
        <v>0</v>
      </c>
      <c r="AK523">
        <v>24027.06</v>
      </c>
      <c r="AL523">
        <v>20886.79</v>
      </c>
      <c r="AM523">
        <v>994.47</v>
      </c>
      <c r="AN523">
        <v>403.85</v>
      </c>
      <c r="AO523">
        <v>2145.8000000000002</v>
      </c>
      <c r="AP523">
        <v>0</v>
      </c>
      <c r="AQ523">
        <v>10.3</v>
      </c>
      <c r="AR523">
        <v>0</v>
      </c>
      <c r="AS523">
        <v>0</v>
      </c>
      <c r="AT523">
        <v>70</v>
      </c>
      <c r="AU523">
        <v>10</v>
      </c>
      <c r="AV523">
        <v>1</v>
      </c>
      <c r="AW523">
        <v>1</v>
      </c>
      <c r="AZ523">
        <v>1</v>
      </c>
      <c r="BA523">
        <v>1</v>
      </c>
      <c r="BB523">
        <v>1</v>
      </c>
      <c r="BC523">
        <v>1</v>
      </c>
      <c r="BD523" t="s">
        <v>3</v>
      </c>
      <c r="BE523" t="s">
        <v>3</v>
      </c>
      <c r="BF523" t="s">
        <v>3</v>
      </c>
      <c r="BG523" t="s">
        <v>3</v>
      </c>
      <c r="BH523">
        <v>0</v>
      </c>
      <c r="BI523">
        <v>4</v>
      </c>
      <c r="BJ523" t="s">
        <v>225</v>
      </c>
      <c r="BM523">
        <v>0</v>
      </c>
      <c r="BN523">
        <v>0</v>
      </c>
      <c r="BO523" t="s">
        <v>3</v>
      </c>
      <c r="BP523">
        <v>0</v>
      </c>
      <c r="BQ523">
        <v>1</v>
      </c>
      <c r="BR523">
        <v>0</v>
      </c>
      <c r="BS523">
        <v>1</v>
      </c>
      <c r="BT523">
        <v>1</v>
      </c>
      <c r="BU523">
        <v>1</v>
      </c>
      <c r="BV523">
        <v>1</v>
      </c>
      <c r="BW523">
        <v>1</v>
      </c>
      <c r="BX523">
        <v>1</v>
      </c>
      <c r="BY523" t="s">
        <v>3</v>
      </c>
      <c r="BZ523">
        <v>70</v>
      </c>
      <c r="CA523">
        <v>10</v>
      </c>
      <c r="CE523">
        <v>0</v>
      </c>
      <c r="CF523">
        <v>0</v>
      </c>
      <c r="CG523">
        <v>0</v>
      </c>
      <c r="CM523">
        <v>0</v>
      </c>
      <c r="CN523" t="s">
        <v>3</v>
      </c>
      <c r="CO523">
        <v>0</v>
      </c>
      <c r="CP523">
        <f t="shared" si="193"/>
        <v>0</v>
      </c>
      <c r="CQ523">
        <f t="shared" si="194"/>
        <v>20886.79</v>
      </c>
      <c r="CR523">
        <f t="shared" si="195"/>
        <v>994.47</v>
      </c>
      <c r="CS523">
        <f t="shared" si="196"/>
        <v>403.85</v>
      </c>
      <c r="CT523">
        <f t="shared" si="197"/>
        <v>2145.8000000000002</v>
      </c>
      <c r="CU523">
        <f t="shared" si="198"/>
        <v>0</v>
      </c>
      <c r="CV523">
        <f t="shared" si="199"/>
        <v>10.3</v>
      </c>
      <c r="CW523">
        <f t="shared" si="200"/>
        <v>0</v>
      </c>
      <c r="CX523">
        <f t="shared" si="200"/>
        <v>0</v>
      </c>
      <c r="CY523">
        <f t="shared" si="201"/>
        <v>0</v>
      </c>
      <c r="CZ523">
        <f t="shared" si="202"/>
        <v>0</v>
      </c>
      <c r="DC523" t="s">
        <v>3</v>
      </c>
      <c r="DD523" t="s">
        <v>3</v>
      </c>
      <c r="DE523" t="s">
        <v>3</v>
      </c>
      <c r="DF523" t="s">
        <v>3</v>
      </c>
      <c r="DG523" t="s">
        <v>3</v>
      </c>
      <c r="DH523" t="s">
        <v>3</v>
      </c>
      <c r="DI523" t="s">
        <v>3</v>
      </c>
      <c r="DJ523" t="s">
        <v>3</v>
      </c>
      <c r="DK523" t="s">
        <v>3</v>
      </c>
      <c r="DL523" t="s">
        <v>3</v>
      </c>
      <c r="DM523" t="s">
        <v>3</v>
      </c>
      <c r="DN523">
        <v>0</v>
      </c>
      <c r="DO523">
        <v>0</v>
      </c>
      <c r="DP523">
        <v>1</v>
      </c>
      <c r="DQ523">
        <v>1</v>
      </c>
      <c r="DU523">
        <v>1005</v>
      </c>
      <c r="DV523" t="s">
        <v>202</v>
      </c>
      <c r="DW523" t="s">
        <v>202</v>
      </c>
      <c r="DX523">
        <v>100</v>
      </c>
      <c r="EE523">
        <v>34857346</v>
      </c>
      <c r="EF523">
        <v>1</v>
      </c>
      <c r="EG523" t="s">
        <v>86</v>
      </c>
      <c r="EH523">
        <v>0</v>
      </c>
      <c r="EI523" t="s">
        <v>3</v>
      </c>
      <c r="EJ523">
        <v>4</v>
      </c>
      <c r="EK523">
        <v>0</v>
      </c>
      <c r="EL523" t="s">
        <v>87</v>
      </c>
      <c r="EM523" t="s">
        <v>88</v>
      </c>
      <c r="EO523" t="s">
        <v>3</v>
      </c>
      <c r="EQ523">
        <v>131072</v>
      </c>
      <c r="ER523">
        <v>24027.06</v>
      </c>
      <c r="ES523">
        <v>20886.79</v>
      </c>
      <c r="ET523">
        <v>994.47</v>
      </c>
      <c r="EU523">
        <v>403.85</v>
      </c>
      <c r="EV523">
        <v>2145.8000000000002</v>
      </c>
      <c r="EW523">
        <v>10.3</v>
      </c>
      <c r="EX523">
        <v>0</v>
      </c>
      <c r="EY523">
        <v>0</v>
      </c>
      <c r="FQ523">
        <v>0</v>
      </c>
      <c r="FR523">
        <f t="shared" si="203"/>
        <v>0</v>
      </c>
      <c r="FS523">
        <v>0</v>
      </c>
      <c r="FX523">
        <v>70</v>
      </c>
      <c r="FY523">
        <v>10</v>
      </c>
      <c r="GA523" t="s">
        <v>3</v>
      </c>
      <c r="GD523">
        <v>0</v>
      </c>
      <c r="GF523">
        <v>421045255</v>
      </c>
      <c r="GG523">
        <v>2</v>
      </c>
      <c r="GH523">
        <v>1</v>
      </c>
      <c r="GI523">
        <v>-2</v>
      </c>
      <c r="GJ523">
        <v>0</v>
      </c>
      <c r="GK523">
        <f>ROUND(R523*(R12)/100,2)</f>
        <v>0</v>
      </c>
      <c r="GL523">
        <f t="shared" si="204"/>
        <v>0</v>
      </c>
      <c r="GM523">
        <f t="shared" si="205"/>
        <v>0</v>
      </c>
      <c r="GN523">
        <f t="shared" si="206"/>
        <v>0</v>
      </c>
      <c r="GO523">
        <f t="shared" si="207"/>
        <v>0</v>
      </c>
      <c r="GP523">
        <f t="shared" si="208"/>
        <v>0</v>
      </c>
      <c r="GR523">
        <v>0</v>
      </c>
      <c r="GS523">
        <v>3</v>
      </c>
      <c r="GT523">
        <v>0</v>
      </c>
      <c r="GU523" t="s">
        <v>3</v>
      </c>
      <c r="GV523">
        <f t="shared" si="209"/>
        <v>0</v>
      </c>
      <c r="GW523">
        <v>1</v>
      </c>
      <c r="GX523">
        <f t="shared" si="210"/>
        <v>0</v>
      </c>
      <c r="HA523">
        <v>0</v>
      </c>
      <c r="HB523">
        <v>0</v>
      </c>
      <c r="HC523">
        <f t="shared" si="211"/>
        <v>0</v>
      </c>
      <c r="IK523">
        <v>0</v>
      </c>
    </row>
    <row r="524" spans="1:245" x14ac:dyDescent="0.2">
      <c r="A524">
        <v>18</v>
      </c>
      <c r="B524">
        <v>1</v>
      </c>
      <c r="C524">
        <v>48</v>
      </c>
      <c r="E524" t="s">
        <v>226</v>
      </c>
      <c r="F524" t="s">
        <v>205</v>
      </c>
      <c r="G524" t="s">
        <v>206</v>
      </c>
      <c r="H524" t="s">
        <v>171</v>
      </c>
      <c r="I524">
        <f>I523*J524</f>
        <v>0</v>
      </c>
      <c r="J524">
        <v>-7.1400000000000006</v>
      </c>
      <c r="O524">
        <f t="shared" si="176"/>
        <v>0</v>
      </c>
      <c r="P524">
        <f t="shared" si="177"/>
        <v>0</v>
      </c>
      <c r="Q524">
        <f t="shared" si="178"/>
        <v>0</v>
      </c>
      <c r="R524">
        <f t="shared" si="179"/>
        <v>0</v>
      </c>
      <c r="S524">
        <f t="shared" si="180"/>
        <v>0</v>
      </c>
      <c r="T524">
        <f t="shared" si="181"/>
        <v>0</v>
      </c>
      <c r="U524">
        <f t="shared" si="182"/>
        <v>0</v>
      </c>
      <c r="V524">
        <f t="shared" si="183"/>
        <v>0</v>
      </c>
      <c r="W524">
        <f t="shared" si="184"/>
        <v>0</v>
      </c>
      <c r="X524">
        <f t="shared" si="185"/>
        <v>0</v>
      </c>
      <c r="Y524">
        <f t="shared" si="185"/>
        <v>0</v>
      </c>
      <c r="AA524">
        <v>36286615</v>
      </c>
      <c r="AB524">
        <f t="shared" si="186"/>
        <v>2653.46</v>
      </c>
      <c r="AC524">
        <f t="shared" si="187"/>
        <v>2653.46</v>
      </c>
      <c r="AD524">
        <f t="shared" si="188"/>
        <v>0</v>
      </c>
      <c r="AE524">
        <f t="shared" si="189"/>
        <v>0</v>
      </c>
      <c r="AF524">
        <f t="shared" si="189"/>
        <v>0</v>
      </c>
      <c r="AG524">
        <f t="shared" si="190"/>
        <v>0</v>
      </c>
      <c r="AH524">
        <f t="shared" si="191"/>
        <v>0</v>
      </c>
      <c r="AI524">
        <f t="shared" si="191"/>
        <v>0</v>
      </c>
      <c r="AJ524">
        <f t="shared" si="192"/>
        <v>0</v>
      </c>
      <c r="AK524">
        <v>2653.46</v>
      </c>
      <c r="AL524">
        <v>2653.46</v>
      </c>
      <c r="AM524">
        <v>0</v>
      </c>
      <c r="AN524">
        <v>0</v>
      </c>
      <c r="AO524">
        <v>0</v>
      </c>
      <c r="AP524">
        <v>0</v>
      </c>
      <c r="AQ524">
        <v>0</v>
      </c>
      <c r="AR524">
        <v>0</v>
      </c>
      <c r="AS524">
        <v>0</v>
      </c>
      <c r="AT524">
        <v>70</v>
      </c>
      <c r="AU524">
        <v>10</v>
      </c>
      <c r="AV524">
        <v>1</v>
      </c>
      <c r="AW524">
        <v>1</v>
      </c>
      <c r="AZ524">
        <v>1</v>
      </c>
      <c r="BA524">
        <v>1</v>
      </c>
      <c r="BB524">
        <v>1</v>
      </c>
      <c r="BC524">
        <v>1</v>
      </c>
      <c r="BD524" t="s">
        <v>3</v>
      </c>
      <c r="BE524" t="s">
        <v>3</v>
      </c>
      <c r="BF524" t="s">
        <v>3</v>
      </c>
      <c r="BG524" t="s">
        <v>3</v>
      </c>
      <c r="BH524">
        <v>3</v>
      </c>
      <c r="BI524">
        <v>4</v>
      </c>
      <c r="BJ524" t="s">
        <v>223</v>
      </c>
      <c r="BM524">
        <v>0</v>
      </c>
      <c r="BN524">
        <v>0</v>
      </c>
      <c r="BO524" t="s">
        <v>3</v>
      </c>
      <c r="BP524">
        <v>0</v>
      </c>
      <c r="BQ524">
        <v>1</v>
      </c>
      <c r="BR524">
        <v>1</v>
      </c>
      <c r="BS524">
        <v>1</v>
      </c>
      <c r="BT524">
        <v>1</v>
      </c>
      <c r="BU524">
        <v>1</v>
      </c>
      <c r="BV524">
        <v>1</v>
      </c>
      <c r="BW524">
        <v>1</v>
      </c>
      <c r="BX524">
        <v>1</v>
      </c>
      <c r="BY524" t="s">
        <v>3</v>
      </c>
      <c r="BZ524">
        <v>70</v>
      </c>
      <c r="CA524">
        <v>10</v>
      </c>
      <c r="CE524">
        <v>0</v>
      </c>
      <c r="CF524">
        <v>0</v>
      </c>
      <c r="CG524">
        <v>0</v>
      </c>
      <c r="CM524">
        <v>0</v>
      </c>
      <c r="CN524" t="s">
        <v>3</v>
      </c>
      <c r="CO524">
        <v>0</v>
      </c>
      <c r="CP524">
        <f t="shared" si="193"/>
        <v>0</v>
      </c>
      <c r="CQ524">
        <f t="shared" si="194"/>
        <v>2653.46</v>
      </c>
      <c r="CR524">
        <f t="shared" si="195"/>
        <v>0</v>
      </c>
      <c r="CS524">
        <f t="shared" si="196"/>
        <v>0</v>
      </c>
      <c r="CT524">
        <f t="shared" si="197"/>
        <v>0</v>
      </c>
      <c r="CU524">
        <f t="shared" si="198"/>
        <v>0</v>
      </c>
      <c r="CV524">
        <f t="shared" si="199"/>
        <v>0</v>
      </c>
      <c r="CW524">
        <f t="shared" si="200"/>
        <v>0</v>
      </c>
      <c r="CX524">
        <f t="shared" si="200"/>
        <v>0</v>
      </c>
      <c r="CY524">
        <f t="shared" si="201"/>
        <v>0</v>
      </c>
      <c r="CZ524">
        <f t="shared" si="202"/>
        <v>0</v>
      </c>
      <c r="DC524" t="s">
        <v>3</v>
      </c>
      <c r="DD524" t="s">
        <v>3</v>
      </c>
      <c r="DE524" t="s">
        <v>3</v>
      </c>
      <c r="DF524" t="s">
        <v>3</v>
      </c>
      <c r="DG524" t="s">
        <v>3</v>
      </c>
      <c r="DH524" t="s">
        <v>3</v>
      </c>
      <c r="DI524" t="s">
        <v>3</v>
      </c>
      <c r="DJ524" t="s">
        <v>3</v>
      </c>
      <c r="DK524" t="s">
        <v>3</v>
      </c>
      <c r="DL524" t="s">
        <v>3</v>
      </c>
      <c r="DM524" t="s">
        <v>3</v>
      </c>
      <c r="DN524">
        <v>0</v>
      </c>
      <c r="DO524">
        <v>0</v>
      </c>
      <c r="DP524">
        <v>1</v>
      </c>
      <c r="DQ524">
        <v>1</v>
      </c>
      <c r="DU524">
        <v>1009</v>
      </c>
      <c r="DV524" t="s">
        <v>171</v>
      </c>
      <c r="DW524" t="s">
        <v>171</v>
      </c>
      <c r="DX524">
        <v>1000</v>
      </c>
      <c r="EE524">
        <v>34857346</v>
      </c>
      <c r="EF524">
        <v>1</v>
      </c>
      <c r="EG524" t="s">
        <v>86</v>
      </c>
      <c r="EH524">
        <v>0</v>
      </c>
      <c r="EI524" t="s">
        <v>3</v>
      </c>
      <c r="EJ524">
        <v>4</v>
      </c>
      <c r="EK524">
        <v>0</v>
      </c>
      <c r="EL524" t="s">
        <v>87</v>
      </c>
      <c r="EM524" t="s">
        <v>88</v>
      </c>
      <c r="EO524" t="s">
        <v>3</v>
      </c>
      <c r="EQ524">
        <v>32768</v>
      </c>
      <c r="ER524">
        <v>2653.46</v>
      </c>
      <c r="ES524">
        <v>2653.46</v>
      </c>
      <c r="ET524">
        <v>0</v>
      </c>
      <c r="EU524">
        <v>0</v>
      </c>
      <c r="EV524">
        <v>0</v>
      </c>
      <c r="EW524">
        <v>0</v>
      </c>
      <c r="EX524">
        <v>0</v>
      </c>
      <c r="FQ524">
        <v>0</v>
      </c>
      <c r="FR524">
        <f t="shared" si="203"/>
        <v>0</v>
      </c>
      <c r="FS524">
        <v>0</v>
      </c>
      <c r="FX524">
        <v>70</v>
      </c>
      <c r="FY524">
        <v>10</v>
      </c>
      <c r="GA524" t="s">
        <v>3</v>
      </c>
      <c r="GD524">
        <v>0</v>
      </c>
      <c r="GF524">
        <v>633964965</v>
      </c>
      <c r="GG524">
        <v>2</v>
      </c>
      <c r="GH524">
        <v>1</v>
      </c>
      <c r="GI524">
        <v>-2</v>
      </c>
      <c r="GJ524">
        <v>0</v>
      </c>
      <c r="GK524">
        <f>ROUND(R524*(R12)/100,2)</f>
        <v>0</v>
      </c>
      <c r="GL524">
        <f t="shared" si="204"/>
        <v>0</v>
      </c>
      <c r="GM524">
        <f t="shared" si="205"/>
        <v>0</v>
      </c>
      <c r="GN524">
        <f t="shared" si="206"/>
        <v>0</v>
      </c>
      <c r="GO524">
        <f t="shared" si="207"/>
        <v>0</v>
      </c>
      <c r="GP524">
        <f t="shared" si="208"/>
        <v>0</v>
      </c>
      <c r="GR524">
        <v>0</v>
      </c>
      <c r="GS524">
        <v>3</v>
      </c>
      <c r="GT524">
        <v>0</v>
      </c>
      <c r="GU524" t="s">
        <v>3</v>
      </c>
      <c r="GV524">
        <f t="shared" si="209"/>
        <v>0</v>
      </c>
      <c r="GW524">
        <v>1</v>
      </c>
      <c r="GX524">
        <f t="shared" si="210"/>
        <v>0</v>
      </c>
      <c r="HA524">
        <v>0</v>
      </c>
      <c r="HB524">
        <v>0</v>
      </c>
      <c r="HC524">
        <f t="shared" si="211"/>
        <v>0</v>
      </c>
      <c r="IK524">
        <v>0</v>
      </c>
    </row>
    <row r="525" spans="1:245" x14ac:dyDescent="0.2">
      <c r="A525">
        <v>18</v>
      </c>
      <c r="B525">
        <v>1</v>
      </c>
      <c r="C525">
        <v>49</v>
      </c>
      <c r="E525" t="s">
        <v>227</v>
      </c>
      <c r="F525" t="s">
        <v>205</v>
      </c>
      <c r="G525" t="s">
        <v>206</v>
      </c>
      <c r="H525" t="s">
        <v>171</v>
      </c>
      <c r="I525">
        <f>I523*J525</f>
        <v>0</v>
      </c>
      <c r="J525">
        <v>11.9</v>
      </c>
      <c r="O525">
        <f t="shared" si="176"/>
        <v>0</v>
      </c>
      <c r="P525">
        <f t="shared" si="177"/>
        <v>0</v>
      </c>
      <c r="Q525">
        <f t="shared" si="178"/>
        <v>0</v>
      </c>
      <c r="R525">
        <f t="shared" si="179"/>
        <v>0</v>
      </c>
      <c r="S525">
        <f t="shared" si="180"/>
        <v>0</v>
      </c>
      <c r="T525">
        <f t="shared" si="181"/>
        <v>0</v>
      </c>
      <c r="U525">
        <f t="shared" si="182"/>
        <v>0</v>
      </c>
      <c r="V525">
        <f t="shared" si="183"/>
        <v>0</v>
      </c>
      <c r="W525">
        <f t="shared" si="184"/>
        <v>0</v>
      </c>
      <c r="X525">
        <f t="shared" si="185"/>
        <v>0</v>
      </c>
      <c r="Y525">
        <f t="shared" si="185"/>
        <v>0</v>
      </c>
      <c r="AA525">
        <v>36286615</v>
      </c>
      <c r="AB525">
        <f t="shared" si="186"/>
        <v>2653.46</v>
      </c>
      <c r="AC525">
        <f t="shared" si="187"/>
        <v>2653.46</v>
      </c>
      <c r="AD525">
        <f t="shared" si="188"/>
        <v>0</v>
      </c>
      <c r="AE525">
        <f t="shared" si="189"/>
        <v>0</v>
      </c>
      <c r="AF525">
        <f t="shared" si="189"/>
        <v>0</v>
      </c>
      <c r="AG525">
        <f t="shared" si="190"/>
        <v>0</v>
      </c>
      <c r="AH525">
        <f t="shared" si="191"/>
        <v>0</v>
      </c>
      <c r="AI525">
        <f t="shared" si="191"/>
        <v>0</v>
      </c>
      <c r="AJ525">
        <f t="shared" si="192"/>
        <v>0</v>
      </c>
      <c r="AK525">
        <v>2653.46</v>
      </c>
      <c r="AL525">
        <v>2653.46</v>
      </c>
      <c r="AM525">
        <v>0</v>
      </c>
      <c r="AN525">
        <v>0</v>
      </c>
      <c r="AO525">
        <v>0</v>
      </c>
      <c r="AP525">
        <v>0</v>
      </c>
      <c r="AQ525">
        <v>0</v>
      </c>
      <c r="AR525">
        <v>0</v>
      </c>
      <c r="AS525">
        <v>0</v>
      </c>
      <c r="AT525">
        <v>70</v>
      </c>
      <c r="AU525">
        <v>10</v>
      </c>
      <c r="AV525">
        <v>1</v>
      </c>
      <c r="AW525">
        <v>1</v>
      </c>
      <c r="AZ525">
        <v>1</v>
      </c>
      <c r="BA525">
        <v>1</v>
      </c>
      <c r="BB525">
        <v>1</v>
      </c>
      <c r="BC525">
        <v>1</v>
      </c>
      <c r="BD525" t="s">
        <v>3</v>
      </c>
      <c r="BE525" t="s">
        <v>3</v>
      </c>
      <c r="BF525" t="s">
        <v>3</v>
      </c>
      <c r="BG525" t="s">
        <v>3</v>
      </c>
      <c r="BH525">
        <v>3</v>
      </c>
      <c r="BI525">
        <v>4</v>
      </c>
      <c r="BJ525" t="s">
        <v>223</v>
      </c>
      <c r="BM525">
        <v>0</v>
      </c>
      <c r="BN525">
        <v>0</v>
      </c>
      <c r="BO525" t="s">
        <v>3</v>
      </c>
      <c r="BP525">
        <v>0</v>
      </c>
      <c r="BQ525">
        <v>1</v>
      </c>
      <c r="BR525">
        <v>0</v>
      </c>
      <c r="BS525">
        <v>1</v>
      </c>
      <c r="BT525">
        <v>1</v>
      </c>
      <c r="BU525">
        <v>1</v>
      </c>
      <c r="BV525">
        <v>1</v>
      </c>
      <c r="BW525">
        <v>1</v>
      </c>
      <c r="BX525">
        <v>1</v>
      </c>
      <c r="BY525" t="s">
        <v>3</v>
      </c>
      <c r="BZ525">
        <v>70</v>
      </c>
      <c r="CA525">
        <v>10</v>
      </c>
      <c r="CE525">
        <v>0</v>
      </c>
      <c r="CF525">
        <v>0</v>
      </c>
      <c r="CG525">
        <v>0</v>
      </c>
      <c r="CM525">
        <v>0</v>
      </c>
      <c r="CN525" t="s">
        <v>3</v>
      </c>
      <c r="CO525">
        <v>0</v>
      </c>
      <c r="CP525">
        <f t="shared" si="193"/>
        <v>0</v>
      </c>
      <c r="CQ525">
        <f t="shared" si="194"/>
        <v>2653.46</v>
      </c>
      <c r="CR525">
        <f t="shared" si="195"/>
        <v>0</v>
      </c>
      <c r="CS525">
        <f t="shared" si="196"/>
        <v>0</v>
      </c>
      <c r="CT525">
        <f t="shared" si="197"/>
        <v>0</v>
      </c>
      <c r="CU525">
        <f t="shared" si="198"/>
        <v>0</v>
      </c>
      <c r="CV525">
        <f t="shared" si="199"/>
        <v>0</v>
      </c>
      <c r="CW525">
        <f t="shared" si="200"/>
        <v>0</v>
      </c>
      <c r="CX525">
        <f t="shared" si="200"/>
        <v>0</v>
      </c>
      <c r="CY525">
        <f t="shared" si="201"/>
        <v>0</v>
      </c>
      <c r="CZ525">
        <f t="shared" si="202"/>
        <v>0</v>
      </c>
      <c r="DC525" t="s">
        <v>3</v>
      </c>
      <c r="DD525" t="s">
        <v>3</v>
      </c>
      <c r="DE525" t="s">
        <v>3</v>
      </c>
      <c r="DF525" t="s">
        <v>3</v>
      </c>
      <c r="DG525" t="s">
        <v>3</v>
      </c>
      <c r="DH525" t="s">
        <v>3</v>
      </c>
      <c r="DI525" t="s">
        <v>3</v>
      </c>
      <c r="DJ525" t="s">
        <v>3</v>
      </c>
      <c r="DK525" t="s">
        <v>3</v>
      </c>
      <c r="DL525" t="s">
        <v>3</v>
      </c>
      <c r="DM525" t="s">
        <v>3</v>
      </c>
      <c r="DN525">
        <v>0</v>
      </c>
      <c r="DO525">
        <v>0</v>
      </c>
      <c r="DP525">
        <v>1</v>
      </c>
      <c r="DQ525">
        <v>1</v>
      </c>
      <c r="DU525">
        <v>1009</v>
      </c>
      <c r="DV525" t="s">
        <v>171</v>
      </c>
      <c r="DW525" t="s">
        <v>171</v>
      </c>
      <c r="DX525">
        <v>1000</v>
      </c>
      <c r="EE525">
        <v>34857346</v>
      </c>
      <c r="EF525">
        <v>1</v>
      </c>
      <c r="EG525" t="s">
        <v>86</v>
      </c>
      <c r="EH525">
        <v>0</v>
      </c>
      <c r="EI525" t="s">
        <v>3</v>
      </c>
      <c r="EJ525">
        <v>4</v>
      </c>
      <c r="EK525">
        <v>0</v>
      </c>
      <c r="EL525" t="s">
        <v>87</v>
      </c>
      <c r="EM525" t="s">
        <v>88</v>
      </c>
      <c r="EO525" t="s">
        <v>3</v>
      </c>
      <c r="EQ525">
        <v>32768</v>
      </c>
      <c r="ER525">
        <v>2653.46</v>
      </c>
      <c r="ES525">
        <v>2653.46</v>
      </c>
      <c r="ET525">
        <v>0</v>
      </c>
      <c r="EU525">
        <v>0</v>
      </c>
      <c r="EV525">
        <v>0</v>
      </c>
      <c r="EW525">
        <v>0</v>
      </c>
      <c r="EX525">
        <v>0</v>
      </c>
      <c r="FQ525">
        <v>0</v>
      </c>
      <c r="FR525">
        <f t="shared" si="203"/>
        <v>0</v>
      </c>
      <c r="FS525">
        <v>0</v>
      </c>
      <c r="FX525">
        <v>70</v>
      </c>
      <c r="FY525">
        <v>10</v>
      </c>
      <c r="GA525" t="s">
        <v>3</v>
      </c>
      <c r="GD525">
        <v>0</v>
      </c>
      <c r="GF525">
        <v>633964965</v>
      </c>
      <c r="GG525">
        <v>2</v>
      </c>
      <c r="GH525">
        <v>1</v>
      </c>
      <c r="GI525">
        <v>-2</v>
      </c>
      <c r="GJ525">
        <v>0</v>
      </c>
      <c r="GK525">
        <f>ROUND(R525*(R12)/100,2)</f>
        <v>0</v>
      </c>
      <c r="GL525">
        <f t="shared" si="204"/>
        <v>0</v>
      </c>
      <c r="GM525">
        <f t="shared" si="205"/>
        <v>0</v>
      </c>
      <c r="GN525">
        <f t="shared" si="206"/>
        <v>0</v>
      </c>
      <c r="GO525">
        <f t="shared" si="207"/>
        <v>0</v>
      </c>
      <c r="GP525">
        <f t="shared" si="208"/>
        <v>0</v>
      </c>
      <c r="GR525">
        <v>0</v>
      </c>
      <c r="GS525">
        <v>3</v>
      </c>
      <c r="GT525">
        <v>0</v>
      </c>
      <c r="GU525" t="s">
        <v>3</v>
      </c>
      <c r="GV525">
        <f t="shared" si="209"/>
        <v>0</v>
      </c>
      <c r="GW525">
        <v>1</v>
      </c>
      <c r="GX525">
        <f t="shared" si="210"/>
        <v>0</v>
      </c>
      <c r="HA525">
        <v>0</v>
      </c>
      <c r="HB525">
        <v>0</v>
      </c>
      <c r="HC525">
        <f t="shared" si="211"/>
        <v>0</v>
      </c>
      <c r="IK525">
        <v>0</v>
      </c>
    </row>
    <row r="527" spans="1:245" x14ac:dyDescent="0.2">
      <c r="A527" s="2">
        <v>51</v>
      </c>
      <c r="B527" s="2">
        <f>B515</f>
        <v>1</v>
      </c>
      <c r="C527" s="2">
        <f>A515</f>
        <v>5</v>
      </c>
      <c r="D527" s="2">
        <f>ROW(A515)</f>
        <v>515</v>
      </c>
      <c r="E527" s="2"/>
      <c r="F527" s="2" t="str">
        <f>IF(F515&lt;&gt;"",F515,"")</f>
        <v>3.1.5</v>
      </c>
      <c r="G527" s="2" t="str">
        <f>IF(G515&lt;&gt;"",G515,"")</f>
        <v>Устройство парковочного кармана - 170 м2</v>
      </c>
      <c r="H527" s="2">
        <v>0</v>
      </c>
      <c r="I527" s="2"/>
      <c r="J527" s="2"/>
      <c r="K527" s="2"/>
      <c r="L527" s="2"/>
      <c r="M527" s="2"/>
      <c r="N527" s="2"/>
      <c r="O527" s="2">
        <f t="shared" ref="O527:T527" si="212">ROUND(AB527,2)</f>
        <v>0</v>
      </c>
      <c r="P527" s="2">
        <f t="shared" si="212"/>
        <v>0</v>
      </c>
      <c r="Q527" s="2">
        <f t="shared" si="212"/>
        <v>0</v>
      </c>
      <c r="R527" s="2">
        <f t="shared" si="212"/>
        <v>0</v>
      </c>
      <c r="S527" s="2">
        <f t="shared" si="212"/>
        <v>0</v>
      </c>
      <c r="T527" s="2">
        <f t="shared" si="212"/>
        <v>0</v>
      </c>
      <c r="U527" s="2">
        <f>AH527</f>
        <v>0</v>
      </c>
      <c r="V527" s="2">
        <f>AI527</f>
        <v>0</v>
      </c>
      <c r="W527" s="2">
        <f>ROUND(AJ527,2)</f>
        <v>0</v>
      </c>
      <c r="X527" s="2">
        <f>ROUND(AK527,2)</f>
        <v>0</v>
      </c>
      <c r="Y527" s="2">
        <f>ROUND(AL527,2)</f>
        <v>0</v>
      </c>
      <c r="Z527" s="2"/>
      <c r="AA527" s="2"/>
      <c r="AB527" s="2">
        <f>ROUND(SUMIF(AA519:AA525,"=36286615",O519:O525),2)</f>
        <v>0</v>
      </c>
      <c r="AC527" s="2">
        <f>ROUND(SUMIF(AA519:AA525,"=36286615",P519:P525),2)</f>
        <v>0</v>
      </c>
      <c r="AD527" s="2">
        <f>ROUND(SUMIF(AA519:AA525,"=36286615",Q519:Q525),2)</f>
        <v>0</v>
      </c>
      <c r="AE527" s="2">
        <f>ROUND(SUMIF(AA519:AA525,"=36286615",R519:R525),2)</f>
        <v>0</v>
      </c>
      <c r="AF527" s="2">
        <f>ROUND(SUMIF(AA519:AA525,"=36286615",S519:S525),2)</f>
        <v>0</v>
      </c>
      <c r="AG527" s="2">
        <f>ROUND(SUMIF(AA519:AA525,"=36286615",T519:T525),2)</f>
        <v>0</v>
      </c>
      <c r="AH527" s="2">
        <f>SUMIF(AA519:AA525,"=36286615",U519:U525)</f>
        <v>0</v>
      </c>
      <c r="AI527" s="2">
        <f>SUMIF(AA519:AA525,"=36286615",V519:V525)</f>
        <v>0</v>
      </c>
      <c r="AJ527" s="2">
        <f>ROUND(SUMIF(AA519:AA525,"=36286615",W519:W525),2)</f>
        <v>0</v>
      </c>
      <c r="AK527" s="2">
        <f>ROUND(SUMIF(AA519:AA525,"=36286615",X519:X525),2)</f>
        <v>0</v>
      </c>
      <c r="AL527" s="2">
        <f>ROUND(SUMIF(AA519:AA525,"=36286615",Y519:Y525),2)</f>
        <v>0</v>
      </c>
      <c r="AM527" s="2"/>
      <c r="AN527" s="2"/>
      <c r="AO527" s="2">
        <f t="shared" ref="AO527:BC527" si="213">ROUND(BX527,2)</f>
        <v>0</v>
      </c>
      <c r="AP527" s="2">
        <f t="shared" si="213"/>
        <v>0</v>
      </c>
      <c r="AQ527" s="2">
        <f t="shared" si="213"/>
        <v>0</v>
      </c>
      <c r="AR527" s="2">
        <f t="shared" si="213"/>
        <v>0</v>
      </c>
      <c r="AS527" s="2">
        <f t="shared" si="213"/>
        <v>0</v>
      </c>
      <c r="AT527" s="2">
        <f t="shared" si="213"/>
        <v>0</v>
      </c>
      <c r="AU527" s="2">
        <f t="shared" si="213"/>
        <v>0</v>
      </c>
      <c r="AV527" s="2">
        <f t="shared" si="213"/>
        <v>0</v>
      </c>
      <c r="AW527" s="2">
        <f t="shared" si="213"/>
        <v>0</v>
      </c>
      <c r="AX527" s="2">
        <f t="shared" si="213"/>
        <v>0</v>
      </c>
      <c r="AY527" s="2">
        <f t="shared" si="213"/>
        <v>0</v>
      </c>
      <c r="AZ527" s="2">
        <f t="shared" si="213"/>
        <v>0</v>
      </c>
      <c r="BA527" s="2">
        <f t="shared" si="213"/>
        <v>0</v>
      </c>
      <c r="BB527" s="2">
        <f t="shared" si="213"/>
        <v>0</v>
      </c>
      <c r="BC527" s="2">
        <f t="shared" si="213"/>
        <v>0</v>
      </c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>
        <f>ROUND(SUMIF(AA519:AA525,"=36286615",FQ519:FQ525),2)</f>
        <v>0</v>
      </c>
      <c r="BY527" s="2">
        <f>ROUND(SUMIF(AA519:AA525,"=36286615",FR519:FR525),2)</f>
        <v>0</v>
      </c>
      <c r="BZ527" s="2">
        <f>ROUND(SUMIF(AA519:AA525,"=36286615",GL519:GL525),2)</f>
        <v>0</v>
      </c>
      <c r="CA527" s="2">
        <f>ROUND(SUMIF(AA519:AA525,"=36286615",GM519:GM525),2)</f>
        <v>0</v>
      </c>
      <c r="CB527" s="2">
        <f>ROUND(SUMIF(AA519:AA525,"=36286615",GN519:GN525),2)</f>
        <v>0</v>
      </c>
      <c r="CC527" s="2">
        <f>ROUND(SUMIF(AA519:AA525,"=36286615",GO519:GO525),2)</f>
        <v>0</v>
      </c>
      <c r="CD527" s="2">
        <f>ROUND(SUMIF(AA519:AA525,"=36286615",GP519:GP525),2)</f>
        <v>0</v>
      </c>
      <c r="CE527" s="2">
        <f>AC527-BX527</f>
        <v>0</v>
      </c>
      <c r="CF527" s="2">
        <f>AC527-BY527</f>
        <v>0</v>
      </c>
      <c r="CG527" s="2">
        <f>BX527-BZ527</f>
        <v>0</v>
      </c>
      <c r="CH527" s="2">
        <f>AC527-BX527-BY527+BZ527</f>
        <v>0</v>
      </c>
      <c r="CI527" s="2">
        <f>BY527-BZ527</f>
        <v>0</v>
      </c>
      <c r="CJ527" s="2">
        <f>ROUND(SUMIF(AA519:AA525,"=36286615",GX519:GX525),2)</f>
        <v>0</v>
      </c>
      <c r="CK527" s="2">
        <f>ROUND(SUMIF(AA519:AA525,"=36286615",GY519:GY525),2)</f>
        <v>0</v>
      </c>
      <c r="CL527" s="2">
        <f>ROUND(SUMIF(AA519:AA525,"=36286615",GZ519:GZ525),2)</f>
        <v>0</v>
      </c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3"/>
      <c r="DH527" s="3"/>
      <c r="DI527" s="3"/>
      <c r="DJ527" s="3"/>
      <c r="DK527" s="3"/>
      <c r="DL527" s="3"/>
      <c r="DM527" s="3"/>
      <c r="DN527" s="3"/>
      <c r="DO527" s="3"/>
      <c r="DP527" s="3"/>
      <c r="DQ527" s="3"/>
      <c r="DR527" s="3"/>
      <c r="DS527" s="3"/>
      <c r="DT527" s="3"/>
      <c r="DU527" s="3"/>
      <c r="DV527" s="3"/>
      <c r="DW527" s="3"/>
      <c r="DX527" s="3"/>
      <c r="DY527" s="3"/>
      <c r="DZ527" s="3"/>
      <c r="EA527" s="3"/>
      <c r="EB527" s="3"/>
      <c r="EC527" s="3"/>
      <c r="ED527" s="3"/>
      <c r="EE527" s="3"/>
      <c r="EF527" s="3"/>
      <c r="EG527" s="3"/>
      <c r="EH527" s="3"/>
      <c r="EI527" s="3"/>
      <c r="EJ527" s="3"/>
      <c r="EK527" s="3"/>
      <c r="EL527" s="3"/>
      <c r="EM527" s="3"/>
      <c r="EN527" s="3"/>
      <c r="EO527" s="3"/>
      <c r="EP527" s="3"/>
      <c r="EQ527" s="3"/>
      <c r="ER527" s="3"/>
      <c r="ES527" s="3"/>
      <c r="ET527" s="3"/>
      <c r="EU527" s="3"/>
      <c r="EV527" s="3"/>
      <c r="EW527" s="3"/>
      <c r="EX527" s="3"/>
      <c r="EY527" s="3"/>
      <c r="EZ527" s="3"/>
      <c r="FA527" s="3"/>
      <c r="FB527" s="3"/>
      <c r="FC527" s="3"/>
      <c r="FD527" s="3"/>
      <c r="FE527" s="3"/>
      <c r="FF527" s="3"/>
      <c r="FG527" s="3"/>
      <c r="FH527" s="3"/>
      <c r="FI527" s="3"/>
      <c r="FJ527" s="3"/>
      <c r="FK527" s="3"/>
      <c r="FL527" s="3"/>
      <c r="FM527" s="3"/>
      <c r="FN527" s="3"/>
      <c r="FO527" s="3"/>
      <c r="FP527" s="3"/>
      <c r="FQ527" s="3"/>
      <c r="FR527" s="3"/>
      <c r="FS527" s="3"/>
      <c r="FT527" s="3"/>
      <c r="FU527" s="3"/>
      <c r="FV527" s="3"/>
      <c r="FW527" s="3"/>
      <c r="FX527" s="3"/>
      <c r="FY527" s="3"/>
      <c r="FZ527" s="3"/>
      <c r="GA527" s="3"/>
      <c r="GB527" s="3"/>
      <c r="GC527" s="3"/>
      <c r="GD527" s="3"/>
      <c r="GE527" s="3"/>
      <c r="GF527" s="3"/>
      <c r="GG527" s="3"/>
      <c r="GH527" s="3"/>
      <c r="GI527" s="3"/>
      <c r="GJ527" s="3"/>
      <c r="GK527" s="3"/>
      <c r="GL527" s="3"/>
      <c r="GM527" s="3"/>
      <c r="GN527" s="3"/>
      <c r="GO527" s="3"/>
      <c r="GP527" s="3"/>
      <c r="GQ527" s="3"/>
      <c r="GR527" s="3"/>
      <c r="GS527" s="3"/>
      <c r="GT527" s="3"/>
      <c r="GU527" s="3"/>
      <c r="GV527" s="3"/>
      <c r="GW527" s="3"/>
      <c r="GX527" s="3">
        <v>0</v>
      </c>
    </row>
    <row r="529" spans="1:23" x14ac:dyDescent="0.2">
      <c r="A529" s="4">
        <v>50</v>
      </c>
      <c r="B529" s="4">
        <v>0</v>
      </c>
      <c r="C529" s="4">
        <v>0</v>
      </c>
      <c r="D529" s="4">
        <v>1</v>
      </c>
      <c r="E529" s="4">
        <v>201</v>
      </c>
      <c r="F529" s="4">
        <f>ROUND(Source!O527,O529)</f>
        <v>0</v>
      </c>
      <c r="G529" s="4" t="s">
        <v>12</v>
      </c>
      <c r="H529" s="4" t="s">
        <v>13</v>
      </c>
      <c r="I529" s="4"/>
      <c r="J529" s="4"/>
      <c r="K529" s="4">
        <v>201</v>
      </c>
      <c r="L529" s="4">
        <v>1</v>
      </c>
      <c r="M529" s="4">
        <v>3</v>
      </c>
      <c r="N529" s="4" t="s">
        <v>3</v>
      </c>
      <c r="O529" s="4">
        <v>2</v>
      </c>
      <c r="P529" s="4"/>
      <c r="Q529" s="4"/>
      <c r="R529" s="4"/>
      <c r="S529" s="4"/>
      <c r="T529" s="4"/>
      <c r="U529" s="4"/>
      <c r="V529" s="4"/>
      <c r="W529" s="4"/>
    </row>
    <row r="530" spans="1:23" x14ac:dyDescent="0.2">
      <c r="A530" s="4">
        <v>50</v>
      </c>
      <c r="B530" s="4">
        <v>0</v>
      </c>
      <c r="C530" s="4">
        <v>0</v>
      </c>
      <c r="D530" s="4">
        <v>1</v>
      </c>
      <c r="E530" s="4">
        <v>202</v>
      </c>
      <c r="F530" s="4">
        <f>ROUND(Source!P527,O530)</f>
        <v>0</v>
      </c>
      <c r="G530" s="4" t="s">
        <v>14</v>
      </c>
      <c r="H530" s="4" t="s">
        <v>15</v>
      </c>
      <c r="I530" s="4"/>
      <c r="J530" s="4"/>
      <c r="K530" s="4">
        <v>202</v>
      </c>
      <c r="L530" s="4">
        <v>2</v>
      </c>
      <c r="M530" s="4">
        <v>3</v>
      </c>
      <c r="N530" s="4" t="s">
        <v>3</v>
      </c>
      <c r="O530" s="4">
        <v>2</v>
      </c>
      <c r="P530" s="4"/>
      <c r="Q530" s="4"/>
      <c r="R530" s="4"/>
      <c r="S530" s="4"/>
      <c r="T530" s="4"/>
      <c r="U530" s="4"/>
      <c r="V530" s="4"/>
      <c r="W530" s="4"/>
    </row>
    <row r="531" spans="1:23" x14ac:dyDescent="0.2">
      <c r="A531" s="4">
        <v>50</v>
      </c>
      <c r="B531" s="4">
        <v>0</v>
      </c>
      <c r="C531" s="4">
        <v>0</v>
      </c>
      <c r="D531" s="4">
        <v>1</v>
      </c>
      <c r="E531" s="4">
        <v>222</v>
      </c>
      <c r="F531" s="4">
        <f>ROUND(Source!AO527,O531)</f>
        <v>0</v>
      </c>
      <c r="G531" s="4" t="s">
        <v>16</v>
      </c>
      <c r="H531" s="4" t="s">
        <v>17</v>
      </c>
      <c r="I531" s="4"/>
      <c r="J531" s="4"/>
      <c r="K531" s="4">
        <v>222</v>
      </c>
      <c r="L531" s="4">
        <v>3</v>
      </c>
      <c r="M531" s="4">
        <v>3</v>
      </c>
      <c r="N531" s="4" t="s">
        <v>3</v>
      </c>
      <c r="O531" s="4">
        <v>2</v>
      </c>
      <c r="P531" s="4"/>
      <c r="Q531" s="4"/>
      <c r="R531" s="4"/>
      <c r="S531" s="4"/>
      <c r="T531" s="4"/>
      <c r="U531" s="4"/>
      <c r="V531" s="4"/>
      <c r="W531" s="4"/>
    </row>
    <row r="532" spans="1:23" x14ac:dyDescent="0.2">
      <c r="A532" s="4">
        <v>50</v>
      </c>
      <c r="B532" s="4">
        <v>0</v>
      </c>
      <c r="C532" s="4">
        <v>0</v>
      </c>
      <c r="D532" s="4">
        <v>1</v>
      </c>
      <c r="E532" s="4">
        <v>225</v>
      </c>
      <c r="F532" s="4">
        <f>ROUND(Source!AV527,O532)</f>
        <v>0</v>
      </c>
      <c r="G532" s="4" t="s">
        <v>18</v>
      </c>
      <c r="H532" s="4" t="s">
        <v>19</v>
      </c>
      <c r="I532" s="4"/>
      <c r="J532" s="4"/>
      <c r="K532" s="4">
        <v>225</v>
      </c>
      <c r="L532" s="4">
        <v>4</v>
      </c>
      <c r="M532" s="4">
        <v>3</v>
      </c>
      <c r="N532" s="4" t="s">
        <v>3</v>
      </c>
      <c r="O532" s="4">
        <v>2</v>
      </c>
      <c r="P532" s="4"/>
      <c r="Q532" s="4"/>
      <c r="R532" s="4"/>
      <c r="S532" s="4"/>
      <c r="T532" s="4"/>
      <c r="U532" s="4"/>
      <c r="V532" s="4"/>
      <c r="W532" s="4"/>
    </row>
    <row r="533" spans="1:23" x14ac:dyDescent="0.2">
      <c r="A533" s="4">
        <v>50</v>
      </c>
      <c r="B533" s="4">
        <v>0</v>
      </c>
      <c r="C533" s="4">
        <v>0</v>
      </c>
      <c r="D533" s="4">
        <v>1</v>
      </c>
      <c r="E533" s="4">
        <v>226</v>
      </c>
      <c r="F533" s="4">
        <f>ROUND(Source!AW527,O533)</f>
        <v>0</v>
      </c>
      <c r="G533" s="4" t="s">
        <v>20</v>
      </c>
      <c r="H533" s="4" t="s">
        <v>21</v>
      </c>
      <c r="I533" s="4"/>
      <c r="J533" s="4"/>
      <c r="K533" s="4">
        <v>226</v>
      </c>
      <c r="L533" s="4">
        <v>5</v>
      </c>
      <c r="M533" s="4">
        <v>3</v>
      </c>
      <c r="N533" s="4" t="s">
        <v>3</v>
      </c>
      <c r="O533" s="4">
        <v>2</v>
      </c>
      <c r="P533" s="4"/>
      <c r="Q533" s="4"/>
      <c r="R533" s="4"/>
      <c r="S533" s="4"/>
      <c r="T533" s="4"/>
      <c r="U533" s="4"/>
      <c r="V533" s="4"/>
      <c r="W533" s="4"/>
    </row>
    <row r="534" spans="1:23" x14ac:dyDescent="0.2">
      <c r="A534" s="4">
        <v>50</v>
      </c>
      <c r="B534" s="4">
        <v>0</v>
      </c>
      <c r="C534" s="4">
        <v>0</v>
      </c>
      <c r="D534" s="4">
        <v>1</v>
      </c>
      <c r="E534" s="4">
        <v>227</v>
      </c>
      <c r="F534" s="4">
        <f>ROUND(Source!AX527,O534)</f>
        <v>0</v>
      </c>
      <c r="G534" s="4" t="s">
        <v>22</v>
      </c>
      <c r="H534" s="4" t="s">
        <v>23</v>
      </c>
      <c r="I534" s="4"/>
      <c r="J534" s="4"/>
      <c r="K534" s="4">
        <v>227</v>
      </c>
      <c r="L534" s="4">
        <v>6</v>
      </c>
      <c r="M534" s="4">
        <v>3</v>
      </c>
      <c r="N534" s="4" t="s">
        <v>3</v>
      </c>
      <c r="O534" s="4">
        <v>2</v>
      </c>
      <c r="P534" s="4"/>
      <c r="Q534" s="4"/>
      <c r="R534" s="4"/>
      <c r="S534" s="4"/>
      <c r="T534" s="4"/>
      <c r="U534" s="4"/>
      <c r="V534" s="4"/>
      <c r="W534" s="4"/>
    </row>
    <row r="535" spans="1:23" x14ac:dyDescent="0.2">
      <c r="A535" s="4">
        <v>50</v>
      </c>
      <c r="B535" s="4">
        <v>0</v>
      </c>
      <c r="C535" s="4">
        <v>0</v>
      </c>
      <c r="D535" s="4">
        <v>1</v>
      </c>
      <c r="E535" s="4">
        <v>228</v>
      </c>
      <c r="F535" s="4">
        <f>ROUND(Source!AY527,O535)</f>
        <v>0</v>
      </c>
      <c r="G535" s="4" t="s">
        <v>24</v>
      </c>
      <c r="H535" s="4" t="s">
        <v>25</v>
      </c>
      <c r="I535" s="4"/>
      <c r="J535" s="4"/>
      <c r="K535" s="4">
        <v>228</v>
      </c>
      <c r="L535" s="4">
        <v>7</v>
      </c>
      <c r="M535" s="4">
        <v>3</v>
      </c>
      <c r="N535" s="4" t="s">
        <v>3</v>
      </c>
      <c r="O535" s="4">
        <v>2</v>
      </c>
      <c r="P535" s="4"/>
      <c r="Q535" s="4"/>
      <c r="R535" s="4"/>
      <c r="S535" s="4"/>
      <c r="T535" s="4"/>
      <c r="U535" s="4"/>
      <c r="V535" s="4"/>
      <c r="W535" s="4"/>
    </row>
    <row r="536" spans="1:23" x14ac:dyDescent="0.2">
      <c r="A536" s="4">
        <v>50</v>
      </c>
      <c r="B536" s="4">
        <v>0</v>
      </c>
      <c r="C536" s="4">
        <v>0</v>
      </c>
      <c r="D536" s="4">
        <v>1</v>
      </c>
      <c r="E536" s="4">
        <v>216</v>
      </c>
      <c r="F536" s="4">
        <f>ROUND(Source!AP527,O536)</f>
        <v>0</v>
      </c>
      <c r="G536" s="4" t="s">
        <v>26</v>
      </c>
      <c r="H536" s="4" t="s">
        <v>27</v>
      </c>
      <c r="I536" s="4"/>
      <c r="J536" s="4"/>
      <c r="K536" s="4">
        <v>216</v>
      </c>
      <c r="L536" s="4">
        <v>8</v>
      </c>
      <c r="M536" s="4">
        <v>3</v>
      </c>
      <c r="N536" s="4" t="s">
        <v>3</v>
      </c>
      <c r="O536" s="4">
        <v>2</v>
      </c>
      <c r="P536" s="4"/>
      <c r="Q536" s="4"/>
      <c r="R536" s="4"/>
      <c r="S536" s="4"/>
      <c r="T536" s="4"/>
      <c r="U536" s="4"/>
      <c r="V536" s="4"/>
      <c r="W536" s="4"/>
    </row>
    <row r="537" spans="1:23" x14ac:dyDescent="0.2">
      <c r="A537" s="4">
        <v>50</v>
      </c>
      <c r="B537" s="4">
        <v>0</v>
      </c>
      <c r="C537" s="4">
        <v>0</v>
      </c>
      <c r="D537" s="4">
        <v>1</v>
      </c>
      <c r="E537" s="4">
        <v>223</v>
      </c>
      <c r="F537" s="4">
        <f>ROUND(Source!AQ527,O537)</f>
        <v>0</v>
      </c>
      <c r="G537" s="4" t="s">
        <v>28</v>
      </c>
      <c r="H537" s="4" t="s">
        <v>29</v>
      </c>
      <c r="I537" s="4"/>
      <c r="J537" s="4"/>
      <c r="K537" s="4">
        <v>223</v>
      </c>
      <c r="L537" s="4">
        <v>9</v>
      </c>
      <c r="M537" s="4">
        <v>3</v>
      </c>
      <c r="N537" s="4" t="s">
        <v>3</v>
      </c>
      <c r="O537" s="4">
        <v>2</v>
      </c>
      <c r="P537" s="4"/>
      <c r="Q537" s="4"/>
      <c r="R537" s="4"/>
      <c r="S537" s="4"/>
      <c r="T537" s="4"/>
      <c r="U537" s="4"/>
      <c r="V537" s="4"/>
      <c r="W537" s="4"/>
    </row>
    <row r="538" spans="1:23" x14ac:dyDescent="0.2">
      <c r="A538" s="4">
        <v>50</v>
      </c>
      <c r="B538" s="4">
        <v>0</v>
      </c>
      <c r="C538" s="4">
        <v>0</v>
      </c>
      <c r="D538" s="4">
        <v>1</v>
      </c>
      <c r="E538" s="4">
        <v>229</v>
      </c>
      <c r="F538" s="4">
        <f>ROUND(Source!AZ527,O538)</f>
        <v>0</v>
      </c>
      <c r="G538" s="4" t="s">
        <v>30</v>
      </c>
      <c r="H538" s="4" t="s">
        <v>31</v>
      </c>
      <c r="I538" s="4"/>
      <c r="J538" s="4"/>
      <c r="K538" s="4">
        <v>229</v>
      </c>
      <c r="L538" s="4">
        <v>10</v>
      </c>
      <c r="M538" s="4">
        <v>3</v>
      </c>
      <c r="N538" s="4" t="s">
        <v>3</v>
      </c>
      <c r="O538" s="4">
        <v>2</v>
      </c>
      <c r="P538" s="4"/>
      <c r="Q538" s="4"/>
      <c r="R538" s="4"/>
      <c r="S538" s="4"/>
      <c r="T538" s="4"/>
      <c r="U538" s="4"/>
      <c r="V538" s="4"/>
      <c r="W538" s="4"/>
    </row>
    <row r="539" spans="1:23" x14ac:dyDescent="0.2">
      <c r="A539" s="4">
        <v>50</v>
      </c>
      <c r="B539" s="4">
        <v>0</v>
      </c>
      <c r="C539" s="4">
        <v>0</v>
      </c>
      <c r="D539" s="4">
        <v>1</v>
      </c>
      <c r="E539" s="4">
        <v>203</v>
      </c>
      <c r="F539" s="4">
        <f>ROUND(Source!Q527,O539)</f>
        <v>0</v>
      </c>
      <c r="G539" s="4" t="s">
        <v>32</v>
      </c>
      <c r="H539" s="4" t="s">
        <v>33</v>
      </c>
      <c r="I539" s="4"/>
      <c r="J539" s="4"/>
      <c r="K539" s="4">
        <v>203</v>
      </c>
      <c r="L539" s="4">
        <v>11</v>
      </c>
      <c r="M539" s="4">
        <v>3</v>
      </c>
      <c r="N539" s="4" t="s">
        <v>3</v>
      </c>
      <c r="O539" s="4">
        <v>2</v>
      </c>
      <c r="P539" s="4"/>
      <c r="Q539" s="4"/>
      <c r="R539" s="4"/>
      <c r="S539" s="4"/>
      <c r="T539" s="4"/>
      <c r="U539" s="4"/>
      <c r="V539" s="4"/>
      <c r="W539" s="4"/>
    </row>
    <row r="540" spans="1:23" x14ac:dyDescent="0.2">
      <c r="A540" s="4">
        <v>50</v>
      </c>
      <c r="B540" s="4">
        <v>0</v>
      </c>
      <c r="C540" s="4">
        <v>0</v>
      </c>
      <c r="D540" s="4">
        <v>1</v>
      </c>
      <c r="E540" s="4">
        <v>231</v>
      </c>
      <c r="F540" s="4">
        <f>ROUND(Source!BB527,O540)</f>
        <v>0</v>
      </c>
      <c r="G540" s="4" t="s">
        <v>34</v>
      </c>
      <c r="H540" s="4" t="s">
        <v>35</v>
      </c>
      <c r="I540" s="4"/>
      <c r="J540" s="4"/>
      <c r="K540" s="4">
        <v>231</v>
      </c>
      <c r="L540" s="4">
        <v>12</v>
      </c>
      <c r="M540" s="4">
        <v>3</v>
      </c>
      <c r="N540" s="4" t="s">
        <v>3</v>
      </c>
      <c r="O540" s="4">
        <v>2</v>
      </c>
      <c r="P540" s="4"/>
      <c r="Q540" s="4"/>
      <c r="R540" s="4"/>
      <c r="S540" s="4"/>
      <c r="T540" s="4"/>
      <c r="U540" s="4"/>
      <c r="V540" s="4"/>
      <c r="W540" s="4"/>
    </row>
    <row r="541" spans="1:23" x14ac:dyDescent="0.2">
      <c r="A541" s="4">
        <v>50</v>
      </c>
      <c r="B541" s="4">
        <v>0</v>
      </c>
      <c r="C541" s="4">
        <v>0</v>
      </c>
      <c r="D541" s="4">
        <v>1</v>
      </c>
      <c r="E541" s="4">
        <v>204</v>
      </c>
      <c r="F541" s="4">
        <f>ROUND(Source!R527,O541)</f>
        <v>0</v>
      </c>
      <c r="G541" s="4" t="s">
        <v>36</v>
      </c>
      <c r="H541" s="4" t="s">
        <v>37</v>
      </c>
      <c r="I541" s="4"/>
      <c r="J541" s="4"/>
      <c r="K541" s="4">
        <v>204</v>
      </c>
      <c r="L541" s="4">
        <v>13</v>
      </c>
      <c r="M541" s="4">
        <v>3</v>
      </c>
      <c r="N541" s="4" t="s">
        <v>3</v>
      </c>
      <c r="O541" s="4">
        <v>2</v>
      </c>
      <c r="P541" s="4"/>
      <c r="Q541" s="4"/>
      <c r="R541" s="4"/>
      <c r="S541" s="4"/>
      <c r="T541" s="4"/>
      <c r="U541" s="4"/>
      <c r="V541" s="4"/>
      <c r="W541" s="4"/>
    </row>
    <row r="542" spans="1:23" x14ac:dyDescent="0.2">
      <c r="A542" s="4">
        <v>50</v>
      </c>
      <c r="B542" s="4">
        <v>0</v>
      </c>
      <c r="C542" s="4">
        <v>0</v>
      </c>
      <c r="D542" s="4">
        <v>1</v>
      </c>
      <c r="E542" s="4">
        <v>205</v>
      </c>
      <c r="F542" s="4">
        <f>ROUND(Source!S527,O542)</f>
        <v>0</v>
      </c>
      <c r="G542" s="4" t="s">
        <v>38</v>
      </c>
      <c r="H542" s="4" t="s">
        <v>39</v>
      </c>
      <c r="I542" s="4"/>
      <c r="J542" s="4"/>
      <c r="K542" s="4">
        <v>205</v>
      </c>
      <c r="L542" s="4">
        <v>14</v>
      </c>
      <c r="M542" s="4">
        <v>3</v>
      </c>
      <c r="N542" s="4" t="s">
        <v>3</v>
      </c>
      <c r="O542" s="4">
        <v>2</v>
      </c>
      <c r="P542" s="4"/>
      <c r="Q542" s="4"/>
      <c r="R542" s="4"/>
      <c r="S542" s="4"/>
      <c r="T542" s="4"/>
      <c r="U542" s="4"/>
      <c r="V542" s="4"/>
      <c r="W542" s="4"/>
    </row>
    <row r="543" spans="1:23" x14ac:dyDescent="0.2">
      <c r="A543" s="4">
        <v>50</v>
      </c>
      <c r="B543" s="4">
        <v>0</v>
      </c>
      <c r="C543" s="4">
        <v>0</v>
      </c>
      <c r="D543" s="4">
        <v>1</v>
      </c>
      <c r="E543" s="4">
        <v>232</v>
      </c>
      <c r="F543" s="4">
        <f>ROUND(Source!BC527,O543)</f>
        <v>0</v>
      </c>
      <c r="G543" s="4" t="s">
        <v>40</v>
      </c>
      <c r="H543" s="4" t="s">
        <v>41</v>
      </c>
      <c r="I543" s="4"/>
      <c r="J543" s="4"/>
      <c r="K543" s="4">
        <v>232</v>
      </c>
      <c r="L543" s="4">
        <v>15</v>
      </c>
      <c r="M543" s="4">
        <v>3</v>
      </c>
      <c r="N543" s="4" t="s">
        <v>3</v>
      </c>
      <c r="O543" s="4">
        <v>2</v>
      </c>
      <c r="P543" s="4"/>
      <c r="Q543" s="4"/>
      <c r="R543" s="4"/>
      <c r="S543" s="4"/>
      <c r="T543" s="4"/>
      <c r="U543" s="4"/>
      <c r="V543" s="4"/>
      <c r="W543" s="4"/>
    </row>
    <row r="544" spans="1:23" x14ac:dyDescent="0.2">
      <c r="A544" s="4">
        <v>50</v>
      </c>
      <c r="B544" s="4">
        <v>0</v>
      </c>
      <c r="C544" s="4">
        <v>0</v>
      </c>
      <c r="D544" s="4">
        <v>1</v>
      </c>
      <c r="E544" s="4">
        <v>214</v>
      </c>
      <c r="F544" s="4">
        <f>ROUND(Source!AS527,O544)</f>
        <v>0</v>
      </c>
      <c r="G544" s="4" t="s">
        <v>42</v>
      </c>
      <c r="H544" s="4" t="s">
        <v>43</v>
      </c>
      <c r="I544" s="4"/>
      <c r="J544" s="4"/>
      <c r="K544" s="4">
        <v>214</v>
      </c>
      <c r="L544" s="4">
        <v>16</v>
      </c>
      <c r="M544" s="4">
        <v>3</v>
      </c>
      <c r="N544" s="4" t="s">
        <v>3</v>
      </c>
      <c r="O544" s="4">
        <v>2</v>
      </c>
      <c r="P544" s="4"/>
      <c r="Q544" s="4"/>
      <c r="R544" s="4"/>
      <c r="S544" s="4"/>
      <c r="T544" s="4"/>
      <c r="U544" s="4"/>
      <c r="V544" s="4"/>
      <c r="W544" s="4"/>
    </row>
    <row r="545" spans="1:206" x14ac:dyDescent="0.2">
      <c r="A545" s="4">
        <v>50</v>
      </c>
      <c r="B545" s="4">
        <v>0</v>
      </c>
      <c r="C545" s="4">
        <v>0</v>
      </c>
      <c r="D545" s="4">
        <v>1</v>
      </c>
      <c r="E545" s="4">
        <v>215</v>
      </c>
      <c r="F545" s="4">
        <f>ROUND(Source!AT527,O545)</f>
        <v>0</v>
      </c>
      <c r="G545" s="4" t="s">
        <v>44</v>
      </c>
      <c r="H545" s="4" t="s">
        <v>45</v>
      </c>
      <c r="I545" s="4"/>
      <c r="J545" s="4"/>
      <c r="K545" s="4">
        <v>215</v>
      </c>
      <c r="L545" s="4">
        <v>17</v>
      </c>
      <c r="M545" s="4">
        <v>3</v>
      </c>
      <c r="N545" s="4" t="s">
        <v>3</v>
      </c>
      <c r="O545" s="4">
        <v>2</v>
      </c>
      <c r="P545" s="4"/>
      <c r="Q545" s="4"/>
      <c r="R545" s="4"/>
      <c r="S545" s="4"/>
      <c r="T545" s="4"/>
      <c r="U545" s="4"/>
      <c r="V545" s="4"/>
      <c r="W545" s="4"/>
    </row>
    <row r="546" spans="1:206" x14ac:dyDescent="0.2">
      <c r="A546" s="4">
        <v>50</v>
      </c>
      <c r="B546" s="4">
        <v>0</v>
      </c>
      <c r="C546" s="4">
        <v>0</v>
      </c>
      <c r="D546" s="4">
        <v>1</v>
      </c>
      <c r="E546" s="4">
        <v>217</v>
      </c>
      <c r="F546" s="4">
        <f>ROUND(Source!AU527,O546)</f>
        <v>0</v>
      </c>
      <c r="G546" s="4" t="s">
        <v>46</v>
      </c>
      <c r="H546" s="4" t="s">
        <v>47</v>
      </c>
      <c r="I546" s="4"/>
      <c r="J546" s="4"/>
      <c r="K546" s="4">
        <v>217</v>
      </c>
      <c r="L546" s="4">
        <v>18</v>
      </c>
      <c r="M546" s="4">
        <v>3</v>
      </c>
      <c r="N546" s="4" t="s">
        <v>3</v>
      </c>
      <c r="O546" s="4">
        <v>2</v>
      </c>
      <c r="P546" s="4"/>
      <c r="Q546" s="4"/>
      <c r="R546" s="4"/>
      <c r="S546" s="4"/>
      <c r="T546" s="4"/>
      <c r="U546" s="4"/>
      <c r="V546" s="4"/>
      <c r="W546" s="4"/>
    </row>
    <row r="547" spans="1:206" x14ac:dyDescent="0.2">
      <c r="A547" s="4">
        <v>50</v>
      </c>
      <c r="B547" s="4">
        <v>0</v>
      </c>
      <c r="C547" s="4">
        <v>0</v>
      </c>
      <c r="D547" s="4">
        <v>1</v>
      </c>
      <c r="E547" s="4">
        <v>230</v>
      </c>
      <c r="F547" s="4">
        <f>ROUND(Source!BA527,O547)</f>
        <v>0</v>
      </c>
      <c r="G547" s="4" t="s">
        <v>48</v>
      </c>
      <c r="H547" s="4" t="s">
        <v>49</v>
      </c>
      <c r="I547" s="4"/>
      <c r="J547" s="4"/>
      <c r="K547" s="4">
        <v>230</v>
      </c>
      <c r="L547" s="4">
        <v>19</v>
      </c>
      <c r="M547" s="4">
        <v>3</v>
      </c>
      <c r="N547" s="4" t="s">
        <v>3</v>
      </c>
      <c r="O547" s="4">
        <v>2</v>
      </c>
      <c r="P547" s="4"/>
      <c r="Q547" s="4"/>
      <c r="R547" s="4"/>
      <c r="S547" s="4"/>
      <c r="T547" s="4"/>
      <c r="U547" s="4"/>
      <c r="V547" s="4"/>
      <c r="W547" s="4"/>
    </row>
    <row r="548" spans="1:206" x14ac:dyDescent="0.2">
      <c r="A548" s="4">
        <v>50</v>
      </c>
      <c r="B548" s="4">
        <v>0</v>
      </c>
      <c r="C548" s="4">
        <v>0</v>
      </c>
      <c r="D548" s="4">
        <v>1</v>
      </c>
      <c r="E548" s="4">
        <v>206</v>
      </c>
      <c r="F548" s="4">
        <f>ROUND(Source!T527,O548)</f>
        <v>0</v>
      </c>
      <c r="G548" s="4" t="s">
        <v>50</v>
      </c>
      <c r="H548" s="4" t="s">
        <v>51</v>
      </c>
      <c r="I548" s="4"/>
      <c r="J548" s="4"/>
      <c r="K548" s="4">
        <v>206</v>
      </c>
      <c r="L548" s="4">
        <v>20</v>
      </c>
      <c r="M548" s="4">
        <v>3</v>
      </c>
      <c r="N548" s="4" t="s">
        <v>3</v>
      </c>
      <c r="O548" s="4">
        <v>2</v>
      </c>
      <c r="P548" s="4"/>
      <c r="Q548" s="4"/>
      <c r="R548" s="4"/>
      <c r="S548" s="4"/>
      <c r="T548" s="4"/>
      <c r="U548" s="4"/>
      <c r="V548" s="4"/>
      <c r="W548" s="4"/>
    </row>
    <row r="549" spans="1:206" x14ac:dyDescent="0.2">
      <c r="A549" s="4">
        <v>50</v>
      </c>
      <c r="B549" s="4">
        <v>0</v>
      </c>
      <c r="C549" s="4">
        <v>0</v>
      </c>
      <c r="D549" s="4">
        <v>1</v>
      </c>
      <c r="E549" s="4">
        <v>207</v>
      </c>
      <c r="F549" s="4">
        <f>Source!U527</f>
        <v>0</v>
      </c>
      <c r="G549" s="4" t="s">
        <v>52</v>
      </c>
      <c r="H549" s="4" t="s">
        <v>53</v>
      </c>
      <c r="I549" s="4"/>
      <c r="J549" s="4"/>
      <c r="K549" s="4">
        <v>207</v>
      </c>
      <c r="L549" s="4">
        <v>21</v>
      </c>
      <c r="M549" s="4">
        <v>3</v>
      </c>
      <c r="N549" s="4" t="s">
        <v>3</v>
      </c>
      <c r="O549" s="4">
        <v>-1</v>
      </c>
      <c r="P549" s="4"/>
      <c r="Q549" s="4"/>
      <c r="R549" s="4"/>
      <c r="S549" s="4"/>
      <c r="T549" s="4"/>
      <c r="U549" s="4"/>
      <c r="V549" s="4"/>
      <c r="W549" s="4"/>
    </row>
    <row r="550" spans="1:206" x14ac:dyDescent="0.2">
      <c r="A550" s="4">
        <v>50</v>
      </c>
      <c r="B550" s="4">
        <v>0</v>
      </c>
      <c r="C550" s="4">
        <v>0</v>
      </c>
      <c r="D550" s="4">
        <v>1</v>
      </c>
      <c r="E550" s="4">
        <v>208</v>
      </c>
      <c r="F550" s="4">
        <f>Source!V527</f>
        <v>0</v>
      </c>
      <c r="G550" s="4" t="s">
        <v>54</v>
      </c>
      <c r="H550" s="4" t="s">
        <v>55</v>
      </c>
      <c r="I550" s="4"/>
      <c r="J550" s="4"/>
      <c r="K550" s="4">
        <v>208</v>
      </c>
      <c r="L550" s="4">
        <v>22</v>
      </c>
      <c r="M550" s="4">
        <v>3</v>
      </c>
      <c r="N550" s="4" t="s">
        <v>3</v>
      </c>
      <c r="O550" s="4">
        <v>-1</v>
      </c>
      <c r="P550" s="4"/>
      <c r="Q550" s="4"/>
      <c r="R550" s="4"/>
      <c r="S550" s="4"/>
      <c r="T550" s="4"/>
      <c r="U550" s="4"/>
      <c r="V550" s="4"/>
      <c r="W550" s="4"/>
    </row>
    <row r="551" spans="1:206" x14ac:dyDescent="0.2">
      <c r="A551" s="4">
        <v>50</v>
      </c>
      <c r="B551" s="4">
        <v>0</v>
      </c>
      <c r="C551" s="4">
        <v>0</v>
      </c>
      <c r="D551" s="4">
        <v>1</v>
      </c>
      <c r="E551" s="4">
        <v>209</v>
      </c>
      <c r="F551" s="4">
        <f>ROUND(Source!W527,O551)</f>
        <v>0</v>
      </c>
      <c r="G551" s="4" t="s">
        <v>56</v>
      </c>
      <c r="H551" s="4" t="s">
        <v>57</v>
      </c>
      <c r="I551" s="4"/>
      <c r="J551" s="4"/>
      <c r="K551" s="4">
        <v>209</v>
      </c>
      <c r="L551" s="4">
        <v>23</v>
      </c>
      <c r="M551" s="4">
        <v>3</v>
      </c>
      <c r="N551" s="4" t="s">
        <v>3</v>
      </c>
      <c r="O551" s="4">
        <v>2</v>
      </c>
      <c r="P551" s="4"/>
      <c r="Q551" s="4"/>
      <c r="R551" s="4"/>
      <c r="S551" s="4"/>
      <c r="T551" s="4"/>
      <c r="U551" s="4"/>
      <c r="V551" s="4"/>
      <c r="W551" s="4"/>
    </row>
    <row r="552" spans="1:206" x14ac:dyDescent="0.2">
      <c r="A552" s="4">
        <v>50</v>
      </c>
      <c r="B552" s="4">
        <v>0</v>
      </c>
      <c r="C552" s="4">
        <v>0</v>
      </c>
      <c r="D552" s="4">
        <v>1</v>
      </c>
      <c r="E552" s="4">
        <v>210</v>
      </c>
      <c r="F552" s="4">
        <f>ROUND(Source!X527,O552)</f>
        <v>0</v>
      </c>
      <c r="G552" s="4" t="s">
        <v>58</v>
      </c>
      <c r="H552" s="4" t="s">
        <v>59</v>
      </c>
      <c r="I552" s="4"/>
      <c r="J552" s="4"/>
      <c r="K552" s="4">
        <v>210</v>
      </c>
      <c r="L552" s="4">
        <v>24</v>
      </c>
      <c r="M552" s="4">
        <v>3</v>
      </c>
      <c r="N552" s="4" t="s">
        <v>3</v>
      </c>
      <c r="O552" s="4">
        <v>2</v>
      </c>
      <c r="P552" s="4"/>
      <c r="Q552" s="4"/>
      <c r="R552" s="4"/>
      <c r="S552" s="4"/>
      <c r="T552" s="4"/>
      <c r="U552" s="4"/>
      <c r="V552" s="4"/>
      <c r="W552" s="4"/>
    </row>
    <row r="553" spans="1:206" x14ac:dyDescent="0.2">
      <c r="A553" s="4">
        <v>50</v>
      </c>
      <c r="B553" s="4">
        <v>0</v>
      </c>
      <c r="C553" s="4">
        <v>0</v>
      </c>
      <c r="D553" s="4">
        <v>1</v>
      </c>
      <c r="E553" s="4">
        <v>211</v>
      </c>
      <c r="F553" s="4">
        <f>ROUND(Source!Y527,O553)</f>
        <v>0</v>
      </c>
      <c r="G553" s="4" t="s">
        <v>60</v>
      </c>
      <c r="H553" s="4" t="s">
        <v>61</v>
      </c>
      <c r="I553" s="4"/>
      <c r="J553" s="4"/>
      <c r="K553" s="4">
        <v>211</v>
      </c>
      <c r="L553" s="4">
        <v>25</v>
      </c>
      <c r="M553" s="4">
        <v>3</v>
      </c>
      <c r="N553" s="4" t="s">
        <v>3</v>
      </c>
      <c r="O553" s="4">
        <v>2</v>
      </c>
      <c r="P553" s="4"/>
      <c r="Q553" s="4"/>
      <c r="R553" s="4"/>
      <c r="S553" s="4"/>
      <c r="T553" s="4"/>
      <c r="U553" s="4"/>
      <c r="V553" s="4"/>
      <c r="W553" s="4"/>
    </row>
    <row r="554" spans="1:206" x14ac:dyDescent="0.2">
      <c r="A554" s="4">
        <v>50</v>
      </c>
      <c r="B554" s="4">
        <v>0</v>
      </c>
      <c r="C554" s="4">
        <v>0</v>
      </c>
      <c r="D554" s="4">
        <v>1</v>
      </c>
      <c r="E554" s="4">
        <v>224</v>
      </c>
      <c r="F554" s="4">
        <f>ROUND(Source!AR527,O554)</f>
        <v>0</v>
      </c>
      <c r="G554" s="4" t="s">
        <v>62</v>
      </c>
      <c r="H554" s="4" t="s">
        <v>63</v>
      </c>
      <c r="I554" s="4"/>
      <c r="J554" s="4"/>
      <c r="K554" s="4">
        <v>224</v>
      </c>
      <c r="L554" s="4">
        <v>26</v>
      </c>
      <c r="M554" s="4">
        <v>3</v>
      </c>
      <c r="N554" s="4" t="s">
        <v>3</v>
      </c>
      <c r="O554" s="4">
        <v>2</v>
      </c>
      <c r="P554" s="4"/>
      <c r="Q554" s="4"/>
      <c r="R554" s="4"/>
      <c r="S554" s="4"/>
      <c r="T554" s="4"/>
      <c r="U554" s="4"/>
      <c r="V554" s="4"/>
      <c r="W554" s="4"/>
    </row>
    <row r="556" spans="1:206" x14ac:dyDescent="0.2">
      <c r="A556" s="2">
        <v>51</v>
      </c>
      <c r="B556" s="2">
        <f>B396</f>
        <v>1</v>
      </c>
      <c r="C556" s="2">
        <f>A396</f>
        <v>4</v>
      </c>
      <c r="D556" s="2">
        <f>ROW(A396)</f>
        <v>396</v>
      </c>
      <c r="E556" s="2"/>
      <c r="F556" s="2" t="str">
        <f>IF(F396&lt;&gt;"",F396,"")</f>
        <v>3.1</v>
      </c>
      <c r="G556" s="2" t="str">
        <f>IF(G396&lt;&gt;"",G396,"")</f>
        <v>Каланчевская ул.,д. 49   (организации парковочного кармана   для автотранспорта инвалидов за счет сужения тротуара) - 170 м2</v>
      </c>
      <c r="H556" s="2">
        <v>0</v>
      </c>
      <c r="I556" s="2"/>
      <c r="J556" s="2"/>
      <c r="K556" s="2"/>
      <c r="L556" s="2"/>
      <c r="M556" s="2"/>
      <c r="N556" s="2"/>
      <c r="O556" s="2">
        <f t="shared" ref="O556:T556" si="214">ROUND(O413+O449+O486+O527+AB556,2)</f>
        <v>0</v>
      </c>
      <c r="P556" s="2">
        <f t="shared" si="214"/>
        <v>0</v>
      </c>
      <c r="Q556" s="2">
        <f t="shared" si="214"/>
        <v>0</v>
      </c>
      <c r="R556" s="2">
        <f t="shared" si="214"/>
        <v>0</v>
      </c>
      <c r="S556" s="2">
        <f t="shared" si="214"/>
        <v>0</v>
      </c>
      <c r="T556" s="2">
        <f t="shared" si="214"/>
        <v>0</v>
      </c>
      <c r="U556" s="2">
        <f>U413+U449+U486+U527+AH556</f>
        <v>0</v>
      </c>
      <c r="V556" s="2">
        <f>V413+V449+V486+V527+AI556</f>
        <v>0</v>
      </c>
      <c r="W556" s="2">
        <f>ROUND(W413+W449+W486+W527+AJ556,2)</f>
        <v>0</v>
      </c>
      <c r="X556" s="2">
        <f>ROUND(X413+X449+X486+X527+AK556,2)</f>
        <v>0</v>
      </c>
      <c r="Y556" s="2">
        <f>ROUND(Y413+Y449+Y486+Y527+AL556,2)</f>
        <v>0</v>
      </c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>
        <f t="shared" ref="AO556:BC556" si="215">ROUND(AO413+AO449+AO486+AO527+BX556,2)</f>
        <v>0</v>
      </c>
      <c r="AP556" s="2">
        <f t="shared" si="215"/>
        <v>0</v>
      </c>
      <c r="AQ556" s="2">
        <f t="shared" si="215"/>
        <v>0</v>
      </c>
      <c r="AR556" s="2">
        <f t="shared" si="215"/>
        <v>0</v>
      </c>
      <c r="AS556" s="2">
        <f t="shared" si="215"/>
        <v>0</v>
      </c>
      <c r="AT556" s="2">
        <f t="shared" si="215"/>
        <v>0</v>
      </c>
      <c r="AU556" s="2">
        <f t="shared" si="215"/>
        <v>0</v>
      </c>
      <c r="AV556" s="2">
        <f t="shared" si="215"/>
        <v>0</v>
      </c>
      <c r="AW556" s="2">
        <f t="shared" si="215"/>
        <v>0</v>
      </c>
      <c r="AX556" s="2">
        <f t="shared" si="215"/>
        <v>0</v>
      </c>
      <c r="AY556" s="2">
        <f t="shared" si="215"/>
        <v>0</v>
      </c>
      <c r="AZ556" s="2">
        <f t="shared" si="215"/>
        <v>0</v>
      </c>
      <c r="BA556" s="2">
        <f t="shared" si="215"/>
        <v>0</v>
      </c>
      <c r="BB556" s="2">
        <f t="shared" si="215"/>
        <v>0</v>
      </c>
      <c r="BC556" s="2">
        <f t="shared" si="215"/>
        <v>0</v>
      </c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3"/>
      <c r="DH556" s="3"/>
      <c r="DI556" s="3"/>
      <c r="DJ556" s="3"/>
      <c r="DK556" s="3"/>
      <c r="DL556" s="3"/>
      <c r="DM556" s="3"/>
      <c r="DN556" s="3"/>
      <c r="DO556" s="3"/>
      <c r="DP556" s="3"/>
      <c r="DQ556" s="3"/>
      <c r="DR556" s="3"/>
      <c r="DS556" s="3"/>
      <c r="DT556" s="3"/>
      <c r="DU556" s="3"/>
      <c r="DV556" s="3"/>
      <c r="DW556" s="3"/>
      <c r="DX556" s="3"/>
      <c r="DY556" s="3"/>
      <c r="DZ556" s="3"/>
      <c r="EA556" s="3"/>
      <c r="EB556" s="3"/>
      <c r="EC556" s="3"/>
      <c r="ED556" s="3"/>
      <c r="EE556" s="3"/>
      <c r="EF556" s="3"/>
      <c r="EG556" s="3"/>
      <c r="EH556" s="3"/>
      <c r="EI556" s="3"/>
      <c r="EJ556" s="3"/>
      <c r="EK556" s="3"/>
      <c r="EL556" s="3"/>
      <c r="EM556" s="3"/>
      <c r="EN556" s="3"/>
      <c r="EO556" s="3"/>
      <c r="EP556" s="3"/>
      <c r="EQ556" s="3"/>
      <c r="ER556" s="3"/>
      <c r="ES556" s="3"/>
      <c r="ET556" s="3"/>
      <c r="EU556" s="3"/>
      <c r="EV556" s="3"/>
      <c r="EW556" s="3"/>
      <c r="EX556" s="3"/>
      <c r="EY556" s="3"/>
      <c r="EZ556" s="3"/>
      <c r="FA556" s="3"/>
      <c r="FB556" s="3"/>
      <c r="FC556" s="3"/>
      <c r="FD556" s="3"/>
      <c r="FE556" s="3"/>
      <c r="FF556" s="3"/>
      <c r="FG556" s="3"/>
      <c r="FH556" s="3"/>
      <c r="FI556" s="3"/>
      <c r="FJ556" s="3"/>
      <c r="FK556" s="3"/>
      <c r="FL556" s="3"/>
      <c r="FM556" s="3"/>
      <c r="FN556" s="3"/>
      <c r="FO556" s="3"/>
      <c r="FP556" s="3"/>
      <c r="FQ556" s="3"/>
      <c r="FR556" s="3"/>
      <c r="FS556" s="3"/>
      <c r="FT556" s="3"/>
      <c r="FU556" s="3"/>
      <c r="FV556" s="3"/>
      <c r="FW556" s="3"/>
      <c r="FX556" s="3"/>
      <c r="FY556" s="3"/>
      <c r="FZ556" s="3"/>
      <c r="GA556" s="3"/>
      <c r="GB556" s="3"/>
      <c r="GC556" s="3"/>
      <c r="GD556" s="3"/>
      <c r="GE556" s="3"/>
      <c r="GF556" s="3"/>
      <c r="GG556" s="3"/>
      <c r="GH556" s="3"/>
      <c r="GI556" s="3"/>
      <c r="GJ556" s="3"/>
      <c r="GK556" s="3"/>
      <c r="GL556" s="3"/>
      <c r="GM556" s="3"/>
      <c r="GN556" s="3"/>
      <c r="GO556" s="3"/>
      <c r="GP556" s="3"/>
      <c r="GQ556" s="3"/>
      <c r="GR556" s="3"/>
      <c r="GS556" s="3"/>
      <c r="GT556" s="3"/>
      <c r="GU556" s="3"/>
      <c r="GV556" s="3"/>
      <c r="GW556" s="3"/>
      <c r="GX556" s="3">
        <v>0</v>
      </c>
    </row>
    <row r="558" spans="1:206" x14ac:dyDescent="0.2">
      <c r="A558" s="4">
        <v>50</v>
      </c>
      <c r="B558" s="4">
        <v>0</v>
      </c>
      <c r="C558" s="4">
        <v>0</v>
      </c>
      <c r="D558" s="4">
        <v>1</v>
      </c>
      <c r="E558" s="4">
        <v>201</v>
      </c>
      <c r="F558" s="4">
        <f>ROUND(Source!O556,O558)</f>
        <v>0</v>
      </c>
      <c r="G558" s="4" t="s">
        <v>12</v>
      </c>
      <c r="H558" s="4" t="s">
        <v>13</v>
      </c>
      <c r="I558" s="4"/>
      <c r="J558" s="4"/>
      <c r="K558" s="4">
        <v>201</v>
      </c>
      <c r="L558" s="4">
        <v>1</v>
      </c>
      <c r="M558" s="4">
        <v>3</v>
      </c>
      <c r="N558" s="4" t="s">
        <v>3</v>
      </c>
      <c r="O558" s="4">
        <v>2</v>
      </c>
      <c r="P558" s="4"/>
      <c r="Q558" s="4"/>
      <c r="R558" s="4"/>
      <c r="S558" s="4"/>
      <c r="T558" s="4"/>
      <c r="U558" s="4"/>
      <c r="V558" s="4"/>
      <c r="W558" s="4"/>
    </row>
    <row r="559" spans="1:206" x14ac:dyDescent="0.2">
      <c r="A559" s="4">
        <v>50</v>
      </c>
      <c r="B559" s="4">
        <v>0</v>
      </c>
      <c r="C559" s="4">
        <v>0</v>
      </c>
      <c r="D559" s="4">
        <v>1</v>
      </c>
      <c r="E559" s="4">
        <v>202</v>
      </c>
      <c r="F559" s="4">
        <f>ROUND(Source!P556,O559)</f>
        <v>0</v>
      </c>
      <c r="G559" s="4" t="s">
        <v>14</v>
      </c>
      <c r="H559" s="4" t="s">
        <v>15</v>
      </c>
      <c r="I559" s="4"/>
      <c r="J559" s="4"/>
      <c r="K559" s="4">
        <v>202</v>
      </c>
      <c r="L559" s="4">
        <v>2</v>
      </c>
      <c r="M559" s="4">
        <v>3</v>
      </c>
      <c r="N559" s="4" t="s">
        <v>3</v>
      </c>
      <c r="O559" s="4">
        <v>2</v>
      </c>
      <c r="P559" s="4"/>
      <c r="Q559" s="4"/>
      <c r="R559" s="4"/>
      <c r="S559" s="4"/>
      <c r="T559" s="4"/>
      <c r="U559" s="4"/>
      <c r="V559" s="4"/>
      <c r="W559" s="4"/>
    </row>
    <row r="560" spans="1:206" x14ac:dyDescent="0.2">
      <c r="A560" s="4">
        <v>50</v>
      </c>
      <c r="B560" s="4">
        <v>0</v>
      </c>
      <c r="C560" s="4">
        <v>0</v>
      </c>
      <c r="D560" s="4">
        <v>1</v>
      </c>
      <c r="E560" s="4">
        <v>222</v>
      </c>
      <c r="F560" s="4">
        <f>ROUND(Source!AO556,O560)</f>
        <v>0</v>
      </c>
      <c r="G560" s="4" t="s">
        <v>16</v>
      </c>
      <c r="H560" s="4" t="s">
        <v>17</v>
      </c>
      <c r="I560" s="4"/>
      <c r="J560" s="4"/>
      <c r="K560" s="4">
        <v>222</v>
      </c>
      <c r="L560" s="4">
        <v>3</v>
      </c>
      <c r="M560" s="4">
        <v>3</v>
      </c>
      <c r="N560" s="4" t="s">
        <v>3</v>
      </c>
      <c r="O560" s="4">
        <v>2</v>
      </c>
      <c r="P560" s="4"/>
      <c r="Q560" s="4"/>
      <c r="R560" s="4"/>
      <c r="S560" s="4"/>
      <c r="T560" s="4"/>
      <c r="U560" s="4"/>
      <c r="V560" s="4"/>
      <c r="W560" s="4"/>
    </row>
    <row r="561" spans="1:23" x14ac:dyDescent="0.2">
      <c r="A561" s="4">
        <v>50</v>
      </c>
      <c r="B561" s="4">
        <v>0</v>
      </c>
      <c r="C561" s="4">
        <v>0</v>
      </c>
      <c r="D561" s="4">
        <v>1</v>
      </c>
      <c r="E561" s="4">
        <v>225</v>
      </c>
      <c r="F561" s="4">
        <f>ROUND(Source!AV556,O561)</f>
        <v>0</v>
      </c>
      <c r="G561" s="4" t="s">
        <v>18</v>
      </c>
      <c r="H561" s="4" t="s">
        <v>19</v>
      </c>
      <c r="I561" s="4"/>
      <c r="J561" s="4"/>
      <c r="K561" s="4">
        <v>225</v>
      </c>
      <c r="L561" s="4">
        <v>4</v>
      </c>
      <c r="M561" s="4">
        <v>3</v>
      </c>
      <c r="N561" s="4" t="s">
        <v>3</v>
      </c>
      <c r="O561" s="4">
        <v>2</v>
      </c>
      <c r="P561" s="4"/>
      <c r="Q561" s="4"/>
      <c r="R561" s="4"/>
      <c r="S561" s="4"/>
      <c r="T561" s="4"/>
      <c r="U561" s="4"/>
      <c r="V561" s="4"/>
      <c r="W561" s="4"/>
    </row>
    <row r="562" spans="1:23" x14ac:dyDescent="0.2">
      <c r="A562" s="4">
        <v>50</v>
      </c>
      <c r="B562" s="4">
        <v>0</v>
      </c>
      <c r="C562" s="4">
        <v>0</v>
      </c>
      <c r="D562" s="4">
        <v>1</v>
      </c>
      <c r="E562" s="4">
        <v>226</v>
      </c>
      <c r="F562" s="4">
        <f>ROUND(Source!AW556,O562)</f>
        <v>0</v>
      </c>
      <c r="G562" s="4" t="s">
        <v>20</v>
      </c>
      <c r="H562" s="4" t="s">
        <v>21</v>
      </c>
      <c r="I562" s="4"/>
      <c r="J562" s="4"/>
      <c r="K562" s="4">
        <v>226</v>
      </c>
      <c r="L562" s="4">
        <v>5</v>
      </c>
      <c r="M562" s="4">
        <v>3</v>
      </c>
      <c r="N562" s="4" t="s">
        <v>3</v>
      </c>
      <c r="O562" s="4">
        <v>2</v>
      </c>
      <c r="P562" s="4"/>
      <c r="Q562" s="4"/>
      <c r="R562" s="4"/>
      <c r="S562" s="4"/>
      <c r="T562" s="4"/>
      <c r="U562" s="4"/>
      <c r="V562" s="4"/>
      <c r="W562" s="4"/>
    </row>
    <row r="563" spans="1:23" x14ac:dyDescent="0.2">
      <c r="A563" s="4">
        <v>50</v>
      </c>
      <c r="B563" s="4">
        <v>0</v>
      </c>
      <c r="C563" s="4">
        <v>0</v>
      </c>
      <c r="D563" s="4">
        <v>1</v>
      </c>
      <c r="E563" s="4">
        <v>227</v>
      </c>
      <c r="F563" s="4">
        <f>ROUND(Source!AX556,O563)</f>
        <v>0</v>
      </c>
      <c r="G563" s="4" t="s">
        <v>22</v>
      </c>
      <c r="H563" s="4" t="s">
        <v>23</v>
      </c>
      <c r="I563" s="4"/>
      <c r="J563" s="4"/>
      <c r="K563" s="4">
        <v>227</v>
      </c>
      <c r="L563" s="4">
        <v>6</v>
      </c>
      <c r="M563" s="4">
        <v>3</v>
      </c>
      <c r="N563" s="4" t="s">
        <v>3</v>
      </c>
      <c r="O563" s="4">
        <v>2</v>
      </c>
      <c r="P563" s="4"/>
      <c r="Q563" s="4"/>
      <c r="R563" s="4"/>
      <c r="S563" s="4"/>
      <c r="T563" s="4"/>
      <c r="U563" s="4"/>
      <c r="V563" s="4"/>
      <c r="W563" s="4"/>
    </row>
    <row r="564" spans="1:23" x14ac:dyDescent="0.2">
      <c r="A564" s="4">
        <v>50</v>
      </c>
      <c r="B564" s="4">
        <v>0</v>
      </c>
      <c r="C564" s="4">
        <v>0</v>
      </c>
      <c r="D564" s="4">
        <v>1</v>
      </c>
      <c r="E564" s="4">
        <v>228</v>
      </c>
      <c r="F564" s="4">
        <f>ROUND(Source!AY556,O564)</f>
        <v>0</v>
      </c>
      <c r="G564" s="4" t="s">
        <v>24</v>
      </c>
      <c r="H564" s="4" t="s">
        <v>25</v>
      </c>
      <c r="I564" s="4"/>
      <c r="J564" s="4"/>
      <c r="K564" s="4">
        <v>228</v>
      </c>
      <c r="L564" s="4">
        <v>7</v>
      </c>
      <c r="M564" s="4">
        <v>3</v>
      </c>
      <c r="N564" s="4" t="s">
        <v>3</v>
      </c>
      <c r="O564" s="4">
        <v>2</v>
      </c>
      <c r="P564" s="4"/>
      <c r="Q564" s="4"/>
      <c r="R564" s="4"/>
      <c r="S564" s="4"/>
      <c r="T564" s="4"/>
      <c r="U564" s="4"/>
      <c r="V564" s="4"/>
      <c r="W564" s="4"/>
    </row>
    <row r="565" spans="1:23" x14ac:dyDescent="0.2">
      <c r="A565" s="4">
        <v>50</v>
      </c>
      <c r="B565" s="4">
        <v>0</v>
      </c>
      <c r="C565" s="4">
        <v>0</v>
      </c>
      <c r="D565" s="4">
        <v>1</v>
      </c>
      <c r="E565" s="4">
        <v>216</v>
      </c>
      <c r="F565" s="4">
        <f>ROUND(Source!AP556,O565)</f>
        <v>0</v>
      </c>
      <c r="G565" s="4" t="s">
        <v>26</v>
      </c>
      <c r="H565" s="4" t="s">
        <v>27</v>
      </c>
      <c r="I565" s="4"/>
      <c r="J565" s="4"/>
      <c r="K565" s="4">
        <v>216</v>
      </c>
      <c r="L565" s="4">
        <v>8</v>
      </c>
      <c r="M565" s="4">
        <v>3</v>
      </c>
      <c r="N565" s="4" t="s">
        <v>3</v>
      </c>
      <c r="O565" s="4">
        <v>2</v>
      </c>
      <c r="P565" s="4"/>
      <c r="Q565" s="4"/>
      <c r="R565" s="4"/>
      <c r="S565" s="4"/>
      <c r="T565" s="4"/>
      <c r="U565" s="4"/>
      <c r="V565" s="4"/>
      <c r="W565" s="4"/>
    </row>
    <row r="566" spans="1:23" x14ac:dyDescent="0.2">
      <c r="A566" s="4">
        <v>50</v>
      </c>
      <c r="B566" s="4">
        <v>0</v>
      </c>
      <c r="C566" s="4">
        <v>0</v>
      </c>
      <c r="D566" s="4">
        <v>1</v>
      </c>
      <c r="E566" s="4">
        <v>223</v>
      </c>
      <c r="F566" s="4">
        <f>ROUND(Source!AQ556,O566)</f>
        <v>0</v>
      </c>
      <c r="G566" s="4" t="s">
        <v>28</v>
      </c>
      <c r="H566" s="4" t="s">
        <v>29</v>
      </c>
      <c r="I566" s="4"/>
      <c r="J566" s="4"/>
      <c r="K566" s="4">
        <v>223</v>
      </c>
      <c r="L566" s="4">
        <v>9</v>
      </c>
      <c r="M566" s="4">
        <v>3</v>
      </c>
      <c r="N566" s="4" t="s">
        <v>3</v>
      </c>
      <c r="O566" s="4">
        <v>2</v>
      </c>
      <c r="P566" s="4"/>
      <c r="Q566" s="4"/>
      <c r="R566" s="4"/>
      <c r="S566" s="4"/>
      <c r="T566" s="4"/>
      <c r="U566" s="4"/>
      <c r="V566" s="4"/>
      <c r="W566" s="4"/>
    </row>
    <row r="567" spans="1:23" x14ac:dyDescent="0.2">
      <c r="A567" s="4">
        <v>50</v>
      </c>
      <c r="B567" s="4">
        <v>0</v>
      </c>
      <c r="C567" s="4">
        <v>0</v>
      </c>
      <c r="D567" s="4">
        <v>1</v>
      </c>
      <c r="E567" s="4">
        <v>229</v>
      </c>
      <c r="F567" s="4">
        <f>ROUND(Source!AZ556,O567)</f>
        <v>0</v>
      </c>
      <c r="G567" s="4" t="s">
        <v>30</v>
      </c>
      <c r="H567" s="4" t="s">
        <v>31</v>
      </c>
      <c r="I567" s="4"/>
      <c r="J567" s="4"/>
      <c r="K567" s="4">
        <v>229</v>
      </c>
      <c r="L567" s="4">
        <v>10</v>
      </c>
      <c r="M567" s="4">
        <v>3</v>
      </c>
      <c r="N567" s="4" t="s">
        <v>3</v>
      </c>
      <c r="O567" s="4">
        <v>2</v>
      </c>
      <c r="P567" s="4"/>
      <c r="Q567" s="4"/>
      <c r="R567" s="4"/>
      <c r="S567" s="4"/>
      <c r="T567" s="4"/>
      <c r="U567" s="4"/>
      <c r="V567" s="4"/>
      <c r="W567" s="4"/>
    </row>
    <row r="568" spans="1:23" x14ac:dyDescent="0.2">
      <c r="A568" s="4">
        <v>50</v>
      </c>
      <c r="B568" s="4">
        <v>0</v>
      </c>
      <c r="C568" s="4">
        <v>0</v>
      </c>
      <c r="D568" s="4">
        <v>1</v>
      </c>
      <c r="E568" s="4">
        <v>203</v>
      </c>
      <c r="F568" s="4">
        <f>ROUND(Source!Q556,O568)</f>
        <v>0</v>
      </c>
      <c r="G568" s="4" t="s">
        <v>32</v>
      </c>
      <c r="H568" s="4" t="s">
        <v>33</v>
      </c>
      <c r="I568" s="4"/>
      <c r="J568" s="4"/>
      <c r="K568" s="4">
        <v>203</v>
      </c>
      <c r="L568" s="4">
        <v>11</v>
      </c>
      <c r="M568" s="4">
        <v>3</v>
      </c>
      <c r="N568" s="4" t="s">
        <v>3</v>
      </c>
      <c r="O568" s="4">
        <v>2</v>
      </c>
      <c r="P568" s="4"/>
      <c r="Q568" s="4"/>
      <c r="R568" s="4"/>
      <c r="S568" s="4"/>
      <c r="T568" s="4"/>
      <c r="U568" s="4"/>
      <c r="V568" s="4"/>
      <c r="W568" s="4"/>
    </row>
    <row r="569" spans="1:23" x14ac:dyDescent="0.2">
      <c r="A569" s="4">
        <v>50</v>
      </c>
      <c r="B569" s="4">
        <v>0</v>
      </c>
      <c r="C569" s="4">
        <v>0</v>
      </c>
      <c r="D569" s="4">
        <v>1</v>
      </c>
      <c r="E569" s="4">
        <v>231</v>
      </c>
      <c r="F569" s="4">
        <f>ROUND(Source!BB556,O569)</f>
        <v>0</v>
      </c>
      <c r="G569" s="4" t="s">
        <v>34</v>
      </c>
      <c r="H569" s="4" t="s">
        <v>35</v>
      </c>
      <c r="I569" s="4"/>
      <c r="J569" s="4"/>
      <c r="K569" s="4">
        <v>231</v>
      </c>
      <c r="L569" s="4">
        <v>12</v>
      </c>
      <c r="M569" s="4">
        <v>3</v>
      </c>
      <c r="N569" s="4" t="s">
        <v>3</v>
      </c>
      <c r="O569" s="4">
        <v>2</v>
      </c>
      <c r="P569" s="4"/>
      <c r="Q569" s="4"/>
      <c r="R569" s="4"/>
      <c r="S569" s="4"/>
      <c r="T569" s="4"/>
      <c r="U569" s="4"/>
      <c r="V569" s="4"/>
      <c r="W569" s="4"/>
    </row>
    <row r="570" spans="1:23" x14ac:dyDescent="0.2">
      <c r="A570" s="4">
        <v>50</v>
      </c>
      <c r="B570" s="4">
        <v>0</v>
      </c>
      <c r="C570" s="4">
        <v>0</v>
      </c>
      <c r="D570" s="4">
        <v>1</v>
      </c>
      <c r="E570" s="4">
        <v>204</v>
      </c>
      <c r="F570" s="4">
        <f>ROUND(Source!R556,O570)</f>
        <v>0</v>
      </c>
      <c r="G570" s="4" t="s">
        <v>36</v>
      </c>
      <c r="H570" s="4" t="s">
        <v>37</v>
      </c>
      <c r="I570" s="4"/>
      <c r="J570" s="4"/>
      <c r="K570" s="4">
        <v>204</v>
      </c>
      <c r="L570" s="4">
        <v>13</v>
      </c>
      <c r="M570" s="4">
        <v>3</v>
      </c>
      <c r="N570" s="4" t="s">
        <v>3</v>
      </c>
      <c r="O570" s="4">
        <v>2</v>
      </c>
      <c r="P570" s="4"/>
      <c r="Q570" s="4"/>
      <c r="R570" s="4"/>
      <c r="S570" s="4"/>
      <c r="T570" s="4"/>
      <c r="U570" s="4"/>
      <c r="V570" s="4"/>
      <c r="W570" s="4"/>
    </row>
    <row r="571" spans="1:23" x14ac:dyDescent="0.2">
      <c r="A571" s="4">
        <v>50</v>
      </c>
      <c r="B571" s="4">
        <v>0</v>
      </c>
      <c r="C571" s="4">
        <v>0</v>
      </c>
      <c r="D571" s="4">
        <v>1</v>
      </c>
      <c r="E571" s="4">
        <v>205</v>
      </c>
      <c r="F571" s="4">
        <f>ROUND(Source!S556,O571)</f>
        <v>0</v>
      </c>
      <c r="G571" s="4" t="s">
        <v>38</v>
      </c>
      <c r="H571" s="4" t="s">
        <v>39</v>
      </c>
      <c r="I571" s="4"/>
      <c r="J571" s="4"/>
      <c r="K571" s="4">
        <v>205</v>
      </c>
      <c r="L571" s="4">
        <v>14</v>
      </c>
      <c r="M571" s="4">
        <v>3</v>
      </c>
      <c r="N571" s="4" t="s">
        <v>3</v>
      </c>
      <c r="O571" s="4">
        <v>2</v>
      </c>
      <c r="P571" s="4"/>
      <c r="Q571" s="4"/>
      <c r="R571" s="4"/>
      <c r="S571" s="4"/>
      <c r="T571" s="4"/>
      <c r="U571" s="4"/>
      <c r="V571" s="4"/>
      <c r="W571" s="4"/>
    </row>
    <row r="572" spans="1:23" x14ac:dyDescent="0.2">
      <c r="A572" s="4">
        <v>50</v>
      </c>
      <c r="B572" s="4">
        <v>0</v>
      </c>
      <c r="C572" s="4">
        <v>0</v>
      </c>
      <c r="D572" s="4">
        <v>1</v>
      </c>
      <c r="E572" s="4">
        <v>232</v>
      </c>
      <c r="F572" s="4">
        <f>ROUND(Source!BC556,O572)</f>
        <v>0</v>
      </c>
      <c r="G572" s="4" t="s">
        <v>40</v>
      </c>
      <c r="H572" s="4" t="s">
        <v>41</v>
      </c>
      <c r="I572" s="4"/>
      <c r="J572" s="4"/>
      <c r="K572" s="4">
        <v>232</v>
      </c>
      <c r="L572" s="4">
        <v>15</v>
      </c>
      <c r="M572" s="4">
        <v>3</v>
      </c>
      <c r="N572" s="4" t="s">
        <v>3</v>
      </c>
      <c r="O572" s="4">
        <v>2</v>
      </c>
      <c r="P572" s="4"/>
      <c r="Q572" s="4"/>
      <c r="R572" s="4"/>
      <c r="S572" s="4"/>
      <c r="T572" s="4"/>
      <c r="U572" s="4"/>
      <c r="V572" s="4"/>
      <c r="W572" s="4"/>
    </row>
    <row r="573" spans="1:23" x14ac:dyDescent="0.2">
      <c r="A573" s="4">
        <v>50</v>
      </c>
      <c r="B573" s="4">
        <v>0</v>
      </c>
      <c r="C573" s="4">
        <v>0</v>
      </c>
      <c r="D573" s="4">
        <v>1</v>
      </c>
      <c r="E573" s="4">
        <v>214</v>
      </c>
      <c r="F573" s="4">
        <f>ROUND(Source!AS556,O573)</f>
        <v>0</v>
      </c>
      <c r="G573" s="4" t="s">
        <v>42</v>
      </c>
      <c r="H573" s="4" t="s">
        <v>43</v>
      </c>
      <c r="I573" s="4"/>
      <c r="J573" s="4"/>
      <c r="K573" s="4">
        <v>214</v>
      </c>
      <c r="L573" s="4">
        <v>16</v>
      </c>
      <c r="M573" s="4">
        <v>3</v>
      </c>
      <c r="N573" s="4" t="s">
        <v>3</v>
      </c>
      <c r="O573" s="4">
        <v>2</v>
      </c>
      <c r="P573" s="4"/>
      <c r="Q573" s="4"/>
      <c r="R573" s="4"/>
      <c r="S573" s="4"/>
      <c r="T573" s="4"/>
      <c r="U573" s="4"/>
      <c r="V573" s="4"/>
      <c r="W573" s="4"/>
    </row>
    <row r="574" spans="1:23" x14ac:dyDescent="0.2">
      <c r="A574" s="4">
        <v>50</v>
      </c>
      <c r="B574" s="4">
        <v>0</v>
      </c>
      <c r="C574" s="4">
        <v>0</v>
      </c>
      <c r="D574" s="4">
        <v>1</v>
      </c>
      <c r="E574" s="4">
        <v>215</v>
      </c>
      <c r="F574" s="4">
        <f>ROUND(Source!AT556,O574)</f>
        <v>0</v>
      </c>
      <c r="G574" s="4" t="s">
        <v>44</v>
      </c>
      <c r="H574" s="4" t="s">
        <v>45</v>
      </c>
      <c r="I574" s="4"/>
      <c r="J574" s="4"/>
      <c r="K574" s="4">
        <v>215</v>
      </c>
      <c r="L574" s="4">
        <v>17</v>
      </c>
      <c r="M574" s="4">
        <v>3</v>
      </c>
      <c r="N574" s="4" t="s">
        <v>3</v>
      </c>
      <c r="O574" s="4">
        <v>2</v>
      </c>
      <c r="P574" s="4"/>
      <c r="Q574" s="4"/>
      <c r="R574" s="4"/>
      <c r="S574" s="4"/>
      <c r="T574" s="4"/>
      <c r="U574" s="4"/>
      <c r="V574" s="4"/>
      <c r="W574" s="4"/>
    </row>
    <row r="575" spans="1:23" x14ac:dyDescent="0.2">
      <c r="A575" s="4">
        <v>50</v>
      </c>
      <c r="B575" s="4">
        <v>0</v>
      </c>
      <c r="C575" s="4">
        <v>0</v>
      </c>
      <c r="D575" s="4">
        <v>1</v>
      </c>
      <c r="E575" s="4">
        <v>217</v>
      </c>
      <c r="F575" s="4">
        <f>ROUND(Source!AU556,O575)</f>
        <v>0</v>
      </c>
      <c r="G575" s="4" t="s">
        <v>46</v>
      </c>
      <c r="H575" s="4" t="s">
        <v>47</v>
      </c>
      <c r="I575" s="4"/>
      <c r="J575" s="4"/>
      <c r="K575" s="4">
        <v>217</v>
      </c>
      <c r="L575" s="4">
        <v>18</v>
      </c>
      <c r="M575" s="4">
        <v>3</v>
      </c>
      <c r="N575" s="4" t="s">
        <v>3</v>
      </c>
      <c r="O575" s="4">
        <v>2</v>
      </c>
      <c r="P575" s="4"/>
      <c r="Q575" s="4"/>
      <c r="R575" s="4"/>
      <c r="S575" s="4"/>
      <c r="T575" s="4"/>
      <c r="U575" s="4"/>
      <c r="V575" s="4"/>
      <c r="W575" s="4"/>
    </row>
    <row r="576" spans="1:23" x14ac:dyDescent="0.2">
      <c r="A576" s="4">
        <v>50</v>
      </c>
      <c r="B576" s="4">
        <v>0</v>
      </c>
      <c r="C576" s="4">
        <v>0</v>
      </c>
      <c r="D576" s="4">
        <v>1</v>
      </c>
      <c r="E576" s="4">
        <v>230</v>
      </c>
      <c r="F576" s="4">
        <f>ROUND(Source!BA556,O576)</f>
        <v>0</v>
      </c>
      <c r="G576" s="4" t="s">
        <v>48</v>
      </c>
      <c r="H576" s="4" t="s">
        <v>49</v>
      </c>
      <c r="I576" s="4"/>
      <c r="J576" s="4"/>
      <c r="K576" s="4">
        <v>230</v>
      </c>
      <c r="L576" s="4">
        <v>19</v>
      </c>
      <c r="M576" s="4">
        <v>3</v>
      </c>
      <c r="N576" s="4" t="s">
        <v>3</v>
      </c>
      <c r="O576" s="4">
        <v>2</v>
      </c>
      <c r="P576" s="4"/>
      <c r="Q576" s="4"/>
      <c r="R576" s="4"/>
      <c r="S576" s="4"/>
      <c r="T576" s="4"/>
      <c r="U576" s="4"/>
      <c r="V576" s="4"/>
      <c r="W576" s="4"/>
    </row>
    <row r="577" spans="1:206" x14ac:dyDescent="0.2">
      <c r="A577" s="4">
        <v>50</v>
      </c>
      <c r="B577" s="4">
        <v>0</v>
      </c>
      <c r="C577" s="4">
        <v>0</v>
      </c>
      <c r="D577" s="4">
        <v>1</v>
      </c>
      <c r="E577" s="4">
        <v>206</v>
      </c>
      <c r="F577" s="4">
        <f>ROUND(Source!T556,O577)</f>
        <v>0</v>
      </c>
      <c r="G577" s="4" t="s">
        <v>50</v>
      </c>
      <c r="H577" s="4" t="s">
        <v>51</v>
      </c>
      <c r="I577" s="4"/>
      <c r="J577" s="4"/>
      <c r="K577" s="4">
        <v>206</v>
      </c>
      <c r="L577" s="4">
        <v>20</v>
      </c>
      <c r="M577" s="4">
        <v>3</v>
      </c>
      <c r="N577" s="4" t="s">
        <v>3</v>
      </c>
      <c r="O577" s="4">
        <v>2</v>
      </c>
      <c r="P577" s="4"/>
      <c r="Q577" s="4"/>
      <c r="R577" s="4"/>
      <c r="S577" s="4"/>
      <c r="T577" s="4"/>
      <c r="U577" s="4"/>
      <c r="V577" s="4"/>
      <c r="W577" s="4"/>
    </row>
    <row r="578" spans="1:206" x14ac:dyDescent="0.2">
      <c r="A578" s="4">
        <v>50</v>
      </c>
      <c r="B578" s="4">
        <v>0</v>
      </c>
      <c r="C578" s="4">
        <v>0</v>
      </c>
      <c r="D578" s="4">
        <v>1</v>
      </c>
      <c r="E578" s="4">
        <v>207</v>
      </c>
      <c r="F578" s="4">
        <f>Source!U556</f>
        <v>0</v>
      </c>
      <c r="G578" s="4" t="s">
        <v>52</v>
      </c>
      <c r="H578" s="4" t="s">
        <v>53</v>
      </c>
      <c r="I578" s="4"/>
      <c r="J578" s="4"/>
      <c r="K578" s="4">
        <v>207</v>
      </c>
      <c r="L578" s="4">
        <v>21</v>
      </c>
      <c r="M578" s="4">
        <v>3</v>
      </c>
      <c r="N578" s="4" t="s">
        <v>3</v>
      </c>
      <c r="O578" s="4">
        <v>-1</v>
      </c>
      <c r="P578" s="4"/>
      <c r="Q578" s="4"/>
      <c r="R578" s="4"/>
      <c r="S578" s="4"/>
      <c r="T578" s="4"/>
      <c r="U578" s="4"/>
      <c r="V578" s="4"/>
      <c r="W578" s="4"/>
    </row>
    <row r="579" spans="1:206" x14ac:dyDescent="0.2">
      <c r="A579" s="4">
        <v>50</v>
      </c>
      <c r="B579" s="4">
        <v>0</v>
      </c>
      <c r="C579" s="4">
        <v>0</v>
      </c>
      <c r="D579" s="4">
        <v>1</v>
      </c>
      <c r="E579" s="4">
        <v>208</v>
      </c>
      <c r="F579" s="4">
        <f>Source!V556</f>
        <v>0</v>
      </c>
      <c r="G579" s="4" t="s">
        <v>54</v>
      </c>
      <c r="H579" s="4" t="s">
        <v>55</v>
      </c>
      <c r="I579" s="4"/>
      <c r="J579" s="4"/>
      <c r="K579" s="4">
        <v>208</v>
      </c>
      <c r="L579" s="4">
        <v>22</v>
      </c>
      <c r="M579" s="4">
        <v>3</v>
      </c>
      <c r="N579" s="4" t="s">
        <v>3</v>
      </c>
      <c r="O579" s="4">
        <v>-1</v>
      </c>
      <c r="P579" s="4"/>
      <c r="Q579" s="4"/>
      <c r="R579" s="4"/>
      <c r="S579" s="4"/>
      <c r="T579" s="4"/>
      <c r="U579" s="4"/>
      <c r="V579" s="4"/>
      <c r="W579" s="4"/>
    </row>
    <row r="580" spans="1:206" x14ac:dyDescent="0.2">
      <c r="A580" s="4">
        <v>50</v>
      </c>
      <c r="B580" s="4">
        <v>0</v>
      </c>
      <c r="C580" s="4">
        <v>0</v>
      </c>
      <c r="D580" s="4">
        <v>1</v>
      </c>
      <c r="E580" s="4">
        <v>209</v>
      </c>
      <c r="F580" s="4">
        <f>ROUND(Source!W556,O580)</f>
        <v>0</v>
      </c>
      <c r="G580" s="4" t="s">
        <v>56</v>
      </c>
      <c r="H580" s="4" t="s">
        <v>57</v>
      </c>
      <c r="I580" s="4"/>
      <c r="J580" s="4"/>
      <c r="K580" s="4">
        <v>209</v>
      </c>
      <c r="L580" s="4">
        <v>23</v>
      </c>
      <c r="M580" s="4">
        <v>3</v>
      </c>
      <c r="N580" s="4" t="s">
        <v>3</v>
      </c>
      <c r="O580" s="4">
        <v>2</v>
      </c>
      <c r="P580" s="4"/>
      <c r="Q580" s="4"/>
      <c r="R580" s="4"/>
      <c r="S580" s="4"/>
      <c r="T580" s="4"/>
      <c r="U580" s="4"/>
      <c r="V580" s="4"/>
      <c r="W580" s="4"/>
    </row>
    <row r="581" spans="1:206" x14ac:dyDescent="0.2">
      <c r="A581" s="4">
        <v>50</v>
      </c>
      <c r="B581" s="4">
        <v>0</v>
      </c>
      <c r="C581" s="4">
        <v>0</v>
      </c>
      <c r="D581" s="4">
        <v>1</v>
      </c>
      <c r="E581" s="4">
        <v>210</v>
      </c>
      <c r="F581" s="4">
        <f>ROUND(Source!X556,O581)</f>
        <v>0</v>
      </c>
      <c r="G581" s="4" t="s">
        <v>58</v>
      </c>
      <c r="H581" s="4" t="s">
        <v>59</v>
      </c>
      <c r="I581" s="4"/>
      <c r="J581" s="4"/>
      <c r="K581" s="4">
        <v>210</v>
      </c>
      <c r="L581" s="4">
        <v>24</v>
      </c>
      <c r="M581" s="4">
        <v>3</v>
      </c>
      <c r="N581" s="4" t="s">
        <v>3</v>
      </c>
      <c r="O581" s="4">
        <v>2</v>
      </c>
      <c r="P581" s="4"/>
      <c r="Q581" s="4"/>
      <c r="R581" s="4"/>
      <c r="S581" s="4"/>
      <c r="T581" s="4"/>
      <c r="U581" s="4"/>
      <c r="V581" s="4"/>
      <c r="W581" s="4"/>
    </row>
    <row r="582" spans="1:206" x14ac:dyDescent="0.2">
      <c r="A582" s="4">
        <v>50</v>
      </c>
      <c r="B582" s="4">
        <v>0</v>
      </c>
      <c r="C582" s="4">
        <v>0</v>
      </c>
      <c r="D582" s="4">
        <v>1</v>
      </c>
      <c r="E582" s="4">
        <v>211</v>
      </c>
      <c r="F582" s="4">
        <f>ROUND(Source!Y556,O582)</f>
        <v>0</v>
      </c>
      <c r="G582" s="4" t="s">
        <v>60</v>
      </c>
      <c r="H582" s="4" t="s">
        <v>61</v>
      </c>
      <c r="I582" s="4"/>
      <c r="J582" s="4"/>
      <c r="K582" s="4">
        <v>211</v>
      </c>
      <c r="L582" s="4">
        <v>25</v>
      </c>
      <c r="M582" s="4">
        <v>3</v>
      </c>
      <c r="N582" s="4" t="s">
        <v>3</v>
      </c>
      <c r="O582" s="4">
        <v>2</v>
      </c>
      <c r="P582" s="4"/>
      <c r="Q582" s="4"/>
      <c r="R582" s="4"/>
      <c r="S582" s="4"/>
      <c r="T582" s="4"/>
      <c r="U582" s="4"/>
      <c r="V582" s="4"/>
      <c r="W582" s="4"/>
    </row>
    <row r="583" spans="1:206" x14ac:dyDescent="0.2">
      <c r="A583" s="4">
        <v>50</v>
      </c>
      <c r="B583" s="4">
        <v>0</v>
      </c>
      <c r="C583" s="4">
        <v>0</v>
      </c>
      <c r="D583" s="4">
        <v>1</v>
      </c>
      <c r="E583" s="4">
        <v>224</v>
      </c>
      <c r="F583" s="4">
        <f>ROUND(Source!AR556,O583)</f>
        <v>0</v>
      </c>
      <c r="G583" s="4" t="s">
        <v>62</v>
      </c>
      <c r="H583" s="4" t="s">
        <v>63</v>
      </c>
      <c r="I583" s="4"/>
      <c r="J583" s="4"/>
      <c r="K583" s="4">
        <v>224</v>
      </c>
      <c r="L583" s="4">
        <v>26</v>
      </c>
      <c r="M583" s="4">
        <v>3</v>
      </c>
      <c r="N583" s="4" t="s">
        <v>3</v>
      </c>
      <c r="O583" s="4">
        <v>2</v>
      </c>
      <c r="P583" s="4"/>
      <c r="Q583" s="4"/>
      <c r="R583" s="4"/>
      <c r="S583" s="4"/>
      <c r="T583" s="4"/>
      <c r="U583" s="4"/>
      <c r="V583" s="4"/>
      <c r="W583" s="4"/>
    </row>
    <row r="585" spans="1:206" x14ac:dyDescent="0.2">
      <c r="A585" s="2">
        <v>51</v>
      </c>
      <c r="B585" s="2">
        <f>B392</f>
        <v>1</v>
      </c>
      <c r="C585" s="2">
        <f>A392</f>
        <v>3</v>
      </c>
      <c r="D585" s="2">
        <f>ROW(A392)</f>
        <v>392</v>
      </c>
      <c r="E585" s="2"/>
      <c r="F585" s="2" t="str">
        <f>IF(F392&lt;&gt;"",F392,"")</f>
        <v>3</v>
      </c>
      <c r="G585" s="2" t="str">
        <f>IF(G392&lt;&gt;"",G392,"")</f>
        <v>район Красносельский</v>
      </c>
      <c r="H585" s="2">
        <v>0</v>
      </c>
      <c r="I585" s="2"/>
      <c r="J585" s="2"/>
      <c r="K585" s="2"/>
      <c r="L585" s="2"/>
      <c r="M585" s="2"/>
      <c r="N585" s="2"/>
      <c r="O585" s="2">
        <f t="shared" ref="O585:T585" si="216">ROUND(O556+AB585,2)</f>
        <v>0</v>
      </c>
      <c r="P585" s="2">
        <f t="shared" si="216"/>
        <v>0</v>
      </c>
      <c r="Q585" s="2">
        <f t="shared" si="216"/>
        <v>0</v>
      </c>
      <c r="R585" s="2">
        <f t="shared" si="216"/>
        <v>0</v>
      </c>
      <c r="S585" s="2">
        <f t="shared" si="216"/>
        <v>0</v>
      </c>
      <c r="T585" s="2">
        <f t="shared" si="216"/>
        <v>0</v>
      </c>
      <c r="U585" s="2">
        <f>U556+AH585</f>
        <v>0</v>
      </c>
      <c r="V585" s="2">
        <f>V556+AI585</f>
        <v>0</v>
      </c>
      <c r="W585" s="2">
        <f>ROUND(W556+AJ585,2)</f>
        <v>0</v>
      </c>
      <c r="X585" s="2">
        <f>ROUND(X556+AK585,2)</f>
        <v>0</v>
      </c>
      <c r="Y585" s="2">
        <f>ROUND(Y556+AL585,2)</f>
        <v>0</v>
      </c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>
        <f t="shared" ref="AO585:BC585" si="217">ROUND(AO556+BX585,2)</f>
        <v>0</v>
      </c>
      <c r="AP585" s="2">
        <f t="shared" si="217"/>
        <v>0</v>
      </c>
      <c r="AQ585" s="2">
        <f t="shared" si="217"/>
        <v>0</v>
      </c>
      <c r="AR585" s="2">
        <f t="shared" si="217"/>
        <v>0</v>
      </c>
      <c r="AS585" s="2">
        <f t="shared" si="217"/>
        <v>0</v>
      </c>
      <c r="AT585" s="2">
        <f t="shared" si="217"/>
        <v>0</v>
      </c>
      <c r="AU585" s="2">
        <f t="shared" si="217"/>
        <v>0</v>
      </c>
      <c r="AV585" s="2">
        <f t="shared" si="217"/>
        <v>0</v>
      </c>
      <c r="AW585" s="2">
        <f t="shared" si="217"/>
        <v>0</v>
      </c>
      <c r="AX585" s="2">
        <f t="shared" si="217"/>
        <v>0</v>
      </c>
      <c r="AY585" s="2">
        <f t="shared" si="217"/>
        <v>0</v>
      </c>
      <c r="AZ585" s="2">
        <f t="shared" si="217"/>
        <v>0</v>
      </c>
      <c r="BA585" s="2">
        <f t="shared" si="217"/>
        <v>0</v>
      </c>
      <c r="BB585" s="2">
        <f t="shared" si="217"/>
        <v>0</v>
      </c>
      <c r="BC585" s="2">
        <f t="shared" si="217"/>
        <v>0</v>
      </c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3"/>
      <c r="DH585" s="3"/>
      <c r="DI585" s="3"/>
      <c r="DJ585" s="3"/>
      <c r="DK585" s="3"/>
      <c r="DL585" s="3"/>
      <c r="DM585" s="3"/>
      <c r="DN585" s="3"/>
      <c r="DO585" s="3"/>
      <c r="DP585" s="3"/>
      <c r="DQ585" s="3"/>
      <c r="DR585" s="3"/>
      <c r="DS585" s="3"/>
      <c r="DT585" s="3"/>
      <c r="DU585" s="3"/>
      <c r="DV585" s="3"/>
      <c r="DW585" s="3"/>
      <c r="DX585" s="3"/>
      <c r="DY585" s="3"/>
      <c r="DZ585" s="3"/>
      <c r="EA585" s="3"/>
      <c r="EB585" s="3"/>
      <c r="EC585" s="3"/>
      <c r="ED585" s="3"/>
      <c r="EE585" s="3"/>
      <c r="EF585" s="3"/>
      <c r="EG585" s="3"/>
      <c r="EH585" s="3"/>
      <c r="EI585" s="3"/>
      <c r="EJ585" s="3"/>
      <c r="EK585" s="3"/>
      <c r="EL585" s="3"/>
      <c r="EM585" s="3"/>
      <c r="EN585" s="3"/>
      <c r="EO585" s="3"/>
      <c r="EP585" s="3"/>
      <c r="EQ585" s="3"/>
      <c r="ER585" s="3"/>
      <c r="ES585" s="3"/>
      <c r="ET585" s="3"/>
      <c r="EU585" s="3"/>
      <c r="EV585" s="3"/>
      <c r="EW585" s="3"/>
      <c r="EX585" s="3"/>
      <c r="EY585" s="3"/>
      <c r="EZ585" s="3"/>
      <c r="FA585" s="3"/>
      <c r="FB585" s="3"/>
      <c r="FC585" s="3"/>
      <c r="FD585" s="3"/>
      <c r="FE585" s="3"/>
      <c r="FF585" s="3"/>
      <c r="FG585" s="3"/>
      <c r="FH585" s="3"/>
      <c r="FI585" s="3"/>
      <c r="FJ585" s="3"/>
      <c r="FK585" s="3"/>
      <c r="FL585" s="3"/>
      <c r="FM585" s="3"/>
      <c r="FN585" s="3"/>
      <c r="FO585" s="3"/>
      <c r="FP585" s="3"/>
      <c r="FQ585" s="3"/>
      <c r="FR585" s="3"/>
      <c r="FS585" s="3"/>
      <c r="FT585" s="3"/>
      <c r="FU585" s="3"/>
      <c r="FV585" s="3"/>
      <c r="FW585" s="3"/>
      <c r="FX585" s="3"/>
      <c r="FY585" s="3"/>
      <c r="FZ585" s="3"/>
      <c r="GA585" s="3"/>
      <c r="GB585" s="3"/>
      <c r="GC585" s="3"/>
      <c r="GD585" s="3"/>
      <c r="GE585" s="3"/>
      <c r="GF585" s="3"/>
      <c r="GG585" s="3"/>
      <c r="GH585" s="3"/>
      <c r="GI585" s="3"/>
      <c r="GJ585" s="3"/>
      <c r="GK585" s="3"/>
      <c r="GL585" s="3"/>
      <c r="GM585" s="3"/>
      <c r="GN585" s="3"/>
      <c r="GO585" s="3"/>
      <c r="GP585" s="3"/>
      <c r="GQ585" s="3"/>
      <c r="GR585" s="3"/>
      <c r="GS585" s="3"/>
      <c r="GT585" s="3"/>
      <c r="GU585" s="3"/>
      <c r="GV585" s="3"/>
      <c r="GW585" s="3"/>
      <c r="GX585" s="3">
        <v>0</v>
      </c>
    </row>
    <row r="587" spans="1:206" x14ac:dyDescent="0.2">
      <c r="A587" s="4">
        <v>50</v>
      </c>
      <c r="B587" s="4">
        <v>0</v>
      </c>
      <c r="C587" s="4">
        <v>0</v>
      </c>
      <c r="D587" s="4">
        <v>1</v>
      </c>
      <c r="E587" s="4">
        <v>201</v>
      </c>
      <c r="F587" s="4">
        <f>ROUND(Source!O585,O587)</f>
        <v>0</v>
      </c>
      <c r="G587" s="4" t="s">
        <v>12</v>
      </c>
      <c r="H587" s="4" t="s">
        <v>13</v>
      </c>
      <c r="I587" s="4"/>
      <c r="J587" s="4"/>
      <c r="K587" s="4">
        <v>201</v>
      </c>
      <c r="L587" s="4">
        <v>1</v>
      </c>
      <c r="M587" s="4">
        <v>3</v>
      </c>
      <c r="N587" s="4" t="s">
        <v>3</v>
      </c>
      <c r="O587" s="4">
        <v>2</v>
      </c>
      <c r="P587" s="4"/>
      <c r="Q587" s="4"/>
      <c r="R587" s="4"/>
      <c r="S587" s="4"/>
      <c r="T587" s="4"/>
      <c r="U587" s="4"/>
      <c r="V587" s="4"/>
      <c r="W587" s="4"/>
    </row>
    <row r="588" spans="1:206" x14ac:dyDescent="0.2">
      <c r="A588" s="4">
        <v>50</v>
      </c>
      <c r="B588" s="4">
        <v>0</v>
      </c>
      <c r="C588" s="4">
        <v>0</v>
      </c>
      <c r="D588" s="4">
        <v>1</v>
      </c>
      <c r="E588" s="4">
        <v>202</v>
      </c>
      <c r="F588" s="4">
        <f>ROUND(Source!P585,O588)</f>
        <v>0</v>
      </c>
      <c r="G588" s="4" t="s">
        <v>14</v>
      </c>
      <c r="H588" s="4" t="s">
        <v>15</v>
      </c>
      <c r="I588" s="4"/>
      <c r="J588" s="4"/>
      <c r="K588" s="4">
        <v>202</v>
      </c>
      <c r="L588" s="4">
        <v>2</v>
      </c>
      <c r="M588" s="4">
        <v>3</v>
      </c>
      <c r="N588" s="4" t="s">
        <v>3</v>
      </c>
      <c r="O588" s="4">
        <v>2</v>
      </c>
      <c r="P588" s="4"/>
      <c r="Q588" s="4"/>
      <c r="R588" s="4"/>
      <c r="S588" s="4"/>
      <c r="T588" s="4"/>
      <c r="U588" s="4"/>
      <c r="V588" s="4"/>
      <c r="W588" s="4"/>
    </row>
    <row r="589" spans="1:206" x14ac:dyDescent="0.2">
      <c r="A589" s="4">
        <v>50</v>
      </c>
      <c r="B589" s="4">
        <v>0</v>
      </c>
      <c r="C589" s="4">
        <v>0</v>
      </c>
      <c r="D589" s="4">
        <v>1</v>
      </c>
      <c r="E589" s="4">
        <v>222</v>
      </c>
      <c r="F589" s="4">
        <f>ROUND(Source!AO585,O589)</f>
        <v>0</v>
      </c>
      <c r="G589" s="4" t="s">
        <v>16</v>
      </c>
      <c r="H589" s="4" t="s">
        <v>17</v>
      </c>
      <c r="I589" s="4"/>
      <c r="J589" s="4"/>
      <c r="K589" s="4">
        <v>222</v>
      </c>
      <c r="L589" s="4">
        <v>3</v>
      </c>
      <c r="M589" s="4">
        <v>3</v>
      </c>
      <c r="N589" s="4" t="s">
        <v>3</v>
      </c>
      <c r="O589" s="4">
        <v>2</v>
      </c>
      <c r="P589" s="4"/>
      <c r="Q589" s="4"/>
      <c r="R589" s="4"/>
      <c r="S589" s="4"/>
      <c r="T589" s="4"/>
      <c r="U589" s="4"/>
      <c r="V589" s="4"/>
      <c r="W589" s="4"/>
    </row>
    <row r="590" spans="1:206" x14ac:dyDescent="0.2">
      <c r="A590" s="4">
        <v>50</v>
      </c>
      <c r="B590" s="4">
        <v>0</v>
      </c>
      <c r="C590" s="4">
        <v>0</v>
      </c>
      <c r="D590" s="4">
        <v>1</v>
      </c>
      <c r="E590" s="4">
        <v>225</v>
      </c>
      <c r="F590" s="4">
        <f>ROUND(Source!AV585,O590)</f>
        <v>0</v>
      </c>
      <c r="G590" s="4" t="s">
        <v>18</v>
      </c>
      <c r="H590" s="4" t="s">
        <v>19</v>
      </c>
      <c r="I590" s="4"/>
      <c r="J590" s="4"/>
      <c r="K590" s="4">
        <v>225</v>
      </c>
      <c r="L590" s="4">
        <v>4</v>
      </c>
      <c r="M590" s="4">
        <v>3</v>
      </c>
      <c r="N590" s="4" t="s">
        <v>3</v>
      </c>
      <c r="O590" s="4">
        <v>2</v>
      </c>
      <c r="P590" s="4"/>
      <c r="Q590" s="4"/>
      <c r="R590" s="4"/>
      <c r="S590" s="4"/>
      <c r="T590" s="4"/>
      <c r="U590" s="4"/>
      <c r="V590" s="4"/>
      <c r="W590" s="4"/>
    </row>
    <row r="591" spans="1:206" x14ac:dyDescent="0.2">
      <c r="A591" s="4">
        <v>50</v>
      </c>
      <c r="B591" s="4">
        <v>0</v>
      </c>
      <c r="C591" s="4">
        <v>0</v>
      </c>
      <c r="D591" s="4">
        <v>1</v>
      </c>
      <c r="E591" s="4">
        <v>226</v>
      </c>
      <c r="F591" s="4">
        <f>ROUND(Source!AW585,O591)</f>
        <v>0</v>
      </c>
      <c r="G591" s="4" t="s">
        <v>20</v>
      </c>
      <c r="H591" s="4" t="s">
        <v>21</v>
      </c>
      <c r="I591" s="4"/>
      <c r="J591" s="4"/>
      <c r="K591" s="4">
        <v>226</v>
      </c>
      <c r="L591" s="4">
        <v>5</v>
      </c>
      <c r="M591" s="4">
        <v>3</v>
      </c>
      <c r="N591" s="4" t="s">
        <v>3</v>
      </c>
      <c r="O591" s="4">
        <v>2</v>
      </c>
      <c r="P591" s="4"/>
      <c r="Q591" s="4"/>
      <c r="R591" s="4"/>
      <c r="S591" s="4"/>
      <c r="T591" s="4"/>
      <c r="U591" s="4"/>
      <c r="V591" s="4"/>
      <c r="W591" s="4"/>
    </row>
    <row r="592" spans="1:206" x14ac:dyDescent="0.2">
      <c r="A592" s="4">
        <v>50</v>
      </c>
      <c r="B592" s="4">
        <v>0</v>
      </c>
      <c r="C592" s="4">
        <v>0</v>
      </c>
      <c r="D592" s="4">
        <v>1</v>
      </c>
      <c r="E592" s="4">
        <v>227</v>
      </c>
      <c r="F592" s="4">
        <f>ROUND(Source!AX585,O592)</f>
        <v>0</v>
      </c>
      <c r="G592" s="4" t="s">
        <v>22</v>
      </c>
      <c r="H592" s="4" t="s">
        <v>23</v>
      </c>
      <c r="I592" s="4"/>
      <c r="J592" s="4"/>
      <c r="K592" s="4">
        <v>227</v>
      </c>
      <c r="L592" s="4">
        <v>6</v>
      </c>
      <c r="M592" s="4">
        <v>3</v>
      </c>
      <c r="N592" s="4" t="s">
        <v>3</v>
      </c>
      <c r="O592" s="4">
        <v>2</v>
      </c>
      <c r="P592" s="4"/>
      <c r="Q592" s="4"/>
      <c r="R592" s="4"/>
      <c r="S592" s="4"/>
      <c r="T592" s="4"/>
      <c r="U592" s="4"/>
      <c r="V592" s="4"/>
      <c r="W592" s="4"/>
    </row>
    <row r="593" spans="1:23" x14ac:dyDescent="0.2">
      <c r="A593" s="4">
        <v>50</v>
      </c>
      <c r="B593" s="4">
        <v>0</v>
      </c>
      <c r="C593" s="4">
        <v>0</v>
      </c>
      <c r="D593" s="4">
        <v>1</v>
      </c>
      <c r="E593" s="4">
        <v>228</v>
      </c>
      <c r="F593" s="4">
        <f>ROUND(Source!AY585,O593)</f>
        <v>0</v>
      </c>
      <c r="G593" s="4" t="s">
        <v>24</v>
      </c>
      <c r="H593" s="4" t="s">
        <v>25</v>
      </c>
      <c r="I593" s="4"/>
      <c r="J593" s="4"/>
      <c r="K593" s="4">
        <v>228</v>
      </c>
      <c r="L593" s="4">
        <v>7</v>
      </c>
      <c r="M593" s="4">
        <v>3</v>
      </c>
      <c r="N593" s="4" t="s">
        <v>3</v>
      </c>
      <c r="O593" s="4">
        <v>2</v>
      </c>
      <c r="P593" s="4"/>
      <c r="Q593" s="4"/>
      <c r="R593" s="4"/>
      <c r="S593" s="4"/>
      <c r="T593" s="4"/>
      <c r="U593" s="4"/>
      <c r="V593" s="4"/>
      <c r="W593" s="4"/>
    </row>
    <row r="594" spans="1:23" x14ac:dyDescent="0.2">
      <c r="A594" s="4">
        <v>50</v>
      </c>
      <c r="B594" s="4">
        <v>0</v>
      </c>
      <c r="C594" s="4">
        <v>0</v>
      </c>
      <c r="D594" s="4">
        <v>1</v>
      </c>
      <c r="E594" s="4">
        <v>216</v>
      </c>
      <c r="F594" s="4">
        <f>ROUND(Source!AP585,O594)</f>
        <v>0</v>
      </c>
      <c r="G594" s="4" t="s">
        <v>26</v>
      </c>
      <c r="H594" s="4" t="s">
        <v>27</v>
      </c>
      <c r="I594" s="4"/>
      <c r="J594" s="4"/>
      <c r="K594" s="4">
        <v>216</v>
      </c>
      <c r="L594" s="4">
        <v>8</v>
      </c>
      <c r="M594" s="4">
        <v>3</v>
      </c>
      <c r="N594" s="4" t="s">
        <v>3</v>
      </c>
      <c r="O594" s="4">
        <v>2</v>
      </c>
      <c r="P594" s="4"/>
      <c r="Q594" s="4"/>
      <c r="R594" s="4"/>
      <c r="S594" s="4"/>
      <c r="T594" s="4"/>
      <c r="U594" s="4"/>
      <c r="V594" s="4"/>
      <c r="W594" s="4"/>
    </row>
    <row r="595" spans="1:23" x14ac:dyDescent="0.2">
      <c r="A595" s="4">
        <v>50</v>
      </c>
      <c r="B595" s="4">
        <v>0</v>
      </c>
      <c r="C595" s="4">
        <v>0</v>
      </c>
      <c r="D595" s="4">
        <v>1</v>
      </c>
      <c r="E595" s="4">
        <v>223</v>
      </c>
      <c r="F595" s="4">
        <f>ROUND(Source!AQ585,O595)</f>
        <v>0</v>
      </c>
      <c r="G595" s="4" t="s">
        <v>28</v>
      </c>
      <c r="H595" s="4" t="s">
        <v>29</v>
      </c>
      <c r="I595" s="4"/>
      <c r="J595" s="4"/>
      <c r="K595" s="4">
        <v>223</v>
      </c>
      <c r="L595" s="4">
        <v>9</v>
      </c>
      <c r="M595" s="4">
        <v>3</v>
      </c>
      <c r="N595" s="4" t="s">
        <v>3</v>
      </c>
      <c r="O595" s="4">
        <v>2</v>
      </c>
      <c r="P595" s="4"/>
      <c r="Q595" s="4"/>
      <c r="R595" s="4"/>
      <c r="S595" s="4"/>
      <c r="T595" s="4"/>
      <c r="U595" s="4"/>
      <c r="V595" s="4"/>
      <c r="W595" s="4"/>
    </row>
    <row r="596" spans="1:23" x14ac:dyDescent="0.2">
      <c r="A596" s="4">
        <v>50</v>
      </c>
      <c r="B596" s="4">
        <v>0</v>
      </c>
      <c r="C596" s="4">
        <v>0</v>
      </c>
      <c r="D596" s="4">
        <v>1</v>
      </c>
      <c r="E596" s="4">
        <v>229</v>
      </c>
      <c r="F596" s="4">
        <f>ROUND(Source!AZ585,O596)</f>
        <v>0</v>
      </c>
      <c r="G596" s="4" t="s">
        <v>30</v>
      </c>
      <c r="H596" s="4" t="s">
        <v>31</v>
      </c>
      <c r="I596" s="4"/>
      <c r="J596" s="4"/>
      <c r="K596" s="4">
        <v>229</v>
      </c>
      <c r="L596" s="4">
        <v>10</v>
      </c>
      <c r="M596" s="4">
        <v>3</v>
      </c>
      <c r="N596" s="4" t="s">
        <v>3</v>
      </c>
      <c r="O596" s="4">
        <v>2</v>
      </c>
      <c r="P596" s="4"/>
      <c r="Q596" s="4"/>
      <c r="R596" s="4"/>
      <c r="S596" s="4"/>
      <c r="T596" s="4"/>
      <c r="U596" s="4"/>
      <c r="V596" s="4"/>
      <c r="W596" s="4"/>
    </row>
    <row r="597" spans="1:23" x14ac:dyDescent="0.2">
      <c r="A597" s="4">
        <v>50</v>
      </c>
      <c r="B597" s="4">
        <v>0</v>
      </c>
      <c r="C597" s="4">
        <v>0</v>
      </c>
      <c r="D597" s="4">
        <v>1</v>
      </c>
      <c r="E597" s="4">
        <v>203</v>
      </c>
      <c r="F597" s="4">
        <f>ROUND(Source!Q585,O597)</f>
        <v>0</v>
      </c>
      <c r="G597" s="4" t="s">
        <v>32</v>
      </c>
      <c r="H597" s="4" t="s">
        <v>33</v>
      </c>
      <c r="I597" s="4"/>
      <c r="J597" s="4"/>
      <c r="K597" s="4">
        <v>203</v>
      </c>
      <c r="L597" s="4">
        <v>11</v>
      </c>
      <c r="M597" s="4">
        <v>3</v>
      </c>
      <c r="N597" s="4" t="s">
        <v>3</v>
      </c>
      <c r="O597" s="4">
        <v>2</v>
      </c>
      <c r="P597" s="4"/>
      <c r="Q597" s="4"/>
      <c r="R597" s="4"/>
      <c r="S597" s="4"/>
      <c r="T597" s="4"/>
      <c r="U597" s="4"/>
      <c r="V597" s="4"/>
      <c r="W597" s="4"/>
    </row>
    <row r="598" spans="1:23" x14ac:dyDescent="0.2">
      <c r="A598" s="4">
        <v>50</v>
      </c>
      <c r="B598" s="4">
        <v>0</v>
      </c>
      <c r="C598" s="4">
        <v>0</v>
      </c>
      <c r="D598" s="4">
        <v>1</v>
      </c>
      <c r="E598" s="4">
        <v>231</v>
      </c>
      <c r="F598" s="4">
        <f>ROUND(Source!BB585,O598)</f>
        <v>0</v>
      </c>
      <c r="G598" s="4" t="s">
        <v>34</v>
      </c>
      <c r="H598" s="4" t="s">
        <v>35</v>
      </c>
      <c r="I598" s="4"/>
      <c r="J598" s="4"/>
      <c r="K598" s="4">
        <v>231</v>
      </c>
      <c r="L598" s="4">
        <v>12</v>
      </c>
      <c r="M598" s="4">
        <v>3</v>
      </c>
      <c r="N598" s="4" t="s">
        <v>3</v>
      </c>
      <c r="O598" s="4">
        <v>2</v>
      </c>
      <c r="P598" s="4"/>
      <c r="Q598" s="4"/>
      <c r="R598" s="4"/>
      <c r="S598" s="4"/>
      <c r="T598" s="4"/>
      <c r="U598" s="4"/>
      <c r="V598" s="4"/>
      <c r="W598" s="4"/>
    </row>
    <row r="599" spans="1:23" x14ac:dyDescent="0.2">
      <c r="A599" s="4">
        <v>50</v>
      </c>
      <c r="B599" s="4">
        <v>0</v>
      </c>
      <c r="C599" s="4">
        <v>0</v>
      </c>
      <c r="D599" s="4">
        <v>1</v>
      </c>
      <c r="E599" s="4">
        <v>204</v>
      </c>
      <c r="F599" s="4">
        <f>ROUND(Source!R585,O599)</f>
        <v>0</v>
      </c>
      <c r="G599" s="4" t="s">
        <v>36</v>
      </c>
      <c r="H599" s="4" t="s">
        <v>37</v>
      </c>
      <c r="I599" s="4"/>
      <c r="J599" s="4"/>
      <c r="K599" s="4">
        <v>204</v>
      </c>
      <c r="L599" s="4">
        <v>13</v>
      </c>
      <c r="M599" s="4">
        <v>3</v>
      </c>
      <c r="N599" s="4" t="s">
        <v>3</v>
      </c>
      <c r="O599" s="4">
        <v>2</v>
      </c>
      <c r="P599" s="4"/>
      <c r="Q599" s="4"/>
      <c r="R599" s="4"/>
      <c r="S599" s="4"/>
      <c r="T599" s="4"/>
      <c r="U599" s="4"/>
      <c r="V599" s="4"/>
      <c r="W599" s="4"/>
    </row>
    <row r="600" spans="1:23" x14ac:dyDescent="0.2">
      <c r="A600" s="4">
        <v>50</v>
      </c>
      <c r="B600" s="4">
        <v>0</v>
      </c>
      <c r="C600" s="4">
        <v>0</v>
      </c>
      <c r="D600" s="4">
        <v>1</v>
      </c>
      <c r="E600" s="4">
        <v>205</v>
      </c>
      <c r="F600" s="4">
        <f>ROUND(Source!S585,O600)</f>
        <v>0</v>
      </c>
      <c r="G600" s="4" t="s">
        <v>38</v>
      </c>
      <c r="H600" s="4" t="s">
        <v>39</v>
      </c>
      <c r="I600" s="4"/>
      <c r="J600" s="4"/>
      <c r="K600" s="4">
        <v>205</v>
      </c>
      <c r="L600" s="4">
        <v>14</v>
      </c>
      <c r="M600" s="4">
        <v>3</v>
      </c>
      <c r="N600" s="4" t="s">
        <v>3</v>
      </c>
      <c r="O600" s="4">
        <v>2</v>
      </c>
      <c r="P600" s="4"/>
      <c r="Q600" s="4"/>
      <c r="R600" s="4"/>
      <c r="S600" s="4"/>
      <c r="T600" s="4"/>
      <c r="U600" s="4"/>
      <c r="V600" s="4"/>
      <c r="W600" s="4"/>
    </row>
    <row r="601" spans="1:23" x14ac:dyDescent="0.2">
      <c r="A601" s="4">
        <v>50</v>
      </c>
      <c r="B601" s="4">
        <v>0</v>
      </c>
      <c r="C601" s="4">
        <v>0</v>
      </c>
      <c r="D601" s="4">
        <v>1</v>
      </c>
      <c r="E601" s="4">
        <v>232</v>
      </c>
      <c r="F601" s="4">
        <f>ROUND(Source!BC585,O601)</f>
        <v>0</v>
      </c>
      <c r="G601" s="4" t="s">
        <v>40</v>
      </c>
      <c r="H601" s="4" t="s">
        <v>41</v>
      </c>
      <c r="I601" s="4"/>
      <c r="J601" s="4"/>
      <c r="K601" s="4">
        <v>232</v>
      </c>
      <c r="L601" s="4">
        <v>15</v>
      </c>
      <c r="M601" s="4">
        <v>3</v>
      </c>
      <c r="N601" s="4" t="s">
        <v>3</v>
      </c>
      <c r="O601" s="4">
        <v>2</v>
      </c>
      <c r="P601" s="4"/>
      <c r="Q601" s="4"/>
      <c r="R601" s="4"/>
      <c r="S601" s="4"/>
      <c r="T601" s="4"/>
      <c r="U601" s="4"/>
      <c r="V601" s="4"/>
      <c r="W601" s="4"/>
    </row>
    <row r="602" spans="1:23" x14ac:dyDescent="0.2">
      <c r="A602" s="4">
        <v>50</v>
      </c>
      <c r="B602" s="4">
        <v>0</v>
      </c>
      <c r="C602" s="4">
        <v>0</v>
      </c>
      <c r="D602" s="4">
        <v>1</v>
      </c>
      <c r="E602" s="4">
        <v>214</v>
      </c>
      <c r="F602" s="4">
        <f>ROUND(Source!AS585,O602)</f>
        <v>0</v>
      </c>
      <c r="G602" s="4" t="s">
        <v>42</v>
      </c>
      <c r="H602" s="4" t="s">
        <v>43</v>
      </c>
      <c r="I602" s="4"/>
      <c r="J602" s="4"/>
      <c r="K602" s="4">
        <v>214</v>
      </c>
      <c r="L602" s="4">
        <v>16</v>
      </c>
      <c r="M602" s="4">
        <v>3</v>
      </c>
      <c r="N602" s="4" t="s">
        <v>3</v>
      </c>
      <c r="O602" s="4">
        <v>2</v>
      </c>
      <c r="P602" s="4"/>
      <c r="Q602" s="4"/>
      <c r="R602" s="4"/>
      <c r="S602" s="4"/>
      <c r="T602" s="4"/>
      <c r="U602" s="4"/>
      <c r="V602" s="4"/>
      <c r="W602" s="4"/>
    </row>
    <row r="603" spans="1:23" x14ac:dyDescent="0.2">
      <c r="A603" s="4">
        <v>50</v>
      </c>
      <c r="B603" s="4">
        <v>0</v>
      </c>
      <c r="C603" s="4">
        <v>0</v>
      </c>
      <c r="D603" s="4">
        <v>1</v>
      </c>
      <c r="E603" s="4">
        <v>215</v>
      </c>
      <c r="F603" s="4">
        <f>ROUND(Source!AT585,O603)</f>
        <v>0</v>
      </c>
      <c r="G603" s="4" t="s">
        <v>44</v>
      </c>
      <c r="H603" s="4" t="s">
        <v>45</v>
      </c>
      <c r="I603" s="4"/>
      <c r="J603" s="4"/>
      <c r="K603" s="4">
        <v>215</v>
      </c>
      <c r="L603" s="4">
        <v>17</v>
      </c>
      <c r="M603" s="4">
        <v>3</v>
      </c>
      <c r="N603" s="4" t="s">
        <v>3</v>
      </c>
      <c r="O603" s="4">
        <v>2</v>
      </c>
      <c r="P603" s="4"/>
      <c r="Q603" s="4"/>
      <c r="R603" s="4"/>
      <c r="S603" s="4"/>
      <c r="T603" s="4"/>
      <c r="U603" s="4"/>
      <c r="V603" s="4"/>
      <c r="W603" s="4"/>
    </row>
    <row r="604" spans="1:23" x14ac:dyDescent="0.2">
      <c r="A604" s="4">
        <v>50</v>
      </c>
      <c r="B604" s="4">
        <v>0</v>
      </c>
      <c r="C604" s="4">
        <v>0</v>
      </c>
      <c r="D604" s="4">
        <v>1</v>
      </c>
      <c r="E604" s="4">
        <v>217</v>
      </c>
      <c r="F604" s="4">
        <f>ROUND(Source!AU585,O604)</f>
        <v>0</v>
      </c>
      <c r="G604" s="4" t="s">
        <v>46</v>
      </c>
      <c r="H604" s="4" t="s">
        <v>47</v>
      </c>
      <c r="I604" s="4"/>
      <c r="J604" s="4"/>
      <c r="K604" s="4">
        <v>217</v>
      </c>
      <c r="L604" s="4">
        <v>18</v>
      </c>
      <c r="M604" s="4">
        <v>3</v>
      </c>
      <c r="N604" s="4" t="s">
        <v>3</v>
      </c>
      <c r="O604" s="4">
        <v>2</v>
      </c>
      <c r="P604" s="4"/>
      <c r="Q604" s="4"/>
      <c r="R604" s="4"/>
      <c r="S604" s="4"/>
      <c r="T604" s="4"/>
      <c r="U604" s="4"/>
      <c r="V604" s="4"/>
      <c r="W604" s="4"/>
    </row>
    <row r="605" spans="1:23" x14ac:dyDescent="0.2">
      <c r="A605" s="4">
        <v>50</v>
      </c>
      <c r="B605" s="4">
        <v>0</v>
      </c>
      <c r="C605" s="4">
        <v>0</v>
      </c>
      <c r="D605" s="4">
        <v>1</v>
      </c>
      <c r="E605" s="4">
        <v>230</v>
      </c>
      <c r="F605" s="4">
        <f>ROUND(Source!BA585,O605)</f>
        <v>0</v>
      </c>
      <c r="G605" s="4" t="s">
        <v>48</v>
      </c>
      <c r="H605" s="4" t="s">
        <v>49</v>
      </c>
      <c r="I605" s="4"/>
      <c r="J605" s="4"/>
      <c r="K605" s="4">
        <v>230</v>
      </c>
      <c r="L605" s="4">
        <v>19</v>
      </c>
      <c r="M605" s="4">
        <v>3</v>
      </c>
      <c r="N605" s="4" t="s">
        <v>3</v>
      </c>
      <c r="O605" s="4">
        <v>2</v>
      </c>
      <c r="P605" s="4"/>
      <c r="Q605" s="4"/>
      <c r="R605" s="4"/>
      <c r="S605" s="4"/>
      <c r="T605" s="4"/>
      <c r="U605" s="4"/>
      <c r="V605" s="4"/>
      <c r="W605" s="4"/>
    </row>
    <row r="606" spans="1:23" x14ac:dyDescent="0.2">
      <c r="A606" s="4">
        <v>50</v>
      </c>
      <c r="B606" s="4">
        <v>0</v>
      </c>
      <c r="C606" s="4">
        <v>0</v>
      </c>
      <c r="D606" s="4">
        <v>1</v>
      </c>
      <c r="E606" s="4">
        <v>206</v>
      </c>
      <c r="F606" s="4">
        <f>ROUND(Source!T585,O606)</f>
        <v>0</v>
      </c>
      <c r="G606" s="4" t="s">
        <v>50</v>
      </c>
      <c r="H606" s="4" t="s">
        <v>51</v>
      </c>
      <c r="I606" s="4"/>
      <c r="J606" s="4"/>
      <c r="K606" s="4">
        <v>206</v>
      </c>
      <c r="L606" s="4">
        <v>20</v>
      </c>
      <c r="M606" s="4">
        <v>3</v>
      </c>
      <c r="N606" s="4" t="s">
        <v>3</v>
      </c>
      <c r="O606" s="4">
        <v>2</v>
      </c>
      <c r="P606" s="4"/>
      <c r="Q606" s="4"/>
      <c r="R606" s="4"/>
      <c r="S606" s="4"/>
      <c r="T606" s="4"/>
      <c r="U606" s="4"/>
      <c r="V606" s="4"/>
      <c r="W606" s="4"/>
    </row>
    <row r="607" spans="1:23" x14ac:dyDescent="0.2">
      <c r="A607" s="4">
        <v>50</v>
      </c>
      <c r="B607" s="4">
        <v>0</v>
      </c>
      <c r="C607" s="4">
        <v>0</v>
      </c>
      <c r="D607" s="4">
        <v>1</v>
      </c>
      <c r="E607" s="4">
        <v>207</v>
      </c>
      <c r="F607" s="4">
        <f>Source!U585</f>
        <v>0</v>
      </c>
      <c r="G607" s="4" t="s">
        <v>52</v>
      </c>
      <c r="H607" s="4" t="s">
        <v>53</v>
      </c>
      <c r="I607" s="4"/>
      <c r="J607" s="4"/>
      <c r="K607" s="4">
        <v>207</v>
      </c>
      <c r="L607" s="4">
        <v>21</v>
      </c>
      <c r="M607" s="4">
        <v>3</v>
      </c>
      <c r="N607" s="4" t="s">
        <v>3</v>
      </c>
      <c r="O607" s="4">
        <v>-1</v>
      </c>
      <c r="P607" s="4"/>
      <c r="Q607" s="4"/>
      <c r="R607" s="4"/>
      <c r="S607" s="4"/>
      <c r="T607" s="4"/>
      <c r="U607" s="4"/>
      <c r="V607" s="4"/>
      <c r="W607" s="4"/>
    </row>
    <row r="608" spans="1:23" x14ac:dyDescent="0.2">
      <c r="A608" s="4">
        <v>50</v>
      </c>
      <c r="B608" s="4">
        <v>0</v>
      </c>
      <c r="C608" s="4">
        <v>0</v>
      </c>
      <c r="D608" s="4">
        <v>1</v>
      </c>
      <c r="E608" s="4">
        <v>208</v>
      </c>
      <c r="F608" s="4">
        <f>Source!V585</f>
        <v>0</v>
      </c>
      <c r="G608" s="4" t="s">
        <v>54</v>
      </c>
      <c r="H608" s="4" t="s">
        <v>55</v>
      </c>
      <c r="I608" s="4"/>
      <c r="J608" s="4"/>
      <c r="K608" s="4">
        <v>208</v>
      </c>
      <c r="L608" s="4">
        <v>22</v>
      </c>
      <c r="M608" s="4">
        <v>3</v>
      </c>
      <c r="N608" s="4" t="s">
        <v>3</v>
      </c>
      <c r="O608" s="4">
        <v>-1</v>
      </c>
      <c r="P608" s="4"/>
      <c r="Q608" s="4"/>
      <c r="R608" s="4"/>
      <c r="S608" s="4"/>
      <c r="T608" s="4"/>
      <c r="U608" s="4"/>
      <c r="V608" s="4"/>
      <c r="W608" s="4"/>
    </row>
    <row r="609" spans="1:23" x14ac:dyDescent="0.2">
      <c r="A609" s="4">
        <v>50</v>
      </c>
      <c r="B609" s="4">
        <v>0</v>
      </c>
      <c r="C609" s="4">
        <v>0</v>
      </c>
      <c r="D609" s="4">
        <v>1</v>
      </c>
      <c r="E609" s="4">
        <v>209</v>
      </c>
      <c r="F609" s="4">
        <f>ROUND(Source!W585,O609)</f>
        <v>0</v>
      </c>
      <c r="G609" s="4" t="s">
        <v>56</v>
      </c>
      <c r="H609" s="4" t="s">
        <v>57</v>
      </c>
      <c r="I609" s="4"/>
      <c r="J609" s="4"/>
      <c r="K609" s="4">
        <v>209</v>
      </c>
      <c r="L609" s="4">
        <v>23</v>
      </c>
      <c r="M609" s="4">
        <v>3</v>
      </c>
      <c r="N609" s="4" t="s">
        <v>3</v>
      </c>
      <c r="O609" s="4">
        <v>2</v>
      </c>
      <c r="P609" s="4"/>
      <c r="Q609" s="4"/>
      <c r="R609" s="4"/>
      <c r="S609" s="4"/>
      <c r="T609" s="4"/>
      <c r="U609" s="4"/>
      <c r="V609" s="4"/>
      <c r="W609" s="4"/>
    </row>
    <row r="610" spans="1:23" x14ac:dyDescent="0.2">
      <c r="A610" s="4">
        <v>50</v>
      </c>
      <c r="B610" s="4">
        <v>0</v>
      </c>
      <c r="C610" s="4">
        <v>0</v>
      </c>
      <c r="D610" s="4">
        <v>1</v>
      </c>
      <c r="E610" s="4">
        <v>210</v>
      </c>
      <c r="F610" s="4">
        <f>ROUND(Source!X585,O610)</f>
        <v>0</v>
      </c>
      <c r="G610" s="4" t="s">
        <v>58</v>
      </c>
      <c r="H610" s="4" t="s">
        <v>59</v>
      </c>
      <c r="I610" s="4"/>
      <c r="J610" s="4"/>
      <c r="K610" s="4">
        <v>210</v>
      </c>
      <c r="L610" s="4">
        <v>24</v>
      </c>
      <c r="M610" s="4">
        <v>3</v>
      </c>
      <c r="N610" s="4" t="s">
        <v>3</v>
      </c>
      <c r="O610" s="4">
        <v>2</v>
      </c>
      <c r="P610" s="4"/>
      <c r="Q610" s="4"/>
      <c r="R610" s="4"/>
      <c r="S610" s="4"/>
      <c r="T610" s="4"/>
      <c r="U610" s="4"/>
      <c r="V610" s="4"/>
      <c r="W610" s="4"/>
    </row>
    <row r="611" spans="1:23" x14ac:dyDescent="0.2">
      <c r="A611" s="4">
        <v>50</v>
      </c>
      <c r="B611" s="4">
        <v>0</v>
      </c>
      <c r="C611" s="4">
        <v>0</v>
      </c>
      <c r="D611" s="4">
        <v>1</v>
      </c>
      <c r="E611" s="4">
        <v>211</v>
      </c>
      <c r="F611" s="4">
        <f>ROUND(Source!Y585,O611)</f>
        <v>0</v>
      </c>
      <c r="G611" s="4" t="s">
        <v>60</v>
      </c>
      <c r="H611" s="4" t="s">
        <v>61</v>
      </c>
      <c r="I611" s="4"/>
      <c r="J611" s="4"/>
      <c r="K611" s="4">
        <v>211</v>
      </c>
      <c r="L611" s="4">
        <v>25</v>
      </c>
      <c r="M611" s="4">
        <v>3</v>
      </c>
      <c r="N611" s="4" t="s">
        <v>3</v>
      </c>
      <c r="O611" s="4">
        <v>2</v>
      </c>
      <c r="P611" s="4"/>
      <c r="Q611" s="4"/>
      <c r="R611" s="4"/>
      <c r="S611" s="4"/>
      <c r="T611" s="4"/>
      <c r="U611" s="4"/>
      <c r="V611" s="4"/>
      <c r="W611" s="4"/>
    </row>
    <row r="612" spans="1:23" x14ac:dyDescent="0.2">
      <c r="A612" s="4">
        <v>50</v>
      </c>
      <c r="B612" s="4">
        <v>0</v>
      </c>
      <c r="C612" s="4">
        <v>0</v>
      </c>
      <c r="D612" s="4">
        <v>1</v>
      </c>
      <c r="E612" s="4">
        <v>224</v>
      </c>
      <c r="F612" s="4">
        <f>ROUND(Source!AR585,O612)</f>
        <v>0</v>
      </c>
      <c r="G612" s="4" t="s">
        <v>62</v>
      </c>
      <c r="H612" s="4" t="s">
        <v>63</v>
      </c>
      <c r="I612" s="4"/>
      <c r="J612" s="4"/>
      <c r="K612" s="4">
        <v>224</v>
      </c>
      <c r="L612" s="4">
        <v>26</v>
      </c>
      <c r="M612" s="4">
        <v>3</v>
      </c>
      <c r="N612" s="4" t="s">
        <v>3</v>
      </c>
      <c r="O612" s="4">
        <v>2</v>
      </c>
      <c r="P612" s="4"/>
      <c r="Q612" s="4"/>
      <c r="R612" s="4"/>
      <c r="S612" s="4"/>
      <c r="T612" s="4"/>
      <c r="U612" s="4"/>
      <c r="V612" s="4"/>
      <c r="W612" s="4"/>
    </row>
    <row r="613" spans="1:23" x14ac:dyDescent="0.2">
      <c r="A613" s="4">
        <v>50</v>
      </c>
      <c r="B613" s="4">
        <v>1</v>
      </c>
      <c r="C613" s="4">
        <v>0</v>
      </c>
      <c r="D613" s="4">
        <v>2</v>
      </c>
      <c r="E613" s="4">
        <v>0</v>
      </c>
      <c r="F613" s="4">
        <f>ROUND(F612-F611,O613)</f>
        <v>0</v>
      </c>
      <c r="G613" s="4" t="s">
        <v>64</v>
      </c>
      <c r="H613" s="4" t="s">
        <v>65</v>
      </c>
      <c r="I613" s="4"/>
      <c r="J613" s="4"/>
      <c r="K613" s="4">
        <v>212</v>
      </c>
      <c r="L613" s="4">
        <v>27</v>
      </c>
      <c r="M613" s="4">
        <v>0</v>
      </c>
      <c r="N613" s="4" t="s">
        <v>3</v>
      </c>
      <c r="O613" s="4">
        <v>2</v>
      </c>
      <c r="P613" s="4"/>
      <c r="Q613" s="4"/>
      <c r="R613" s="4"/>
      <c r="S613" s="4"/>
      <c r="T613" s="4"/>
      <c r="U613" s="4"/>
      <c r="V613" s="4"/>
      <c r="W613" s="4"/>
    </row>
    <row r="614" spans="1:23" x14ac:dyDescent="0.2">
      <c r="A614" s="4">
        <v>50</v>
      </c>
      <c r="B614" s="4">
        <v>1</v>
      </c>
      <c r="C614" s="4">
        <v>0</v>
      </c>
      <c r="D614" s="4">
        <v>2</v>
      </c>
      <c r="E614" s="4">
        <v>0</v>
      </c>
      <c r="F614" s="4">
        <f>ROUND(F599+F600,O614)</f>
        <v>0</v>
      </c>
      <c r="G614" s="4" t="s">
        <v>66</v>
      </c>
      <c r="H614" s="4" t="s">
        <v>67</v>
      </c>
      <c r="I614" s="4"/>
      <c r="J614" s="4"/>
      <c r="K614" s="4">
        <v>212</v>
      </c>
      <c r="L614" s="4">
        <v>28</v>
      </c>
      <c r="M614" s="4">
        <v>0</v>
      </c>
      <c r="N614" s="4" t="s">
        <v>3</v>
      </c>
      <c r="O614" s="4">
        <v>2</v>
      </c>
      <c r="P614" s="4"/>
      <c r="Q614" s="4"/>
      <c r="R614" s="4"/>
      <c r="S614" s="4"/>
      <c r="T614" s="4"/>
      <c r="U614" s="4"/>
      <c r="V614" s="4"/>
      <c r="W614" s="4"/>
    </row>
    <row r="615" spans="1:23" x14ac:dyDescent="0.2">
      <c r="A615" s="4">
        <v>50</v>
      </c>
      <c r="B615" s="4">
        <v>1</v>
      </c>
      <c r="C615" s="4">
        <v>0</v>
      </c>
      <c r="D615" s="4">
        <v>2</v>
      </c>
      <c r="E615" s="4">
        <v>0</v>
      </c>
      <c r="F615" s="4">
        <f>ROUND((F613-F600-F599)*0.2,O615)</f>
        <v>0</v>
      </c>
      <c r="G615" s="4" t="s">
        <v>68</v>
      </c>
      <c r="H615" s="4" t="s">
        <v>69</v>
      </c>
      <c r="I615" s="4"/>
      <c r="J615" s="4"/>
      <c r="K615" s="4">
        <v>212</v>
      </c>
      <c r="L615" s="4">
        <v>29</v>
      </c>
      <c r="M615" s="4">
        <v>0</v>
      </c>
      <c r="N615" s="4" t="s">
        <v>3</v>
      </c>
      <c r="O615" s="4">
        <v>2</v>
      </c>
      <c r="P615" s="4"/>
      <c r="Q615" s="4"/>
      <c r="R615" s="4"/>
      <c r="S615" s="4"/>
      <c r="T615" s="4"/>
      <c r="U615" s="4"/>
      <c r="V615" s="4"/>
      <c r="W615" s="4"/>
    </row>
    <row r="616" spans="1:23" x14ac:dyDescent="0.2">
      <c r="A616" s="4">
        <v>50</v>
      </c>
      <c r="B616" s="4">
        <v>1</v>
      </c>
      <c r="C616" s="4">
        <v>0</v>
      </c>
      <c r="D616" s="4">
        <v>2</v>
      </c>
      <c r="E616" s="4">
        <v>0</v>
      </c>
      <c r="F616" s="4">
        <f>ROUND(F613+F615,O616)</f>
        <v>0</v>
      </c>
      <c r="G616" s="4" t="s">
        <v>70</v>
      </c>
      <c r="H616" s="4" t="s">
        <v>71</v>
      </c>
      <c r="I616" s="4"/>
      <c r="J616" s="4"/>
      <c r="K616" s="4">
        <v>212</v>
      </c>
      <c r="L616" s="4">
        <v>30</v>
      </c>
      <c r="M616" s="4">
        <v>0</v>
      </c>
      <c r="N616" s="4" t="s">
        <v>3</v>
      </c>
      <c r="O616" s="4">
        <v>2</v>
      </c>
      <c r="P616" s="4"/>
      <c r="Q616" s="4"/>
      <c r="R616" s="4"/>
      <c r="S616" s="4"/>
      <c r="T616" s="4"/>
      <c r="U616" s="4"/>
      <c r="V616" s="4"/>
      <c r="W616" s="4"/>
    </row>
    <row r="617" spans="1:23" x14ac:dyDescent="0.2">
      <c r="A617" s="4">
        <v>50</v>
      </c>
      <c r="B617" s="4">
        <v>1</v>
      </c>
      <c r="C617" s="4">
        <v>0</v>
      </c>
      <c r="D617" s="4">
        <v>2</v>
      </c>
      <c r="E617" s="4">
        <v>213</v>
      </c>
      <c r="F617" s="4">
        <f>ROUND(F612*1.2,O617)</f>
        <v>0</v>
      </c>
      <c r="G617" s="4" t="s">
        <v>72</v>
      </c>
      <c r="H617" s="4" t="s">
        <v>73</v>
      </c>
      <c r="I617" s="4"/>
      <c r="J617" s="4"/>
      <c r="K617" s="4">
        <v>212</v>
      </c>
      <c r="L617" s="4">
        <v>31</v>
      </c>
      <c r="M617" s="4">
        <v>0</v>
      </c>
      <c r="N617" s="4" t="s">
        <v>3</v>
      </c>
      <c r="O617" s="4">
        <v>2</v>
      </c>
      <c r="P617" s="4"/>
      <c r="Q617" s="4"/>
      <c r="R617" s="4"/>
      <c r="S617" s="4"/>
      <c r="T617" s="4"/>
      <c r="U617" s="4"/>
      <c r="V617" s="4"/>
      <c r="W617" s="4"/>
    </row>
    <row r="618" spans="1:23" x14ac:dyDescent="0.2">
      <c r="A618" s="4">
        <v>50</v>
      </c>
      <c r="B618" s="4">
        <v>1</v>
      </c>
      <c r="C618" s="4">
        <v>0</v>
      </c>
      <c r="D618" s="4">
        <v>2</v>
      </c>
      <c r="E618" s="4">
        <v>0</v>
      </c>
      <c r="F618" s="4">
        <f>ROUND(F617-F616,O618)</f>
        <v>0</v>
      </c>
      <c r="G618" s="4" t="s">
        <v>74</v>
      </c>
      <c r="H618" s="4" t="s">
        <v>75</v>
      </c>
      <c r="I618" s="4"/>
      <c r="J618" s="4"/>
      <c r="K618" s="4">
        <v>212</v>
      </c>
      <c r="L618" s="4">
        <v>32</v>
      </c>
      <c r="M618" s="4">
        <v>0</v>
      </c>
      <c r="N618" s="4" t="s">
        <v>3</v>
      </c>
      <c r="O618" s="4">
        <v>2</v>
      </c>
      <c r="P618" s="4"/>
      <c r="Q618" s="4"/>
      <c r="R618" s="4"/>
      <c r="S618" s="4"/>
      <c r="T618" s="4"/>
      <c r="U618" s="4"/>
      <c r="V618" s="4"/>
      <c r="W618" s="4"/>
    </row>
    <row r="620" spans="1:23" x14ac:dyDescent="0.2">
      <c r="A620" s="5">
        <v>60</v>
      </c>
      <c r="B620" s="5">
        <f>IF(Source!F620&lt;&gt;0,1,0)</f>
        <v>1</v>
      </c>
      <c r="C620" s="5"/>
      <c r="D620" s="5">
        <f>ROW(A392)</f>
        <v>392</v>
      </c>
      <c r="E620" s="5">
        <v>1</v>
      </c>
      <c r="F620" s="5">
        <v>24.5</v>
      </c>
      <c r="G620" s="5" t="s">
        <v>4</v>
      </c>
      <c r="H620" s="5" t="s">
        <v>3</v>
      </c>
    </row>
    <row r="621" spans="1:23" x14ac:dyDescent="0.2">
      <c r="A621" s="5">
        <v>60</v>
      </c>
      <c r="B621" s="5">
        <f>IF(Source!F621&lt;&gt;0,1,0)</f>
        <v>1</v>
      </c>
      <c r="C621" s="5"/>
      <c r="D621" s="5">
        <f>ROW(A392)</f>
        <v>392</v>
      </c>
      <c r="E621" s="5">
        <v>3</v>
      </c>
      <c r="F621" s="5">
        <v>5</v>
      </c>
      <c r="G621" s="5" t="s">
        <v>89</v>
      </c>
      <c r="H621" s="5" t="s">
        <v>3</v>
      </c>
    </row>
    <row r="622" spans="1:23" x14ac:dyDescent="0.2">
      <c r="A622" s="5">
        <v>60</v>
      </c>
      <c r="B622" s="5">
        <f>IF(Source!F622&lt;&gt;0,1,0)</f>
        <v>1</v>
      </c>
      <c r="C622" s="5"/>
      <c r="D622" s="5">
        <f>ROW(A392)</f>
        <v>392</v>
      </c>
      <c r="E622" s="5">
        <v>4</v>
      </c>
      <c r="F622" s="5">
        <v>15</v>
      </c>
      <c r="G622" s="5" t="s">
        <v>96</v>
      </c>
      <c r="H622" s="5" t="s">
        <v>3</v>
      </c>
    </row>
    <row r="623" spans="1:23" x14ac:dyDescent="0.2">
      <c r="A623" s="5">
        <v>60</v>
      </c>
      <c r="B623" s="5">
        <f>IF(Source!F623&lt;&gt;0,1,0)</f>
        <v>1</v>
      </c>
      <c r="C623" s="5"/>
      <c r="D623" s="5">
        <f>ROW(A392)</f>
        <v>392</v>
      </c>
      <c r="E623" s="5">
        <v>5</v>
      </c>
      <c r="F623" s="5">
        <v>10</v>
      </c>
      <c r="G623" s="5" t="s">
        <v>127</v>
      </c>
      <c r="H623" s="5" t="s">
        <v>3</v>
      </c>
    </row>
    <row r="624" spans="1:23" x14ac:dyDescent="0.2">
      <c r="A624" s="5">
        <v>60</v>
      </c>
      <c r="B624" s="5">
        <f>IF(Source!F624&lt;&gt;0,1,0)</f>
        <v>1</v>
      </c>
      <c r="C624" s="5"/>
      <c r="D624" s="5">
        <f>ROW(A392)</f>
        <v>392</v>
      </c>
      <c r="E624" s="5">
        <v>6</v>
      </c>
      <c r="F624" s="5">
        <v>136</v>
      </c>
      <c r="G624" s="5" t="s">
        <v>128</v>
      </c>
      <c r="H624" s="5" t="s">
        <v>3</v>
      </c>
    </row>
    <row r="625" spans="1:8" x14ac:dyDescent="0.2">
      <c r="A625" s="5">
        <v>60</v>
      </c>
      <c r="B625" s="5">
        <f>IF(Source!F625&lt;&gt;0,1,0)</f>
        <v>1</v>
      </c>
      <c r="C625" s="5"/>
      <c r="D625" s="5">
        <f>ROW(A392)</f>
        <v>392</v>
      </c>
      <c r="E625" s="5">
        <v>7</v>
      </c>
      <c r="F625" s="5">
        <v>54.4</v>
      </c>
      <c r="G625" s="5" t="s">
        <v>129</v>
      </c>
      <c r="H625" s="5" t="s">
        <v>3</v>
      </c>
    </row>
    <row r="626" spans="1:8" x14ac:dyDescent="0.2">
      <c r="A626" s="5">
        <v>60</v>
      </c>
      <c r="B626" s="5">
        <f>IF(Source!F626&lt;&gt;0,1,0)</f>
        <v>1</v>
      </c>
      <c r="C626" s="5"/>
      <c r="D626" s="5">
        <f>ROW(A392)</f>
        <v>392</v>
      </c>
      <c r="E626" s="5">
        <v>8</v>
      </c>
      <c r="F626" s="5">
        <v>27.2</v>
      </c>
      <c r="G626" s="5" t="s">
        <v>130</v>
      </c>
      <c r="H626" s="5" t="s">
        <v>3</v>
      </c>
    </row>
    <row r="627" spans="1:8" x14ac:dyDescent="0.2">
      <c r="A627" s="5">
        <v>60</v>
      </c>
      <c r="B627" s="5">
        <f>IF(Source!F627&lt;&gt;0,1,0)</f>
        <v>1</v>
      </c>
      <c r="C627" s="5"/>
      <c r="D627" s="5">
        <f>ROW(A392)</f>
        <v>392</v>
      </c>
      <c r="E627" s="5">
        <v>9</v>
      </c>
      <c r="F627" s="5">
        <v>28.13</v>
      </c>
      <c r="G627" s="5" t="s">
        <v>131</v>
      </c>
      <c r="H627" s="5" t="s">
        <v>3</v>
      </c>
    </row>
    <row r="628" spans="1:8" x14ac:dyDescent="0.2">
      <c r="A628" s="5">
        <v>60</v>
      </c>
      <c r="B628" s="5">
        <f>IF(Source!F628&lt;&gt;0,1,0)</f>
        <v>1</v>
      </c>
      <c r="C628" s="5"/>
      <c r="D628" s="5">
        <f>ROW(A392)</f>
        <v>392</v>
      </c>
      <c r="E628" s="5">
        <v>10</v>
      </c>
      <c r="F628" s="5">
        <v>9.6999999999999993</v>
      </c>
      <c r="G628" s="5" t="s">
        <v>132</v>
      </c>
      <c r="H628" s="5" t="s">
        <v>3</v>
      </c>
    </row>
    <row r="629" spans="1:8" x14ac:dyDescent="0.2">
      <c r="A629" s="5">
        <v>60</v>
      </c>
      <c r="B629" s="5">
        <f>IF(Source!F629&lt;&gt;0,1,0)</f>
        <v>1</v>
      </c>
      <c r="C629" s="5"/>
      <c r="D629" s="5">
        <f>ROW(A392)</f>
        <v>392</v>
      </c>
      <c r="E629" s="5">
        <v>11</v>
      </c>
      <c r="F629" s="5">
        <v>28.13</v>
      </c>
      <c r="G629" s="5" t="s">
        <v>133</v>
      </c>
      <c r="H629" s="5" t="s">
        <v>3</v>
      </c>
    </row>
    <row r="630" spans="1:8" x14ac:dyDescent="0.2">
      <c r="A630" s="5">
        <v>60</v>
      </c>
      <c r="B630" s="5">
        <f>IF(Source!F630&lt;&gt;0,1,0)</f>
        <v>1</v>
      </c>
      <c r="C630" s="5"/>
      <c r="D630" s="5">
        <f>ROW(A392)</f>
        <v>392</v>
      </c>
      <c r="E630" s="5">
        <v>12</v>
      </c>
      <c r="F630" s="5">
        <v>90</v>
      </c>
      <c r="G630" s="5" t="s">
        <v>134</v>
      </c>
      <c r="H630" s="5" t="s">
        <v>3</v>
      </c>
    </row>
    <row r="631" spans="1:8" x14ac:dyDescent="0.2">
      <c r="A631" s="5">
        <v>60</v>
      </c>
      <c r="B631" s="5">
        <f>IF(Source!F631&lt;&gt;0,1,0)</f>
        <v>1</v>
      </c>
      <c r="C631" s="5"/>
      <c r="D631" s="5">
        <f>ROW(A392)</f>
        <v>392</v>
      </c>
      <c r="E631" s="5">
        <v>13</v>
      </c>
      <c r="F631" s="5">
        <v>66</v>
      </c>
      <c r="G631" s="5" t="s">
        <v>135</v>
      </c>
      <c r="H631" s="5" t="s">
        <v>3</v>
      </c>
    </row>
    <row r="632" spans="1:8" x14ac:dyDescent="0.2">
      <c r="A632" s="5">
        <v>60</v>
      </c>
      <c r="B632" s="5">
        <f>IF(Source!F632&lt;&gt;0,1,0)</f>
        <v>1</v>
      </c>
      <c r="C632" s="5"/>
      <c r="D632" s="5">
        <f>ROW(A392)</f>
        <v>392</v>
      </c>
      <c r="E632" s="5">
        <v>14</v>
      </c>
      <c r="F632" s="5">
        <v>33</v>
      </c>
      <c r="G632" s="5" t="s">
        <v>136</v>
      </c>
      <c r="H632" s="5" t="s">
        <v>3</v>
      </c>
    </row>
    <row r="633" spans="1:8" x14ac:dyDescent="0.2">
      <c r="A633" s="5">
        <v>60</v>
      </c>
      <c r="B633" s="5">
        <f>IF(Source!F633&lt;&gt;0,1,0)</f>
        <v>1</v>
      </c>
      <c r="C633" s="5"/>
      <c r="D633" s="5">
        <f>ROW(A392)</f>
        <v>392</v>
      </c>
      <c r="E633" s="5">
        <v>15</v>
      </c>
      <c r="F633" s="5">
        <v>625</v>
      </c>
      <c r="G633" s="5" t="s">
        <v>137</v>
      </c>
      <c r="H633" s="5" t="s">
        <v>3</v>
      </c>
    </row>
    <row r="634" spans="1:8" x14ac:dyDescent="0.2">
      <c r="A634" s="5">
        <v>60</v>
      </c>
      <c r="B634" s="5">
        <f>IF(Source!F634&lt;&gt;0,1,0)</f>
        <v>1</v>
      </c>
      <c r="C634" s="5"/>
      <c r="D634" s="5">
        <f>ROW(A392)</f>
        <v>392</v>
      </c>
      <c r="E634" s="5">
        <v>16</v>
      </c>
      <c r="F634" s="5">
        <v>125</v>
      </c>
      <c r="G634" s="5" t="s">
        <v>138</v>
      </c>
      <c r="H634" s="5" t="s">
        <v>3</v>
      </c>
    </row>
    <row r="635" spans="1:8" x14ac:dyDescent="0.2">
      <c r="A635" s="5">
        <v>60</v>
      </c>
      <c r="B635" s="5">
        <f>IF(Source!F635&lt;&gt;0,1,0)</f>
        <v>1</v>
      </c>
      <c r="C635" s="5"/>
      <c r="D635" s="5">
        <f>ROW(A392)</f>
        <v>392</v>
      </c>
      <c r="E635" s="5">
        <v>17</v>
      </c>
      <c r="F635" s="5">
        <v>62.5</v>
      </c>
      <c r="G635" s="5" t="s">
        <v>139</v>
      </c>
      <c r="H635" s="5" t="s">
        <v>3</v>
      </c>
    </row>
    <row r="636" spans="1:8" x14ac:dyDescent="0.2">
      <c r="A636" s="5">
        <v>60</v>
      </c>
      <c r="B636" s="5">
        <f>IF(Source!F636&lt;&gt;0,1,0)</f>
        <v>1</v>
      </c>
      <c r="C636" s="5"/>
      <c r="D636" s="5">
        <f>ROW(A392)</f>
        <v>392</v>
      </c>
      <c r="E636" s="5">
        <v>18</v>
      </c>
      <c r="F636" s="5">
        <v>291</v>
      </c>
      <c r="G636" s="5" t="s">
        <v>140</v>
      </c>
      <c r="H636" s="5" t="s">
        <v>3</v>
      </c>
    </row>
    <row r="637" spans="1:8" x14ac:dyDescent="0.2">
      <c r="A637" s="5">
        <v>60</v>
      </c>
      <c r="B637" s="5">
        <f>IF(Source!F637&lt;&gt;0,1,0)</f>
        <v>1</v>
      </c>
      <c r="C637" s="5"/>
      <c r="D637" s="5">
        <f>ROW(A392)</f>
        <v>392</v>
      </c>
      <c r="E637" s="5">
        <v>19</v>
      </c>
      <c r="F637" s="5">
        <v>116.4</v>
      </c>
      <c r="G637" s="5" t="s">
        <v>141</v>
      </c>
      <c r="H637" s="5" t="s">
        <v>3</v>
      </c>
    </row>
    <row r="638" spans="1:8" x14ac:dyDescent="0.2">
      <c r="A638" s="5">
        <v>60</v>
      </c>
      <c r="B638" s="5">
        <f>IF(Source!F638&lt;&gt;0,1,0)</f>
        <v>1</v>
      </c>
      <c r="C638" s="5"/>
      <c r="D638" s="5">
        <f>ROW(A392)</f>
        <v>392</v>
      </c>
      <c r="E638" s="5">
        <v>20</v>
      </c>
      <c r="F638" s="5">
        <v>58.2</v>
      </c>
      <c r="G638" s="5" t="s">
        <v>142</v>
      </c>
      <c r="H638" s="5" t="s">
        <v>3</v>
      </c>
    </row>
    <row r="639" spans="1:8" x14ac:dyDescent="0.2">
      <c r="A639" s="5">
        <v>60</v>
      </c>
      <c r="B639" s="5">
        <f>IF(Source!F639&lt;&gt;0,1,0)</f>
        <v>1</v>
      </c>
      <c r="C639" s="5"/>
      <c r="D639" s="5">
        <f>ROW(A392)</f>
        <v>392</v>
      </c>
      <c r="E639" s="5">
        <v>21</v>
      </c>
      <c r="F639" s="5">
        <v>71.739999999999995</v>
      </c>
      <c r="G639" s="5" t="s">
        <v>143</v>
      </c>
      <c r="H639" s="5" t="s">
        <v>3</v>
      </c>
    </row>
    <row r="640" spans="1:8" x14ac:dyDescent="0.2">
      <c r="A640" s="5">
        <v>60</v>
      </c>
      <c r="B640" s="5">
        <f>IF(Source!F640&lt;&gt;0,1,0)</f>
        <v>1</v>
      </c>
      <c r="C640" s="5"/>
      <c r="D640" s="5">
        <f>ROW(A392)</f>
        <v>392</v>
      </c>
      <c r="E640" s="5">
        <v>22</v>
      </c>
      <c r="F640" s="5">
        <v>61</v>
      </c>
      <c r="G640" s="5" t="s">
        <v>144</v>
      </c>
      <c r="H640" s="5" t="s">
        <v>3</v>
      </c>
    </row>
    <row r="641" spans="1:245" x14ac:dyDescent="0.2">
      <c r="A641" s="5">
        <v>60</v>
      </c>
      <c r="B641" s="5">
        <f>IF(Source!F641&lt;&gt;0,1,0)</f>
        <v>0</v>
      </c>
      <c r="C641" s="5"/>
      <c r="D641" s="5">
        <f>ROW(A392)</f>
        <v>392</v>
      </c>
      <c r="E641" s="5">
        <v>23</v>
      </c>
      <c r="F641" s="5">
        <v>0</v>
      </c>
      <c r="G641" s="5" t="s">
        <v>145</v>
      </c>
      <c r="H641" s="5" t="s">
        <v>3</v>
      </c>
    </row>
    <row r="643" spans="1:245" x14ac:dyDescent="0.2">
      <c r="A643" s="1">
        <v>3</v>
      </c>
      <c r="B643" s="1">
        <v>1</v>
      </c>
      <c r="C643" s="1"/>
      <c r="D643" s="1">
        <f>ROW(A765)</f>
        <v>765</v>
      </c>
      <c r="E643" s="1"/>
      <c r="F643" s="1" t="s">
        <v>127</v>
      </c>
      <c r="G643" s="1" t="s">
        <v>228</v>
      </c>
      <c r="H643" s="1" t="s">
        <v>3</v>
      </c>
      <c r="I643" s="1">
        <v>0</v>
      </c>
      <c r="J643" s="1" t="s">
        <v>3</v>
      </c>
      <c r="K643" s="1">
        <v>-1</v>
      </c>
      <c r="L643" s="1" t="s">
        <v>3</v>
      </c>
      <c r="M643" s="1"/>
      <c r="N643" s="1"/>
      <c r="O643" s="1"/>
      <c r="P643" s="1"/>
      <c r="Q643" s="1"/>
      <c r="R643" s="1"/>
      <c r="S643" s="1"/>
      <c r="T643" s="1"/>
      <c r="U643" s="1" t="s">
        <v>3</v>
      </c>
      <c r="V643" s="1">
        <v>0</v>
      </c>
      <c r="W643" s="1"/>
      <c r="X643" s="1"/>
      <c r="Y643" s="1"/>
      <c r="Z643" s="1"/>
      <c r="AA643" s="1"/>
      <c r="AB643" s="1" t="s">
        <v>3</v>
      </c>
      <c r="AC643" s="1" t="s">
        <v>3</v>
      </c>
      <c r="AD643" s="1" t="s">
        <v>3</v>
      </c>
      <c r="AE643" s="1" t="s">
        <v>3</v>
      </c>
      <c r="AF643" s="1" t="s">
        <v>3</v>
      </c>
      <c r="AG643" s="1" t="s">
        <v>3</v>
      </c>
      <c r="AH643" s="1"/>
      <c r="AI643" s="1"/>
      <c r="AJ643" s="1"/>
      <c r="AK643" s="1"/>
      <c r="AL643" s="1"/>
      <c r="AM643" s="1"/>
      <c r="AN643" s="1"/>
      <c r="AO643" s="1"/>
      <c r="AP643" s="1" t="s">
        <v>3</v>
      </c>
      <c r="AQ643" s="1" t="s">
        <v>3</v>
      </c>
      <c r="AR643" s="1" t="s">
        <v>3</v>
      </c>
      <c r="AS643" s="1"/>
      <c r="AT643" s="1"/>
      <c r="AU643" s="1"/>
      <c r="AV643" s="1"/>
      <c r="AW643" s="1"/>
      <c r="AX643" s="1"/>
      <c r="AY643" s="1"/>
      <c r="AZ643" s="1" t="s">
        <v>3</v>
      </c>
      <c r="BA643" s="1"/>
      <c r="BB643" s="1" t="s">
        <v>3</v>
      </c>
      <c r="BC643" s="1" t="s">
        <v>3</v>
      </c>
      <c r="BD643" s="1" t="s">
        <v>3</v>
      </c>
      <c r="BE643" s="1" t="s">
        <v>3</v>
      </c>
      <c r="BF643" s="1" t="s">
        <v>3</v>
      </c>
      <c r="BG643" s="1" t="s">
        <v>3</v>
      </c>
      <c r="BH643" s="1" t="s">
        <v>3</v>
      </c>
      <c r="BI643" s="1" t="s">
        <v>3</v>
      </c>
      <c r="BJ643" s="1" t="s">
        <v>3</v>
      </c>
      <c r="BK643" s="1" t="s">
        <v>3</v>
      </c>
      <c r="BL643" s="1" t="s">
        <v>3</v>
      </c>
      <c r="BM643" s="1" t="s">
        <v>3</v>
      </c>
      <c r="BN643" s="1" t="s">
        <v>3</v>
      </c>
      <c r="BO643" s="1" t="s">
        <v>3</v>
      </c>
      <c r="BP643" s="1" t="s">
        <v>3</v>
      </c>
      <c r="BQ643" s="1"/>
      <c r="BR643" s="1"/>
      <c r="BS643" s="1"/>
      <c r="BT643" s="1"/>
      <c r="BU643" s="1"/>
      <c r="BV643" s="1"/>
      <c r="BW643" s="1"/>
      <c r="BX643" s="1">
        <v>0</v>
      </c>
      <c r="BY643" s="1"/>
      <c r="BZ643" s="1"/>
      <c r="CA643" s="1"/>
      <c r="CB643" s="1"/>
      <c r="CC643" s="1"/>
      <c r="CD643" s="1"/>
      <c r="CE643" s="1"/>
      <c r="CF643" s="1">
        <v>0</v>
      </c>
      <c r="CG643" s="1">
        <v>0</v>
      </c>
      <c r="CH643" s="1"/>
      <c r="CI643" s="1" t="s">
        <v>3</v>
      </c>
      <c r="CJ643" s="1" t="s">
        <v>3</v>
      </c>
    </row>
    <row r="645" spans="1:245" x14ac:dyDescent="0.2">
      <c r="A645" s="2">
        <v>52</v>
      </c>
      <c r="B645" s="2">
        <f t="shared" ref="B645:G645" si="218">B765</f>
        <v>1</v>
      </c>
      <c r="C645" s="2">
        <f t="shared" si="218"/>
        <v>3</v>
      </c>
      <c r="D645" s="2">
        <f t="shared" si="218"/>
        <v>643</v>
      </c>
      <c r="E645" s="2">
        <f t="shared" si="218"/>
        <v>0</v>
      </c>
      <c r="F645" s="2" t="str">
        <f t="shared" si="218"/>
        <v>4</v>
      </c>
      <c r="G645" s="2" t="str">
        <f t="shared" si="218"/>
        <v>Мещанский</v>
      </c>
      <c r="H645" s="2"/>
      <c r="I645" s="2"/>
      <c r="J645" s="2"/>
      <c r="K645" s="2"/>
      <c r="L645" s="2"/>
      <c r="M645" s="2"/>
      <c r="N645" s="2"/>
      <c r="O645" s="2">
        <f t="shared" ref="O645:AT645" si="219">O765</f>
        <v>0</v>
      </c>
      <c r="P645" s="2">
        <f t="shared" si="219"/>
        <v>0</v>
      </c>
      <c r="Q645" s="2">
        <f t="shared" si="219"/>
        <v>0</v>
      </c>
      <c r="R645" s="2">
        <f t="shared" si="219"/>
        <v>0</v>
      </c>
      <c r="S645" s="2">
        <f t="shared" si="219"/>
        <v>0</v>
      </c>
      <c r="T645" s="2">
        <f t="shared" si="219"/>
        <v>0</v>
      </c>
      <c r="U645" s="2">
        <f t="shared" si="219"/>
        <v>0</v>
      </c>
      <c r="V645" s="2">
        <f t="shared" si="219"/>
        <v>0</v>
      </c>
      <c r="W645" s="2">
        <f t="shared" si="219"/>
        <v>0</v>
      </c>
      <c r="X645" s="2">
        <f t="shared" si="219"/>
        <v>0</v>
      </c>
      <c r="Y645" s="2">
        <f t="shared" si="219"/>
        <v>0</v>
      </c>
      <c r="Z645" s="2">
        <f t="shared" si="219"/>
        <v>0</v>
      </c>
      <c r="AA645" s="2">
        <f t="shared" si="219"/>
        <v>0</v>
      </c>
      <c r="AB645" s="2">
        <f t="shared" si="219"/>
        <v>0</v>
      </c>
      <c r="AC645" s="2">
        <f t="shared" si="219"/>
        <v>0</v>
      </c>
      <c r="AD645" s="2">
        <f t="shared" si="219"/>
        <v>0</v>
      </c>
      <c r="AE645" s="2">
        <f t="shared" si="219"/>
        <v>0</v>
      </c>
      <c r="AF645" s="2">
        <f t="shared" si="219"/>
        <v>0</v>
      </c>
      <c r="AG645" s="2">
        <f t="shared" si="219"/>
        <v>0</v>
      </c>
      <c r="AH645" s="2">
        <f t="shared" si="219"/>
        <v>0</v>
      </c>
      <c r="AI645" s="2">
        <f t="shared" si="219"/>
        <v>0</v>
      </c>
      <c r="AJ645" s="2">
        <f t="shared" si="219"/>
        <v>0</v>
      </c>
      <c r="AK645" s="2">
        <f t="shared" si="219"/>
        <v>0</v>
      </c>
      <c r="AL645" s="2">
        <f t="shared" si="219"/>
        <v>0</v>
      </c>
      <c r="AM645" s="2">
        <f t="shared" si="219"/>
        <v>0</v>
      </c>
      <c r="AN645" s="2">
        <f t="shared" si="219"/>
        <v>0</v>
      </c>
      <c r="AO645" s="2">
        <f t="shared" si="219"/>
        <v>0</v>
      </c>
      <c r="AP645" s="2">
        <f t="shared" si="219"/>
        <v>0</v>
      </c>
      <c r="AQ645" s="2">
        <f t="shared" si="219"/>
        <v>0</v>
      </c>
      <c r="AR645" s="2">
        <f t="shared" si="219"/>
        <v>0</v>
      </c>
      <c r="AS645" s="2">
        <f t="shared" si="219"/>
        <v>0</v>
      </c>
      <c r="AT645" s="2">
        <f t="shared" si="219"/>
        <v>0</v>
      </c>
      <c r="AU645" s="2">
        <f t="shared" ref="AU645:BZ645" si="220">AU765</f>
        <v>0</v>
      </c>
      <c r="AV645" s="2">
        <f t="shared" si="220"/>
        <v>0</v>
      </c>
      <c r="AW645" s="2">
        <f t="shared" si="220"/>
        <v>0</v>
      </c>
      <c r="AX645" s="2">
        <f t="shared" si="220"/>
        <v>0</v>
      </c>
      <c r="AY645" s="2">
        <f t="shared" si="220"/>
        <v>0</v>
      </c>
      <c r="AZ645" s="2">
        <f t="shared" si="220"/>
        <v>0</v>
      </c>
      <c r="BA645" s="2">
        <f t="shared" si="220"/>
        <v>0</v>
      </c>
      <c r="BB645" s="2">
        <f t="shared" si="220"/>
        <v>0</v>
      </c>
      <c r="BC645" s="2">
        <f t="shared" si="220"/>
        <v>0</v>
      </c>
      <c r="BD645" s="2">
        <f t="shared" si="220"/>
        <v>0</v>
      </c>
      <c r="BE645" s="2">
        <f t="shared" si="220"/>
        <v>0</v>
      </c>
      <c r="BF645" s="2">
        <f t="shared" si="220"/>
        <v>0</v>
      </c>
      <c r="BG645" s="2">
        <f t="shared" si="220"/>
        <v>0</v>
      </c>
      <c r="BH645" s="2">
        <f t="shared" si="220"/>
        <v>0</v>
      </c>
      <c r="BI645" s="2">
        <f t="shared" si="220"/>
        <v>0</v>
      </c>
      <c r="BJ645" s="2">
        <f t="shared" si="220"/>
        <v>0</v>
      </c>
      <c r="BK645" s="2">
        <f t="shared" si="220"/>
        <v>0</v>
      </c>
      <c r="BL645" s="2">
        <f t="shared" si="220"/>
        <v>0</v>
      </c>
      <c r="BM645" s="2">
        <f t="shared" si="220"/>
        <v>0</v>
      </c>
      <c r="BN645" s="2">
        <f t="shared" si="220"/>
        <v>0</v>
      </c>
      <c r="BO645" s="2">
        <f t="shared" si="220"/>
        <v>0</v>
      </c>
      <c r="BP645" s="2">
        <f t="shared" si="220"/>
        <v>0</v>
      </c>
      <c r="BQ645" s="2">
        <f t="shared" si="220"/>
        <v>0</v>
      </c>
      <c r="BR645" s="2">
        <f t="shared" si="220"/>
        <v>0</v>
      </c>
      <c r="BS645" s="2">
        <f t="shared" si="220"/>
        <v>0</v>
      </c>
      <c r="BT645" s="2">
        <f t="shared" si="220"/>
        <v>0</v>
      </c>
      <c r="BU645" s="2">
        <f t="shared" si="220"/>
        <v>0</v>
      </c>
      <c r="BV645" s="2">
        <f t="shared" si="220"/>
        <v>0</v>
      </c>
      <c r="BW645" s="2">
        <f t="shared" si="220"/>
        <v>0</v>
      </c>
      <c r="BX645" s="2">
        <f t="shared" si="220"/>
        <v>0</v>
      </c>
      <c r="BY645" s="2">
        <f t="shared" si="220"/>
        <v>0</v>
      </c>
      <c r="BZ645" s="2">
        <f t="shared" si="220"/>
        <v>0</v>
      </c>
      <c r="CA645" s="2">
        <f t="shared" ref="CA645:DF645" si="221">CA765</f>
        <v>0</v>
      </c>
      <c r="CB645" s="2">
        <f t="shared" si="221"/>
        <v>0</v>
      </c>
      <c r="CC645" s="2">
        <f t="shared" si="221"/>
        <v>0</v>
      </c>
      <c r="CD645" s="2">
        <f t="shared" si="221"/>
        <v>0</v>
      </c>
      <c r="CE645" s="2">
        <f t="shared" si="221"/>
        <v>0</v>
      </c>
      <c r="CF645" s="2">
        <f t="shared" si="221"/>
        <v>0</v>
      </c>
      <c r="CG645" s="2">
        <f t="shared" si="221"/>
        <v>0</v>
      </c>
      <c r="CH645" s="2">
        <f t="shared" si="221"/>
        <v>0</v>
      </c>
      <c r="CI645" s="2">
        <f t="shared" si="221"/>
        <v>0</v>
      </c>
      <c r="CJ645" s="2">
        <f t="shared" si="221"/>
        <v>0</v>
      </c>
      <c r="CK645" s="2">
        <f t="shared" si="221"/>
        <v>0</v>
      </c>
      <c r="CL645" s="2">
        <f t="shared" si="221"/>
        <v>0</v>
      </c>
      <c r="CM645" s="2">
        <f t="shared" si="221"/>
        <v>0</v>
      </c>
      <c r="CN645" s="2">
        <f t="shared" si="221"/>
        <v>0</v>
      </c>
      <c r="CO645" s="2">
        <f t="shared" si="221"/>
        <v>0</v>
      </c>
      <c r="CP645" s="2">
        <f t="shared" si="221"/>
        <v>0</v>
      </c>
      <c r="CQ645" s="2">
        <f t="shared" si="221"/>
        <v>0</v>
      </c>
      <c r="CR645" s="2">
        <f t="shared" si="221"/>
        <v>0</v>
      </c>
      <c r="CS645" s="2">
        <f t="shared" si="221"/>
        <v>0</v>
      </c>
      <c r="CT645" s="2">
        <f t="shared" si="221"/>
        <v>0</v>
      </c>
      <c r="CU645" s="2">
        <f t="shared" si="221"/>
        <v>0</v>
      </c>
      <c r="CV645" s="2">
        <f t="shared" si="221"/>
        <v>0</v>
      </c>
      <c r="CW645" s="2">
        <f t="shared" si="221"/>
        <v>0</v>
      </c>
      <c r="CX645" s="2">
        <f t="shared" si="221"/>
        <v>0</v>
      </c>
      <c r="CY645" s="2">
        <f t="shared" si="221"/>
        <v>0</v>
      </c>
      <c r="CZ645" s="2">
        <f t="shared" si="221"/>
        <v>0</v>
      </c>
      <c r="DA645" s="2">
        <f t="shared" si="221"/>
        <v>0</v>
      </c>
      <c r="DB645" s="2">
        <f t="shared" si="221"/>
        <v>0</v>
      </c>
      <c r="DC645" s="2">
        <f t="shared" si="221"/>
        <v>0</v>
      </c>
      <c r="DD645" s="2">
        <f t="shared" si="221"/>
        <v>0</v>
      </c>
      <c r="DE645" s="2">
        <f t="shared" si="221"/>
        <v>0</v>
      </c>
      <c r="DF645" s="2">
        <f t="shared" si="221"/>
        <v>0</v>
      </c>
      <c r="DG645" s="3">
        <f t="shared" ref="DG645:EL645" si="222">DG765</f>
        <v>0</v>
      </c>
      <c r="DH645" s="3">
        <f t="shared" si="222"/>
        <v>0</v>
      </c>
      <c r="DI645" s="3">
        <f t="shared" si="222"/>
        <v>0</v>
      </c>
      <c r="DJ645" s="3">
        <f t="shared" si="222"/>
        <v>0</v>
      </c>
      <c r="DK645" s="3">
        <f t="shared" si="222"/>
        <v>0</v>
      </c>
      <c r="DL645" s="3">
        <f t="shared" si="222"/>
        <v>0</v>
      </c>
      <c r="DM645" s="3">
        <f t="shared" si="222"/>
        <v>0</v>
      </c>
      <c r="DN645" s="3">
        <f t="shared" si="222"/>
        <v>0</v>
      </c>
      <c r="DO645" s="3">
        <f t="shared" si="222"/>
        <v>0</v>
      </c>
      <c r="DP645" s="3">
        <f t="shared" si="222"/>
        <v>0</v>
      </c>
      <c r="DQ645" s="3">
        <f t="shared" si="222"/>
        <v>0</v>
      </c>
      <c r="DR645" s="3">
        <f t="shared" si="222"/>
        <v>0</v>
      </c>
      <c r="DS645" s="3">
        <f t="shared" si="222"/>
        <v>0</v>
      </c>
      <c r="DT645" s="3">
        <f t="shared" si="222"/>
        <v>0</v>
      </c>
      <c r="DU645" s="3">
        <f t="shared" si="222"/>
        <v>0</v>
      </c>
      <c r="DV645" s="3">
        <f t="shared" si="222"/>
        <v>0</v>
      </c>
      <c r="DW645" s="3">
        <f t="shared" si="222"/>
        <v>0</v>
      </c>
      <c r="DX645" s="3">
        <f t="shared" si="222"/>
        <v>0</v>
      </c>
      <c r="DY645" s="3">
        <f t="shared" si="222"/>
        <v>0</v>
      </c>
      <c r="DZ645" s="3">
        <f t="shared" si="222"/>
        <v>0</v>
      </c>
      <c r="EA645" s="3">
        <f t="shared" si="222"/>
        <v>0</v>
      </c>
      <c r="EB645" s="3">
        <f t="shared" si="222"/>
        <v>0</v>
      </c>
      <c r="EC645" s="3">
        <f t="shared" si="222"/>
        <v>0</v>
      </c>
      <c r="ED645" s="3">
        <f t="shared" si="222"/>
        <v>0</v>
      </c>
      <c r="EE645" s="3">
        <f t="shared" si="222"/>
        <v>0</v>
      </c>
      <c r="EF645" s="3">
        <f t="shared" si="222"/>
        <v>0</v>
      </c>
      <c r="EG645" s="3">
        <f t="shared" si="222"/>
        <v>0</v>
      </c>
      <c r="EH645" s="3">
        <f t="shared" si="222"/>
        <v>0</v>
      </c>
      <c r="EI645" s="3">
        <f t="shared" si="222"/>
        <v>0</v>
      </c>
      <c r="EJ645" s="3">
        <f t="shared" si="222"/>
        <v>0</v>
      </c>
      <c r="EK645" s="3">
        <f t="shared" si="222"/>
        <v>0</v>
      </c>
      <c r="EL645" s="3">
        <f t="shared" si="222"/>
        <v>0</v>
      </c>
      <c r="EM645" s="3">
        <f t="shared" ref="EM645:FR645" si="223">EM765</f>
        <v>0</v>
      </c>
      <c r="EN645" s="3">
        <f t="shared" si="223"/>
        <v>0</v>
      </c>
      <c r="EO645" s="3">
        <f t="shared" si="223"/>
        <v>0</v>
      </c>
      <c r="EP645" s="3">
        <f t="shared" si="223"/>
        <v>0</v>
      </c>
      <c r="EQ645" s="3">
        <f t="shared" si="223"/>
        <v>0</v>
      </c>
      <c r="ER645" s="3">
        <f t="shared" si="223"/>
        <v>0</v>
      </c>
      <c r="ES645" s="3">
        <f t="shared" si="223"/>
        <v>0</v>
      </c>
      <c r="ET645" s="3">
        <f t="shared" si="223"/>
        <v>0</v>
      </c>
      <c r="EU645" s="3">
        <f t="shared" si="223"/>
        <v>0</v>
      </c>
      <c r="EV645" s="3">
        <f t="shared" si="223"/>
        <v>0</v>
      </c>
      <c r="EW645" s="3">
        <f t="shared" si="223"/>
        <v>0</v>
      </c>
      <c r="EX645" s="3">
        <f t="shared" si="223"/>
        <v>0</v>
      </c>
      <c r="EY645" s="3">
        <f t="shared" si="223"/>
        <v>0</v>
      </c>
      <c r="EZ645" s="3">
        <f t="shared" si="223"/>
        <v>0</v>
      </c>
      <c r="FA645" s="3">
        <f t="shared" si="223"/>
        <v>0</v>
      </c>
      <c r="FB645" s="3">
        <f t="shared" si="223"/>
        <v>0</v>
      </c>
      <c r="FC645" s="3">
        <f t="shared" si="223"/>
        <v>0</v>
      </c>
      <c r="FD645" s="3">
        <f t="shared" si="223"/>
        <v>0</v>
      </c>
      <c r="FE645" s="3">
        <f t="shared" si="223"/>
        <v>0</v>
      </c>
      <c r="FF645" s="3">
        <f t="shared" si="223"/>
        <v>0</v>
      </c>
      <c r="FG645" s="3">
        <f t="shared" si="223"/>
        <v>0</v>
      </c>
      <c r="FH645" s="3">
        <f t="shared" si="223"/>
        <v>0</v>
      </c>
      <c r="FI645" s="3">
        <f t="shared" si="223"/>
        <v>0</v>
      </c>
      <c r="FJ645" s="3">
        <f t="shared" si="223"/>
        <v>0</v>
      </c>
      <c r="FK645" s="3">
        <f t="shared" si="223"/>
        <v>0</v>
      </c>
      <c r="FL645" s="3">
        <f t="shared" si="223"/>
        <v>0</v>
      </c>
      <c r="FM645" s="3">
        <f t="shared" si="223"/>
        <v>0</v>
      </c>
      <c r="FN645" s="3">
        <f t="shared" si="223"/>
        <v>0</v>
      </c>
      <c r="FO645" s="3">
        <f t="shared" si="223"/>
        <v>0</v>
      </c>
      <c r="FP645" s="3">
        <f t="shared" si="223"/>
        <v>0</v>
      </c>
      <c r="FQ645" s="3">
        <f t="shared" si="223"/>
        <v>0</v>
      </c>
      <c r="FR645" s="3">
        <f t="shared" si="223"/>
        <v>0</v>
      </c>
      <c r="FS645" s="3">
        <f t="shared" ref="FS645:GX645" si="224">FS765</f>
        <v>0</v>
      </c>
      <c r="FT645" s="3">
        <f t="shared" si="224"/>
        <v>0</v>
      </c>
      <c r="FU645" s="3">
        <f t="shared" si="224"/>
        <v>0</v>
      </c>
      <c r="FV645" s="3">
        <f t="shared" si="224"/>
        <v>0</v>
      </c>
      <c r="FW645" s="3">
        <f t="shared" si="224"/>
        <v>0</v>
      </c>
      <c r="FX645" s="3">
        <f t="shared" si="224"/>
        <v>0</v>
      </c>
      <c r="FY645" s="3">
        <f t="shared" si="224"/>
        <v>0</v>
      </c>
      <c r="FZ645" s="3">
        <f t="shared" si="224"/>
        <v>0</v>
      </c>
      <c r="GA645" s="3">
        <f t="shared" si="224"/>
        <v>0</v>
      </c>
      <c r="GB645" s="3">
        <f t="shared" si="224"/>
        <v>0</v>
      </c>
      <c r="GC645" s="3">
        <f t="shared" si="224"/>
        <v>0</v>
      </c>
      <c r="GD645" s="3">
        <f t="shared" si="224"/>
        <v>0</v>
      </c>
      <c r="GE645" s="3">
        <f t="shared" si="224"/>
        <v>0</v>
      </c>
      <c r="GF645" s="3">
        <f t="shared" si="224"/>
        <v>0</v>
      </c>
      <c r="GG645" s="3">
        <f t="shared" si="224"/>
        <v>0</v>
      </c>
      <c r="GH645" s="3">
        <f t="shared" si="224"/>
        <v>0</v>
      </c>
      <c r="GI645" s="3">
        <f t="shared" si="224"/>
        <v>0</v>
      </c>
      <c r="GJ645" s="3">
        <f t="shared" si="224"/>
        <v>0</v>
      </c>
      <c r="GK645" s="3">
        <f t="shared" si="224"/>
        <v>0</v>
      </c>
      <c r="GL645" s="3">
        <f t="shared" si="224"/>
        <v>0</v>
      </c>
      <c r="GM645" s="3">
        <f t="shared" si="224"/>
        <v>0</v>
      </c>
      <c r="GN645" s="3">
        <f t="shared" si="224"/>
        <v>0</v>
      </c>
      <c r="GO645" s="3">
        <f t="shared" si="224"/>
        <v>0</v>
      </c>
      <c r="GP645" s="3">
        <f t="shared" si="224"/>
        <v>0</v>
      </c>
      <c r="GQ645" s="3">
        <f t="shared" si="224"/>
        <v>0</v>
      </c>
      <c r="GR645" s="3">
        <f t="shared" si="224"/>
        <v>0</v>
      </c>
      <c r="GS645" s="3">
        <f t="shared" si="224"/>
        <v>0</v>
      </c>
      <c r="GT645" s="3">
        <f t="shared" si="224"/>
        <v>0</v>
      </c>
      <c r="GU645" s="3">
        <f t="shared" si="224"/>
        <v>0</v>
      </c>
      <c r="GV645" s="3">
        <f t="shared" si="224"/>
        <v>0</v>
      </c>
      <c r="GW645" s="3">
        <f t="shared" si="224"/>
        <v>0</v>
      </c>
      <c r="GX645" s="3">
        <f t="shared" si="224"/>
        <v>0</v>
      </c>
    </row>
    <row r="647" spans="1:245" x14ac:dyDescent="0.2">
      <c r="A647" s="1">
        <v>4</v>
      </c>
      <c r="B647" s="1">
        <v>1</v>
      </c>
      <c r="C647" s="1"/>
      <c r="D647" s="1">
        <f>ROW(A732)</f>
        <v>732</v>
      </c>
      <c r="E647" s="1"/>
      <c r="F647" s="1" t="s">
        <v>229</v>
      </c>
      <c r="G647" s="1" t="s">
        <v>230</v>
      </c>
      <c r="H647" s="1" t="s">
        <v>3</v>
      </c>
      <c r="I647" s="1">
        <v>0</v>
      </c>
      <c r="J647" s="1"/>
      <c r="K647" s="1">
        <v>-1</v>
      </c>
      <c r="L647" s="1"/>
      <c r="M647" s="1"/>
      <c r="N647" s="1"/>
      <c r="O647" s="1"/>
      <c r="P647" s="1"/>
      <c r="Q647" s="1"/>
      <c r="R647" s="1"/>
      <c r="S647" s="1"/>
      <c r="T647" s="1"/>
      <c r="U647" s="1" t="s">
        <v>3</v>
      </c>
      <c r="V647" s="1">
        <v>0</v>
      </c>
      <c r="W647" s="1"/>
      <c r="X647" s="1"/>
      <c r="Y647" s="1"/>
      <c r="Z647" s="1"/>
      <c r="AA647" s="1"/>
      <c r="AB647" s="1" t="s">
        <v>3</v>
      </c>
      <c r="AC647" s="1" t="s">
        <v>3</v>
      </c>
      <c r="AD647" s="1" t="s">
        <v>3</v>
      </c>
      <c r="AE647" s="1" t="s">
        <v>3</v>
      </c>
      <c r="AF647" s="1" t="s">
        <v>3</v>
      </c>
      <c r="AG647" s="1" t="s">
        <v>3</v>
      </c>
      <c r="AH647" s="1"/>
      <c r="AI647" s="1"/>
      <c r="AJ647" s="1"/>
      <c r="AK647" s="1"/>
      <c r="AL647" s="1"/>
      <c r="AM647" s="1"/>
      <c r="AN647" s="1"/>
      <c r="AO647" s="1"/>
      <c r="AP647" s="1" t="s">
        <v>3</v>
      </c>
      <c r="AQ647" s="1" t="s">
        <v>3</v>
      </c>
      <c r="AR647" s="1" t="s">
        <v>3</v>
      </c>
      <c r="AS647" s="1"/>
      <c r="AT647" s="1"/>
      <c r="AU647" s="1"/>
      <c r="AV647" s="1"/>
      <c r="AW647" s="1"/>
      <c r="AX647" s="1"/>
      <c r="AY647" s="1"/>
      <c r="AZ647" s="1" t="s">
        <v>3</v>
      </c>
      <c r="BA647" s="1"/>
      <c r="BB647" s="1" t="s">
        <v>3</v>
      </c>
      <c r="BC647" s="1" t="s">
        <v>3</v>
      </c>
      <c r="BD647" s="1" t="s">
        <v>3</v>
      </c>
      <c r="BE647" s="1" t="s">
        <v>3</v>
      </c>
      <c r="BF647" s="1" t="s">
        <v>3</v>
      </c>
      <c r="BG647" s="1" t="s">
        <v>3</v>
      </c>
      <c r="BH647" s="1" t="s">
        <v>3</v>
      </c>
      <c r="BI647" s="1" t="s">
        <v>3</v>
      </c>
      <c r="BJ647" s="1" t="s">
        <v>3</v>
      </c>
      <c r="BK647" s="1" t="s">
        <v>3</v>
      </c>
      <c r="BL647" s="1" t="s">
        <v>3</v>
      </c>
      <c r="BM647" s="1" t="s">
        <v>3</v>
      </c>
      <c r="BN647" s="1" t="s">
        <v>3</v>
      </c>
      <c r="BO647" s="1" t="s">
        <v>3</v>
      </c>
      <c r="BP647" s="1" t="s">
        <v>3</v>
      </c>
      <c r="BQ647" s="1"/>
      <c r="BR647" s="1"/>
      <c r="BS647" s="1"/>
      <c r="BT647" s="1"/>
      <c r="BU647" s="1"/>
      <c r="BV647" s="1"/>
      <c r="BW647" s="1"/>
      <c r="BX647" s="1">
        <v>0</v>
      </c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>
        <v>0</v>
      </c>
    </row>
    <row r="649" spans="1:245" x14ac:dyDescent="0.2">
      <c r="A649" s="2">
        <v>52</v>
      </c>
      <c r="B649" s="2">
        <f t="shared" ref="B649:G649" si="225">B732</f>
        <v>1</v>
      </c>
      <c r="C649" s="2">
        <f t="shared" si="225"/>
        <v>4</v>
      </c>
      <c r="D649" s="2">
        <f t="shared" si="225"/>
        <v>647</v>
      </c>
      <c r="E649" s="2">
        <f t="shared" si="225"/>
        <v>0</v>
      </c>
      <c r="F649" s="2" t="str">
        <f t="shared" si="225"/>
        <v>4.1</v>
      </c>
      <c r="G649" s="2" t="str">
        <f t="shared" si="225"/>
        <v>Кузнецкий мост ул., д. 21/5  (обустройство пешеходного перехода для маломобильных групп граждан)</v>
      </c>
      <c r="H649" s="2"/>
      <c r="I649" s="2"/>
      <c r="J649" s="2"/>
      <c r="K649" s="2"/>
      <c r="L649" s="2"/>
      <c r="M649" s="2"/>
      <c r="N649" s="2"/>
      <c r="O649" s="2">
        <f t="shared" ref="O649:AT649" si="226">O732</f>
        <v>0</v>
      </c>
      <c r="P649" s="2">
        <f t="shared" si="226"/>
        <v>0</v>
      </c>
      <c r="Q649" s="2">
        <f t="shared" si="226"/>
        <v>0</v>
      </c>
      <c r="R649" s="2">
        <f t="shared" si="226"/>
        <v>0</v>
      </c>
      <c r="S649" s="2">
        <f t="shared" si="226"/>
        <v>0</v>
      </c>
      <c r="T649" s="2">
        <f t="shared" si="226"/>
        <v>0</v>
      </c>
      <c r="U649" s="2">
        <f t="shared" si="226"/>
        <v>0</v>
      </c>
      <c r="V649" s="2">
        <f t="shared" si="226"/>
        <v>0</v>
      </c>
      <c r="W649" s="2">
        <f t="shared" si="226"/>
        <v>0</v>
      </c>
      <c r="X649" s="2">
        <f t="shared" si="226"/>
        <v>0</v>
      </c>
      <c r="Y649" s="2">
        <f t="shared" si="226"/>
        <v>0</v>
      </c>
      <c r="Z649" s="2">
        <f t="shared" si="226"/>
        <v>0</v>
      </c>
      <c r="AA649" s="2">
        <f t="shared" si="226"/>
        <v>0</v>
      </c>
      <c r="AB649" s="2">
        <f t="shared" si="226"/>
        <v>0</v>
      </c>
      <c r="AC649" s="2">
        <f t="shared" si="226"/>
        <v>0</v>
      </c>
      <c r="AD649" s="2">
        <f t="shared" si="226"/>
        <v>0</v>
      </c>
      <c r="AE649" s="2">
        <f t="shared" si="226"/>
        <v>0</v>
      </c>
      <c r="AF649" s="2">
        <f t="shared" si="226"/>
        <v>0</v>
      </c>
      <c r="AG649" s="2">
        <f t="shared" si="226"/>
        <v>0</v>
      </c>
      <c r="AH649" s="2">
        <f t="shared" si="226"/>
        <v>0</v>
      </c>
      <c r="AI649" s="2">
        <f t="shared" si="226"/>
        <v>0</v>
      </c>
      <c r="AJ649" s="2">
        <f t="shared" si="226"/>
        <v>0</v>
      </c>
      <c r="AK649" s="2">
        <f t="shared" si="226"/>
        <v>0</v>
      </c>
      <c r="AL649" s="2">
        <f t="shared" si="226"/>
        <v>0</v>
      </c>
      <c r="AM649" s="2">
        <f t="shared" si="226"/>
        <v>0</v>
      </c>
      <c r="AN649" s="2">
        <f t="shared" si="226"/>
        <v>0</v>
      </c>
      <c r="AO649" s="2">
        <f t="shared" si="226"/>
        <v>0</v>
      </c>
      <c r="AP649" s="2">
        <f t="shared" si="226"/>
        <v>0</v>
      </c>
      <c r="AQ649" s="2">
        <f t="shared" si="226"/>
        <v>0</v>
      </c>
      <c r="AR649" s="2">
        <f t="shared" si="226"/>
        <v>0</v>
      </c>
      <c r="AS649" s="2">
        <f t="shared" si="226"/>
        <v>0</v>
      </c>
      <c r="AT649" s="2">
        <f t="shared" si="226"/>
        <v>0</v>
      </c>
      <c r="AU649" s="2">
        <f t="shared" ref="AU649:BZ649" si="227">AU732</f>
        <v>0</v>
      </c>
      <c r="AV649" s="2">
        <f t="shared" si="227"/>
        <v>0</v>
      </c>
      <c r="AW649" s="2">
        <f t="shared" si="227"/>
        <v>0</v>
      </c>
      <c r="AX649" s="2">
        <f t="shared" si="227"/>
        <v>0</v>
      </c>
      <c r="AY649" s="2">
        <f t="shared" si="227"/>
        <v>0</v>
      </c>
      <c r="AZ649" s="2">
        <f t="shared" si="227"/>
        <v>0</v>
      </c>
      <c r="BA649" s="2">
        <f t="shared" si="227"/>
        <v>0</v>
      </c>
      <c r="BB649" s="2">
        <f t="shared" si="227"/>
        <v>0</v>
      </c>
      <c r="BC649" s="2">
        <f t="shared" si="227"/>
        <v>0</v>
      </c>
      <c r="BD649" s="2">
        <f t="shared" si="227"/>
        <v>0</v>
      </c>
      <c r="BE649" s="2">
        <f t="shared" si="227"/>
        <v>0</v>
      </c>
      <c r="BF649" s="2">
        <f t="shared" si="227"/>
        <v>0</v>
      </c>
      <c r="BG649" s="2">
        <f t="shared" si="227"/>
        <v>0</v>
      </c>
      <c r="BH649" s="2">
        <f t="shared" si="227"/>
        <v>0</v>
      </c>
      <c r="BI649" s="2">
        <f t="shared" si="227"/>
        <v>0</v>
      </c>
      <c r="BJ649" s="2">
        <f t="shared" si="227"/>
        <v>0</v>
      </c>
      <c r="BK649" s="2">
        <f t="shared" si="227"/>
        <v>0</v>
      </c>
      <c r="BL649" s="2">
        <f t="shared" si="227"/>
        <v>0</v>
      </c>
      <c r="BM649" s="2">
        <f t="shared" si="227"/>
        <v>0</v>
      </c>
      <c r="BN649" s="2">
        <f t="shared" si="227"/>
        <v>0</v>
      </c>
      <c r="BO649" s="2">
        <f t="shared" si="227"/>
        <v>0</v>
      </c>
      <c r="BP649" s="2">
        <f t="shared" si="227"/>
        <v>0</v>
      </c>
      <c r="BQ649" s="2">
        <f t="shared" si="227"/>
        <v>0</v>
      </c>
      <c r="BR649" s="2">
        <f t="shared" si="227"/>
        <v>0</v>
      </c>
      <c r="BS649" s="2">
        <f t="shared" si="227"/>
        <v>0</v>
      </c>
      <c r="BT649" s="2">
        <f t="shared" si="227"/>
        <v>0</v>
      </c>
      <c r="BU649" s="2">
        <f t="shared" si="227"/>
        <v>0</v>
      </c>
      <c r="BV649" s="2">
        <f t="shared" si="227"/>
        <v>0</v>
      </c>
      <c r="BW649" s="2">
        <f t="shared" si="227"/>
        <v>0</v>
      </c>
      <c r="BX649" s="2">
        <f t="shared" si="227"/>
        <v>0</v>
      </c>
      <c r="BY649" s="2">
        <f t="shared" si="227"/>
        <v>0</v>
      </c>
      <c r="BZ649" s="2">
        <f t="shared" si="227"/>
        <v>0</v>
      </c>
      <c r="CA649" s="2">
        <f t="shared" ref="CA649:DF649" si="228">CA732</f>
        <v>0</v>
      </c>
      <c r="CB649" s="2">
        <f t="shared" si="228"/>
        <v>0</v>
      </c>
      <c r="CC649" s="2">
        <f t="shared" si="228"/>
        <v>0</v>
      </c>
      <c r="CD649" s="2">
        <f t="shared" si="228"/>
        <v>0</v>
      </c>
      <c r="CE649" s="2">
        <f t="shared" si="228"/>
        <v>0</v>
      </c>
      <c r="CF649" s="2">
        <f t="shared" si="228"/>
        <v>0</v>
      </c>
      <c r="CG649" s="2">
        <f t="shared" si="228"/>
        <v>0</v>
      </c>
      <c r="CH649" s="2">
        <f t="shared" si="228"/>
        <v>0</v>
      </c>
      <c r="CI649" s="2">
        <f t="shared" si="228"/>
        <v>0</v>
      </c>
      <c r="CJ649" s="2">
        <f t="shared" si="228"/>
        <v>0</v>
      </c>
      <c r="CK649" s="2">
        <f t="shared" si="228"/>
        <v>0</v>
      </c>
      <c r="CL649" s="2">
        <f t="shared" si="228"/>
        <v>0</v>
      </c>
      <c r="CM649" s="2">
        <f t="shared" si="228"/>
        <v>0</v>
      </c>
      <c r="CN649" s="2">
        <f t="shared" si="228"/>
        <v>0</v>
      </c>
      <c r="CO649" s="2">
        <f t="shared" si="228"/>
        <v>0</v>
      </c>
      <c r="CP649" s="2">
        <f t="shared" si="228"/>
        <v>0</v>
      </c>
      <c r="CQ649" s="2">
        <f t="shared" si="228"/>
        <v>0</v>
      </c>
      <c r="CR649" s="2">
        <f t="shared" si="228"/>
        <v>0</v>
      </c>
      <c r="CS649" s="2">
        <f t="shared" si="228"/>
        <v>0</v>
      </c>
      <c r="CT649" s="2">
        <f t="shared" si="228"/>
        <v>0</v>
      </c>
      <c r="CU649" s="2">
        <f t="shared" si="228"/>
        <v>0</v>
      </c>
      <c r="CV649" s="2">
        <f t="shared" si="228"/>
        <v>0</v>
      </c>
      <c r="CW649" s="2">
        <f t="shared" si="228"/>
        <v>0</v>
      </c>
      <c r="CX649" s="2">
        <f t="shared" si="228"/>
        <v>0</v>
      </c>
      <c r="CY649" s="2">
        <f t="shared" si="228"/>
        <v>0</v>
      </c>
      <c r="CZ649" s="2">
        <f t="shared" si="228"/>
        <v>0</v>
      </c>
      <c r="DA649" s="2">
        <f t="shared" si="228"/>
        <v>0</v>
      </c>
      <c r="DB649" s="2">
        <f t="shared" si="228"/>
        <v>0</v>
      </c>
      <c r="DC649" s="2">
        <f t="shared" si="228"/>
        <v>0</v>
      </c>
      <c r="DD649" s="2">
        <f t="shared" si="228"/>
        <v>0</v>
      </c>
      <c r="DE649" s="2">
        <f t="shared" si="228"/>
        <v>0</v>
      </c>
      <c r="DF649" s="2">
        <f t="shared" si="228"/>
        <v>0</v>
      </c>
      <c r="DG649" s="3">
        <f t="shared" ref="DG649:EL649" si="229">DG732</f>
        <v>0</v>
      </c>
      <c r="DH649" s="3">
        <f t="shared" si="229"/>
        <v>0</v>
      </c>
      <c r="DI649" s="3">
        <f t="shared" si="229"/>
        <v>0</v>
      </c>
      <c r="DJ649" s="3">
        <f t="shared" si="229"/>
        <v>0</v>
      </c>
      <c r="DK649" s="3">
        <f t="shared" si="229"/>
        <v>0</v>
      </c>
      <c r="DL649" s="3">
        <f t="shared" si="229"/>
        <v>0</v>
      </c>
      <c r="DM649" s="3">
        <f t="shared" si="229"/>
        <v>0</v>
      </c>
      <c r="DN649" s="3">
        <f t="shared" si="229"/>
        <v>0</v>
      </c>
      <c r="DO649" s="3">
        <f t="shared" si="229"/>
        <v>0</v>
      </c>
      <c r="DP649" s="3">
        <f t="shared" si="229"/>
        <v>0</v>
      </c>
      <c r="DQ649" s="3">
        <f t="shared" si="229"/>
        <v>0</v>
      </c>
      <c r="DR649" s="3">
        <f t="shared" si="229"/>
        <v>0</v>
      </c>
      <c r="DS649" s="3">
        <f t="shared" si="229"/>
        <v>0</v>
      </c>
      <c r="DT649" s="3">
        <f t="shared" si="229"/>
        <v>0</v>
      </c>
      <c r="DU649" s="3">
        <f t="shared" si="229"/>
        <v>0</v>
      </c>
      <c r="DV649" s="3">
        <f t="shared" si="229"/>
        <v>0</v>
      </c>
      <c r="DW649" s="3">
        <f t="shared" si="229"/>
        <v>0</v>
      </c>
      <c r="DX649" s="3">
        <f t="shared" si="229"/>
        <v>0</v>
      </c>
      <c r="DY649" s="3">
        <f t="shared" si="229"/>
        <v>0</v>
      </c>
      <c r="DZ649" s="3">
        <f t="shared" si="229"/>
        <v>0</v>
      </c>
      <c r="EA649" s="3">
        <f t="shared" si="229"/>
        <v>0</v>
      </c>
      <c r="EB649" s="3">
        <f t="shared" si="229"/>
        <v>0</v>
      </c>
      <c r="EC649" s="3">
        <f t="shared" si="229"/>
        <v>0</v>
      </c>
      <c r="ED649" s="3">
        <f t="shared" si="229"/>
        <v>0</v>
      </c>
      <c r="EE649" s="3">
        <f t="shared" si="229"/>
        <v>0</v>
      </c>
      <c r="EF649" s="3">
        <f t="shared" si="229"/>
        <v>0</v>
      </c>
      <c r="EG649" s="3">
        <f t="shared" si="229"/>
        <v>0</v>
      </c>
      <c r="EH649" s="3">
        <f t="shared" si="229"/>
        <v>0</v>
      </c>
      <c r="EI649" s="3">
        <f t="shared" si="229"/>
        <v>0</v>
      </c>
      <c r="EJ649" s="3">
        <f t="shared" si="229"/>
        <v>0</v>
      </c>
      <c r="EK649" s="3">
        <f t="shared" si="229"/>
        <v>0</v>
      </c>
      <c r="EL649" s="3">
        <f t="shared" si="229"/>
        <v>0</v>
      </c>
      <c r="EM649" s="3">
        <f t="shared" ref="EM649:FR649" si="230">EM732</f>
        <v>0</v>
      </c>
      <c r="EN649" s="3">
        <f t="shared" si="230"/>
        <v>0</v>
      </c>
      <c r="EO649" s="3">
        <f t="shared" si="230"/>
        <v>0</v>
      </c>
      <c r="EP649" s="3">
        <f t="shared" si="230"/>
        <v>0</v>
      </c>
      <c r="EQ649" s="3">
        <f t="shared" si="230"/>
        <v>0</v>
      </c>
      <c r="ER649" s="3">
        <f t="shared" si="230"/>
        <v>0</v>
      </c>
      <c r="ES649" s="3">
        <f t="shared" si="230"/>
        <v>0</v>
      </c>
      <c r="ET649" s="3">
        <f t="shared" si="230"/>
        <v>0</v>
      </c>
      <c r="EU649" s="3">
        <f t="shared" si="230"/>
        <v>0</v>
      </c>
      <c r="EV649" s="3">
        <f t="shared" si="230"/>
        <v>0</v>
      </c>
      <c r="EW649" s="3">
        <f t="shared" si="230"/>
        <v>0</v>
      </c>
      <c r="EX649" s="3">
        <f t="shared" si="230"/>
        <v>0</v>
      </c>
      <c r="EY649" s="3">
        <f t="shared" si="230"/>
        <v>0</v>
      </c>
      <c r="EZ649" s="3">
        <f t="shared" si="230"/>
        <v>0</v>
      </c>
      <c r="FA649" s="3">
        <f t="shared" si="230"/>
        <v>0</v>
      </c>
      <c r="FB649" s="3">
        <f t="shared" si="230"/>
        <v>0</v>
      </c>
      <c r="FC649" s="3">
        <f t="shared" si="230"/>
        <v>0</v>
      </c>
      <c r="FD649" s="3">
        <f t="shared" si="230"/>
        <v>0</v>
      </c>
      <c r="FE649" s="3">
        <f t="shared" si="230"/>
        <v>0</v>
      </c>
      <c r="FF649" s="3">
        <f t="shared" si="230"/>
        <v>0</v>
      </c>
      <c r="FG649" s="3">
        <f t="shared" si="230"/>
        <v>0</v>
      </c>
      <c r="FH649" s="3">
        <f t="shared" si="230"/>
        <v>0</v>
      </c>
      <c r="FI649" s="3">
        <f t="shared" si="230"/>
        <v>0</v>
      </c>
      <c r="FJ649" s="3">
        <f t="shared" si="230"/>
        <v>0</v>
      </c>
      <c r="FK649" s="3">
        <f t="shared" si="230"/>
        <v>0</v>
      </c>
      <c r="FL649" s="3">
        <f t="shared" si="230"/>
        <v>0</v>
      </c>
      <c r="FM649" s="3">
        <f t="shared" si="230"/>
        <v>0</v>
      </c>
      <c r="FN649" s="3">
        <f t="shared" si="230"/>
        <v>0</v>
      </c>
      <c r="FO649" s="3">
        <f t="shared" si="230"/>
        <v>0</v>
      </c>
      <c r="FP649" s="3">
        <f t="shared" si="230"/>
        <v>0</v>
      </c>
      <c r="FQ649" s="3">
        <f t="shared" si="230"/>
        <v>0</v>
      </c>
      <c r="FR649" s="3">
        <f t="shared" si="230"/>
        <v>0</v>
      </c>
      <c r="FS649" s="3">
        <f t="shared" ref="FS649:GX649" si="231">FS732</f>
        <v>0</v>
      </c>
      <c r="FT649" s="3">
        <f t="shared" si="231"/>
        <v>0</v>
      </c>
      <c r="FU649" s="3">
        <f t="shared" si="231"/>
        <v>0</v>
      </c>
      <c r="FV649" s="3">
        <f t="shared" si="231"/>
        <v>0</v>
      </c>
      <c r="FW649" s="3">
        <f t="shared" si="231"/>
        <v>0</v>
      </c>
      <c r="FX649" s="3">
        <f t="shared" si="231"/>
        <v>0</v>
      </c>
      <c r="FY649" s="3">
        <f t="shared" si="231"/>
        <v>0</v>
      </c>
      <c r="FZ649" s="3">
        <f t="shared" si="231"/>
        <v>0</v>
      </c>
      <c r="GA649" s="3">
        <f t="shared" si="231"/>
        <v>0</v>
      </c>
      <c r="GB649" s="3">
        <f t="shared" si="231"/>
        <v>0</v>
      </c>
      <c r="GC649" s="3">
        <f t="shared" si="231"/>
        <v>0</v>
      </c>
      <c r="GD649" s="3">
        <f t="shared" si="231"/>
        <v>0</v>
      </c>
      <c r="GE649" s="3">
        <f t="shared" si="231"/>
        <v>0</v>
      </c>
      <c r="GF649" s="3">
        <f t="shared" si="231"/>
        <v>0</v>
      </c>
      <c r="GG649" s="3">
        <f t="shared" si="231"/>
        <v>0</v>
      </c>
      <c r="GH649" s="3">
        <f t="shared" si="231"/>
        <v>0</v>
      </c>
      <c r="GI649" s="3">
        <f t="shared" si="231"/>
        <v>0</v>
      </c>
      <c r="GJ649" s="3">
        <f t="shared" si="231"/>
        <v>0</v>
      </c>
      <c r="GK649" s="3">
        <f t="shared" si="231"/>
        <v>0</v>
      </c>
      <c r="GL649" s="3">
        <f t="shared" si="231"/>
        <v>0</v>
      </c>
      <c r="GM649" s="3">
        <f t="shared" si="231"/>
        <v>0</v>
      </c>
      <c r="GN649" s="3">
        <f t="shared" si="231"/>
        <v>0</v>
      </c>
      <c r="GO649" s="3">
        <f t="shared" si="231"/>
        <v>0</v>
      </c>
      <c r="GP649" s="3">
        <f t="shared" si="231"/>
        <v>0</v>
      </c>
      <c r="GQ649" s="3">
        <f t="shared" si="231"/>
        <v>0</v>
      </c>
      <c r="GR649" s="3">
        <f t="shared" si="231"/>
        <v>0</v>
      </c>
      <c r="GS649" s="3">
        <f t="shared" si="231"/>
        <v>0</v>
      </c>
      <c r="GT649" s="3">
        <f t="shared" si="231"/>
        <v>0</v>
      </c>
      <c r="GU649" s="3">
        <f t="shared" si="231"/>
        <v>0</v>
      </c>
      <c r="GV649" s="3">
        <f t="shared" si="231"/>
        <v>0</v>
      </c>
      <c r="GW649" s="3">
        <f t="shared" si="231"/>
        <v>0</v>
      </c>
      <c r="GX649" s="3">
        <f t="shared" si="231"/>
        <v>0</v>
      </c>
    </row>
    <row r="651" spans="1:245" x14ac:dyDescent="0.2">
      <c r="A651" s="1">
        <v>5</v>
      </c>
      <c r="B651" s="1">
        <v>1</v>
      </c>
      <c r="C651" s="1"/>
      <c r="D651" s="1">
        <f>ROW(A664)</f>
        <v>664</v>
      </c>
      <c r="E651" s="1"/>
      <c r="F651" s="1" t="s">
        <v>231</v>
      </c>
      <c r="G651" s="1" t="s">
        <v>161</v>
      </c>
      <c r="H651" s="1" t="s">
        <v>3</v>
      </c>
      <c r="I651" s="1">
        <v>0</v>
      </c>
      <c r="J651" s="1"/>
      <c r="K651" s="1">
        <v>-1</v>
      </c>
      <c r="L651" s="1"/>
      <c r="M651" s="1"/>
      <c r="N651" s="1"/>
      <c r="O651" s="1"/>
      <c r="P651" s="1"/>
      <c r="Q651" s="1"/>
      <c r="R651" s="1"/>
      <c r="S651" s="1"/>
      <c r="T651" s="1"/>
      <c r="U651" s="1" t="s">
        <v>3</v>
      </c>
      <c r="V651" s="1">
        <v>0</v>
      </c>
      <c r="W651" s="1"/>
      <c r="X651" s="1"/>
      <c r="Y651" s="1"/>
      <c r="Z651" s="1"/>
      <c r="AA651" s="1"/>
      <c r="AB651" s="1" t="s">
        <v>3</v>
      </c>
      <c r="AC651" s="1" t="s">
        <v>3</v>
      </c>
      <c r="AD651" s="1" t="s">
        <v>3</v>
      </c>
      <c r="AE651" s="1" t="s">
        <v>3</v>
      </c>
      <c r="AF651" s="1" t="s">
        <v>3</v>
      </c>
      <c r="AG651" s="1" t="s">
        <v>3</v>
      </c>
      <c r="AH651" s="1"/>
      <c r="AI651" s="1"/>
      <c r="AJ651" s="1"/>
      <c r="AK651" s="1"/>
      <c r="AL651" s="1"/>
      <c r="AM651" s="1"/>
      <c r="AN651" s="1"/>
      <c r="AO651" s="1"/>
      <c r="AP651" s="1" t="s">
        <v>3</v>
      </c>
      <c r="AQ651" s="1" t="s">
        <v>3</v>
      </c>
      <c r="AR651" s="1" t="s">
        <v>3</v>
      </c>
      <c r="AS651" s="1"/>
      <c r="AT651" s="1"/>
      <c r="AU651" s="1"/>
      <c r="AV651" s="1"/>
      <c r="AW651" s="1"/>
      <c r="AX651" s="1"/>
      <c r="AY651" s="1"/>
      <c r="AZ651" s="1" t="s">
        <v>3</v>
      </c>
      <c r="BA651" s="1"/>
      <c r="BB651" s="1" t="s">
        <v>3</v>
      </c>
      <c r="BC651" s="1" t="s">
        <v>3</v>
      </c>
      <c r="BD651" s="1" t="s">
        <v>3</v>
      </c>
      <c r="BE651" s="1" t="s">
        <v>3</v>
      </c>
      <c r="BF651" s="1" t="s">
        <v>3</v>
      </c>
      <c r="BG651" s="1" t="s">
        <v>3</v>
      </c>
      <c r="BH651" s="1" t="s">
        <v>3</v>
      </c>
      <c r="BI651" s="1" t="s">
        <v>3</v>
      </c>
      <c r="BJ651" s="1" t="s">
        <v>3</v>
      </c>
      <c r="BK651" s="1" t="s">
        <v>3</v>
      </c>
      <c r="BL651" s="1" t="s">
        <v>3</v>
      </c>
      <c r="BM651" s="1" t="s">
        <v>3</v>
      </c>
      <c r="BN651" s="1" t="s">
        <v>3</v>
      </c>
      <c r="BO651" s="1" t="s">
        <v>3</v>
      </c>
      <c r="BP651" s="1" t="s">
        <v>3</v>
      </c>
      <c r="BQ651" s="1"/>
      <c r="BR651" s="1"/>
      <c r="BS651" s="1"/>
      <c r="BT651" s="1"/>
      <c r="BU651" s="1"/>
      <c r="BV651" s="1"/>
      <c r="BW651" s="1"/>
      <c r="BX651" s="1">
        <v>0</v>
      </c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>
        <v>0</v>
      </c>
    </row>
    <row r="653" spans="1:245" x14ac:dyDescent="0.2">
      <c r="A653" s="2">
        <v>52</v>
      </c>
      <c r="B653" s="2">
        <f t="shared" ref="B653:G653" si="232">B664</f>
        <v>1</v>
      </c>
      <c r="C653" s="2">
        <f t="shared" si="232"/>
        <v>5</v>
      </c>
      <c r="D653" s="2">
        <f t="shared" si="232"/>
        <v>651</v>
      </c>
      <c r="E653" s="2">
        <f t="shared" si="232"/>
        <v>0</v>
      </c>
      <c r="F653" s="2" t="str">
        <f t="shared" si="232"/>
        <v>4.1.1</v>
      </c>
      <c r="G653" s="2" t="str">
        <f t="shared" si="232"/>
        <v>Подготовительные работы</v>
      </c>
      <c r="H653" s="2"/>
      <c r="I653" s="2"/>
      <c r="J653" s="2"/>
      <c r="K653" s="2"/>
      <c r="L653" s="2"/>
      <c r="M653" s="2"/>
      <c r="N653" s="2"/>
      <c r="O653" s="2">
        <f t="shared" ref="O653:AT653" si="233">O664</f>
        <v>0</v>
      </c>
      <c r="P653" s="2">
        <f t="shared" si="233"/>
        <v>0</v>
      </c>
      <c r="Q653" s="2">
        <f t="shared" si="233"/>
        <v>0</v>
      </c>
      <c r="R653" s="2">
        <f t="shared" si="233"/>
        <v>0</v>
      </c>
      <c r="S653" s="2">
        <f t="shared" si="233"/>
        <v>0</v>
      </c>
      <c r="T653" s="2">
        <f t="shared" si="233"/>
        <v>0</v>
      </c>
      <c r="U653" s="2">
        <f t="shared" si="233"/>
        <v>0</v>
      </c>
      <c r="V653" s="2">
        <f t="shared" si="233"/>
        <v>0</v>
      </c>
      <c r="W653" s="2">
        <f t="shared" si="233"/>
        <v>0</v>
      </c>
      <c r="X653" s="2">
        <f t="shared" si="233"/>
        <v>0</v>
      </c>
      <c r="Y653" s="2">
        <f t="shared" si="233"/>
        <v>0</v>
      </c>
      <c r="Z653" s="2">
        <f t="shared" si="233"/>
        <v>0</v>
      </c>
      <c r="AA653" s="2">
        <f t="shared" si="233"/>
        <v>0</v>
      </c>
      <c r="AB653" s="2">
        <f t="shared" si="233"/>
        <v>0</v>
      </c>
      <c r="AC653" s="2">
        <f t="shared" si="233"/>
        <v>0</v>
      </c>
      <c r="AD653" s="2">
        <f t="shared" si="233"/>
        <v>0</v>
      </c>
      <c r="AE653" s="2">
        <f t="shared" si="233"/>
        <v>0</v>
      </c>
      <c r="AF653" s="2">
        <f t="shared" si="233"/>
        <v>0</v>
      </c>
      <c r="AG653" s="2">
        <f t="shared" si="233"/>
        <v>0</v>
      </c>
      <c r="AH653" s="2">
        <f t="shared" si="233"/>
        <v>0</v>
      </c>
      <c r="AI653" s="2">
        <f t="shared" si="233"/>
        <v>0</v>
      </c>
      <c r="AJ653" s="2">
        <f t="shared" si="233"/>
        <v>0</v>
      </c>
      <c r="AK653" s="2">
        <f t="shared" si="233"/>
        <v>0</v>
      </c>
      <c r="AL653" s="2">
        <f t="shared" si="233"/>
        <v>0</v>
      </c>
      <c r="AM653" s="2">
        <f t="shared" si="233"/>
        <v>0</v>
      </c>
      <c r="AN653" s="2">
        <f t="shared" si="233"/>
        <v>0</v>
      </c>
      <c r="AO653" s="2">
        <f t="shared" si="233"/>
        <v>0</v>
      </c>
      <c r="AP653" s="2">
        <f t="shared" si="233"/>
        <v>0</v>
      </c>
      <c r="AQ653" s="2">
        <f t="shared" si="233"/>
        <v>0</v>
      </c>
      <c r="AR653" s="2">
        <f t="shared" si="233"/>
        <v>0</v>
      </c>
      <c r="AS653" s="2">
        <f t="shared" si="233"/>
        <v>0</v>
      </c>
      <c r="AT653" s="2">
        <f t="shared" si="233"/>
        <v>0</v>
      </c>
      <c r="AU653" s="2">
        <f t="shared" ref="AU653:BZ653" si="234">AU664</f>
        <v>0</v>
      </c>
      <c r="AV653" s="2">
        <f t="shared" si="234"/>
        <v>0</v>
      </c>
      <c r="AW653" s="2">
        <f t="shared" si="234"/>
        <v>0</v>
      </c>
      <c r="AX653" s="2">
        <f t="shared" si="234"/>
        <v>0</v>
      </c>
      <c r="AY653" s="2">
        <f t="shared" si="234"/>
        <v>0</v>
      </c>
      <c r="AZ653" s="2">
        <f t="shared" si="234"/>
        <v>0</v>
      </c>
      <c r="BA653" s="2">
        <f t="shared" si="234"/>
        <v>0</v>
      </c>
      <c r="BB653" s="2">
        <f t="shared" si="234"/>
        <v>0</v>
      </c>
      <c r="BC653" s="2">
        <f t="shared" si="234"/>
        <v>0</v>
      </c>
      <c r="BD653" s="2">
        <f t="shared" si="234"/>
        <v>0</v>
      </c>
      <c r="BE653" s="2">
        <f t="shared" si="234"/>
        <v>0</v>
      </c>
      <c r="BF653" s="2">
        <f t="shared" si="234"/>
        <v>0</v>
      </c>
      <c r="BG653" s="2">
        <f t="shared" si="234"/>
        <v>0</v>
      </c>
      <c r="BH653" s="2">
        <f t="shared" si="234"/>
        <v>0</v>
      </c>
      <c r="BI653" s="2">
        <f t="shared" si="234"/>
        <v>0</v>
      </c>
      <c r="BJ653" s="2">
        <f t="shared" si="234"/>
        <v>0</v>
      </c>
      <c r="BK653" s="2">
        <f t="shared" si="234"/>
        <v>0</v>
      </c>
      <c r="BL653" s="2">
        <f t="shared" si="234"/>
        <v>0</v>
      </c>
      <c r="BM653" s="2">
        <f t="shared" si="234"/>
        <v>0</v>
      </c>
      <c r="BN653" s="2">
        <f t="shared" si="234"/>
        <v>0</v>
      </c>
      <c r="BO653" s="2">
        <f t="shared" si="234"/>
        <v>0</v>
      </c>
      <c r="BP653" s="2">
        <f t="shared" si="234"/>
        <v>0</v>
      </c>
      <c r="BQ653" s="2">
        <f t="shared" si="234"/>
        <v>0</v>
      </c>
      <c r="BR653" s="2">
        <f t="shared" si="234"/>
        <v>0</v>
      </c>
      <c r="BS653" s="2">
        <f t="shared" si="234"/>
        <v>0</v>
      </c>
      <c r="BT653" s="2">
        <f t="shared" si="234"/>
        <v>0</v>
      </c>
      <c r="BU653" s="2">
        <f t="shared" si="234"/>
        <v>0</v>
      </c>
      <c r="BV653" s="2">
        <f t="shared" si="234"/>
        <v>0</v>
      </c>
      <c r="BW653" s="2">
        <f t="shared" si="234"/>
        <v>0</v>
      </c>
      <c r="BX653" s="2">
        <f t="shared" si="234"/>
        <v>0</v>
      </c>
      <c r="BY653" s="2">
        <f t="shared" si="234"/>
        <v>0</v>
      </c>
      <c r="BZ653" s="2">
        <f t="shared" si="234"/>
        <v>0</v>
      </c>
      <c r="CA653" s="2">
        <f t="shared" ref="CA653:DF653" si="235">CA664</f>
        <v>0</v>
      </c>
      <c r="CB653" s="2">
        <f t="shared" si="235"/>
        <v>0</v>
      </c>
      <c r="CC653" s="2">
        <f t="shared" si="235"/>
        <v>0</v>
      </c>
      <c r="CD653" s="2">
        <f t="shared" si="235"/>
        <v>0</v>
      </c>
      <c r="CE653" s="2">
        <f t="shared" si="235"/>
        <v>0</v>
      </c>
      <c r="CF653" s="2">
        <f t="shared" si="235"/>
        <v>0</v>
      </c>
      <c r="CG653" s="2">
        <f t="shared" si="235"/>
        <v>0</v>
      </c>
      <c r="CH653" s="2">
        <f t="shared" si="235"/>
        <v>0</v>
      </c>
      <c r="CI653" s="2">
        <f t="shared" si="235"/>
        <v>0</v>
      </c>
      <c r="CJ653" s="2">
        <f t="shared" si="235"/>
        <v>0</v>
      </c>
      <c r="CK653" s="2">
        <f t="shared" si="235"/>
        <v>0</v>
      </c>
      <c r="CL653" s="2">
        <f t="shared" si="235"/>
        <v>0</v>
      </c>
      <c r="CM653" s="2">
        <f t="shared" si="235"/>
        <v>0</v>
      </c>
      <c r="CN653" s="2">
        <f t="shared" si="235"/>
        <v>0</v>
      </c>
      <c r="CO653" s="2">
        <f t="shared" si="235"/>
        <v>0</v>
      </c>
      <c r="CP653" s="2">
        <f t="shared" si="235"/>
        <v>0</v>
      </c>
      <c r="CQ653" s="2">
        <f t="shared" si="235"/>
        <v>0</v>
      </c>
      <c r="CR653" s="2">
        <f t="shared" si="235"/>
        <v>0</v>
      </c>
      <c r="CS653" s="2">
        <f t="shared" si="235"/>
        <v>0</v>
      </c>
      <c r="CT653" s="2">
        <f t="shared" si="235"/>
        <v>0</v>
      </c>
      <c r="CU653" s="2">
        <f t="shared" si="235"/>
        <v>0</v>
      </c>
      <c r="CV653" s="2">
        <f t="shared" si="235"/>
        <v>0</v>
      </c>
      <c r="CW653" s="2">
        <f t="shared" si="235"/>
        <v>0</v>
      </c>
      <c r="CX653" s="2">
        <f t="shared" si="235"/>
        <v>0</v>
      </c>
      <c r="CY653" s="2">
        <f t="shared" si="235"/>
        <v>0</v>
      </c>
      <c r="CZ653" s="2">
        <f t="shared" si="235"/>
        <v>0</v>
      </c>
      <c r="DA653" s="2">
        <f t="shared" si="235"/>
        <v>0</v>
      </c>
      <c r="DB653" s="2">
        <f t="shared" si="235"/>
        <v>0</v>
      </c>
      <c r="DC653" s="2">
        <f t="shared" si="235"/>
        <v>0</v>
      </c>
      <c r="DD653" s="2">
        <f t="shared" si="235"/>
        <v>0</v>
      </c>
      <c r="DE653" s="2">
        <f t="shared" si="235"/>
        <v>0</v>
      </c>
      <c r="DF653" s="2">
        <f t="shared" si="235"/>
        <v>0</v>
      </c>
      <c r="DG653" s="3">
        <f t="shared" ref="DG653:EL653" si="236">DG664</f>
        <v>0</v>
      </c>
      <c r="DH653" s="3">
        <f t="shared" si="236"/>
        <v>0</v>
      </c>
      <c r="DI653" s="3">
        <f t="shared" si="236"/>
        <v>0</v>
      </c>
      <c r="DJ653" s="3">
        <f t="shared" si="236"/>
        <v>0</v>
      </c>
      <c r="DK653" s="3">
        <f t="shared" si="236"/>
        <v>0</v>
      </c>
      <c r="DL653" s="3">
        <f t="shared" si="236"/>
        <v>0</v>
      </c>
      <c r="DM653" s="3">
        <f t="shared" si="236"/>
        <v>0</v>
      </c>
      <c r="DN653" s="3">
        <f t="shared" si="236"/>
        <v>0</v>
      </c>
      <c r="DO653" s="3">
        <f t="shared" si="236"/>
        <v>0</v>
      </c>
      <c r="DP653" s="3">
        <f t="shared" si="236"/>
        <v>0</v>
      </c>
      <c r="DQ653" s="3">
        <f t="shared" si="236"/>
        <v>0</v>
      </c>
      <c r="DR653" s="3">
        <f t="shared" si="236"/>
        <v>0</v>
      </c>
      <c r="DS653" s="3">
        <f t="shared" si="236"/>
        <v>0</v>
      </c>
      <c r="DT653" s="3">
        <f t="shared" si="236"/>
        <v>0</v>
      </c>
      <c r="DU653" s="3">
        <f t="shared" si="236"/>
        <v>0</v>
      </c>
      <c r="DV653" s="3">
        <f t="shared" si="236"/>
        <v>0</v>
      </c>
      <c r="DW653" s="3">
        <f t="shared" si="236"/>
        <v>0</v>
      </c>
      <c r="DX653" s="3">
        <f t="shared" si="236"/>
        <v>0</v>
      </c>
      <c r="DY653" s="3">
        <f t="shared" si="236"/>
        <v>0</v>
      </c>
      <c r="DZ653" s="3">
        <f t="shared" si="236"/>
        <v>0</v>
      </c>
      <c r="EA653" s="3">
        <f t="shared" si="236"/>
        <v>0</v>
      </c>
      <c r="EB653" s="3">
        <f t="shared" si="236"/>
        <v>0</v>
      </c>
      <c r="EC653" s="3">
        <f t="shared" si="236"/>
        <v>0</v>
      </c>
      <c r="ED653" s="3">
        <f t="shared" si="236"/>
        <v>0</v>
      </c>
      <c r="EE653" s="3">
        <f t="shared" si="236"/>
        <v>0</v>
      </c>
      <c r="EF653" s="3">
        <f t="shared" si="236"/>
        <v>0</v>
      </c>
      <c r="EG653" s="3">
        <f t="shared" si="236"/>
        <v>0</v>
      </c>
      <c r="EH653" s="3">
        <f t="shared" si="236"/>
        <v>0</v>
      </c>
      <c r="EI653" s="3">
        <f t="shared" si="236"/>
        <v>0</v>
      </c>
      <c r="EJ653" s="3">
        <f t="shared" si="236"/>
        <v>0</v>
      </c>
      <c r="EK653" s="3">
        <f t="shared" si="236"/>
        <v>0</v>
      </c>
      <c r="EL653" s="3">
        <f t="shared" si="236"/>
        <v>0</v>
      </c>
      <c r="EM653" s="3">
        <f t="shared" ref="EM653:FR653" si="237">EM664</f>
        <v>0</v>
      </c>
      <c r="EN653" s="3">
        <f t="shared" si="237"/>
        <v>0</v>
      </c>
      <c r="EO653" s="3">
        <f t="shared" si="237"/>
        <v>0</v>
      </c>
      <c r="EP653" s="3">
        <f t="shared" si="237"/>
        <v>0</v>
      </c>
      <c r="EQ653" s="3">
        <f t="shared" si="237"/>
        <v>0</v>
      </c>
      <c r="ER653" s="3">
        <f t="shared" si="237"/>
        <v>0</v>
      </c>
      <c r="ES653" s="3">
        <f t="shared" si="237"/>
        <v>0</v>
      </c>
      <c r="ET653" s="3">
        <f t="shared" si="237"/>
        <v>0</v>
      </c>
      <c r="EU653" s="3">
        <f t="shared" si="237"/>
        <v>0</v>
      </c>
      <c r="EV653" s="3">
        <f t="shared" si="237"/>
        <v>0</v>
      </c>
      <c r="EW653" s="3">
        <f t="shared" si="237"/>
        <v>0</v>
      </c>
      <c r="EX653" s="3">
        <f t="shared" si="237"/>
        <v>0</v>
      </c>
      <c r="EY653" s="3">
        <f t="shared" si="237"/>
        <v>0</v>
      </c>
      <c r="EZ653" s="3">
        <f t="shared" si="237"/>
        <v>0</v>
      </c>
      <c r="FA653" s="3">
        <f t="shared" si="237"/>
        <v>0</v>
      </c>
      <c r="FB653" s="3">
        <f t="shared" si="237"/>
        <v>0</v>
      </c>
      <c r="FC653" s="3">
        <f t="shared" si="237"/>
        <v>0</v>
      </c>
      <c r="FD653" s="3">
        <f t="shared" si="237"/>
        <v>0</v>
      </c>
      <c r="FE653" s="3">
        <f t="shared" si="237"/>
        <v>0</v>
      </c>
      <c r="FF653" s="3">
        <f t="shared" si="237"/>
        <v>0</v>
      </c>
      <c r="FG653" s="3">
        <f t="shared" si="237"/>
        <v>0</v>
      </c>
      <c r="FH653" s="3">
        <f t="shared" si="237"/>
        <v>0</v>
      </c>
      <c r="FI653" s="3">
        <f t="shared" si="237"/>
        <v>0</v>
      </c>
      <c r="FJ653" s="3">
        <f t="shared" si="237"/>
        <v>0</v>
      </c>
      <c r="FK653" s="3">
        <f t="shared" si="237"/>
        <v>0</v>
      </c>
      <c r="FL653" s="3">
        <f t="shared" si="237"/>
        <v>0</v>
      </c>
      <c r="FM653" s="3">
        <f t="shared" si="237"/>
        <v>0</v>
      </c>
      <c r="FN653" s="3">
        <f t="shared" si="237"/>
        <v>0</v>
      </c>
      <c r="FO653" s="3">
        <f t="shared" si="237"/>
        <v>0</v>
      </c>
      <c r="FP653" s="3">
        <f t="shared" si="237"/>
        <v>0</v>
      </c>
      <c r="FQ653" s="3">
        <f t="shared" si="237"/>
        <v>0</v>
      </c>
      <c r="FR653" s="3">
        <f t="shared" si="237"/>
        <v>0</v>
      </c>
      <c r="FS653" s="3">
        <f t="shared" ref="FS653:GX653" si="238">FS664</f>
        <v>0</v>
      </c>
      <c r="FT653" s="3">
        <f t="shared" si="238"/>
        <v>0</v>
      </c>
      <c r="FU653" s="3">
        <f t="shared" si="238"/>
        <v>0</v>
      </c>
      <c r="FV653" s="3">
        <f t="shared" si="238"/>
        <v>0</v>
      </c>
      <c r="FW653" s="3">
        <f t="shared" si="238"/>
        <v>0</v>
      </c>
      <c r="FX653" s="3">
        <f t="shared" si="238"/>
        <v>0</v>
      </c>
      <c r="FY653" s="3">
        <f t="shared" si="238"/>
        <v>0</v>
      </c>
      <c r="FZ653" s="3">
        <f t="shared" si="238"/>
        <v>0</v>
      </c>
      <c r="GA653" s="3">
        <f t="shared" si="238"/>
        <v>0</v>
      </c>
      <c r="GB653" s="3">
        <f t="shared" si="238"/>
        <v>0</v>
      </c>
      <c r="GC653" s="3">
        <f t="shared" si="238"/>
        <v>0</v>
      </c>
      <c r="GD653" s="3">
        <f t="shared" si="238"/>
        <v>0</v>
      </c>
      <c r="GE653" s="3">
        <f t="shared" si="238"/>
        <v>0</v>
      </c>
      <c r="GF653" s="3">
        <f t="shared" si="238"/>
        <v>0</v>
      </c>
      <c r="GG653" s="3">
        <f t="shared" si="238"/>
        <v>0</v>
      </c>
      <c r="GH653" s="3">
        <f t="shared" si="238"/>
        <v>0</v>
      </c>
      <c r="GI653" s="3">
        <f t="shared" si="238"/>
        <v>0</v>
      </c>
      <c r="GJ653" s="3">
        <f t="shared" si="238"/>
        <v>0</v>
      </c>
      <c r="GK653" s="3">
        <f t="shared" si="238"/>
        <v>0</v>
      </c>
      <c r="GL653" s="3">
        <f t="shared" si="238"/>
        <v>0</v>
      </c>
      <c r="GM653" s="3">
        <f t="shared" si="238"/>
        <v>0</v>
      </c>
      <c r="GN653" s="3">
        <f t="shared" si="238"/>
        <v>0</v>
      </c>
      <c r="GO653" s="3">
        <f t="shared" si="238"/>
        <v>0</v>
      </c>
      <c r="GP653" s="3">
        <f t="shared" si="238"/>
        <v>0</v>
      </c>
      <c r="GQ653" s="3">
        <f t="shared" si="238"/>
        <v>0</v>
      </c>
      <c r="GR653" s="3">
        <f t="shared" si="238"/>
        <v>0</v>
      </c>
      <c r="GS653" s="3">
        <f t="shared" si="238"/>
        <v>0</v>
      </c>
      <c r="GT653" s="3">
        <f t="shared" si="238"/>
        <v>0</v>
      </c>
      <c r="GU653" s="3">
        <f t="shared" si="238"/>
        <v>0</v>
      </c>
      <c r="GV653" s="3">
        <f t="shared" si="238"/>
        <v>0</v>
      </c>
      <c r="GW653" s="3">
        <f t="shared" si="238"/>
        <v>0</v>
      </c>
      <c r="GX653" s="3">
        <f t="shared" si="238"/>
        <v>0</v>
      </c>
    </row>
    <row r="655" spans="1:245" x14ac:dyDescent="0.2">
      <c r="A655">
        <v>17</v>
      </c>
      <c r="B655">
        <v>1</v>
      </c>
      <c r="E655" t="s">
        <v>4</v>
      </c>
      <c r="F655" t="s">
        <v>162</v>
      </c>
      <c r="G655" t="s">
        <v>163</v>
      </c>
      <c r="H655" t="s">
        <v>164</v>
      </c>
      <c r="I655">
        <v>0</v>
      </c>
      <c r="J655">
        <v>0</v>
      </c>
      <c r="O655">
        <f t="shared" ref="O655:O662" si="239">ROUND(CP655,2)</f>
        <v>0</v>
      </c>
      <c r="P655">
        <f t="shared" ref="P655:P662" si="240">ROUND(CQ655*I655,2)</f>
        <v>0</v>
      </c>
      <c r="Q655">
        <f t="shared" ref="Q655:Q662" si="241">ROUND(CR655*I655,2)</f>
        <v>0</v>
      </c>
      <c r="R655">
        <f t="shared" ref="R655:R662" si="242">ROUND(CS655*I655,2)</f>
        <v>0</v>
      </c>
      <c r="S655">
        <f t="shared" ref="S655:S662" si="243">ROUND(CT655*I655,2)</f>
        <v>0</v>
      </c>
      <c r="T655">
        <f t="shared" ref="T655:T662" si="244">ROUND(CU655*I655,2)</f>
        <v>0</v>
      </c>
      <c r="U655">
        <f t="shared" ref="U655:U662" si="245">CV655*I655</f>
        <v>0</v>
      </c>
      <c r="V655">
        <f t="shared" ref="V655:V662" si="246">CW655*I655</f>
        <v>0</v>
      </c>
      <c r="W655">
        <f t="shared" ref="W655:W662" si="247">ROUND(CX655*I655,2)</f>
        <v>0</v>
      </c>
      <c r="X655">
        <f t="shared" ref="X655:Y662" si="248">ROUND(CY655,2)</f>
        <v>0</v>
      </c>
      <c r="Y655">
        <f t="shared" si="248"/>
        <v>0</v>
      </c>
      <c r="AA655">
        <v>36286615</v>
      </c>
      <c r="AB655">
        <f t="shared" ref="AB655:AB662" si="249">ROUND((AC655+AD655+AF655),6)</f>
        <v>50683.55</v>
      </c>
      <c r="AC655">
        <f t="shared" ref="AC655:AC660" si="250">ROUND((ES655),6)</f>
        <v>0</v>
      </c>
      <c r="AD655">
        <f t="shared" ref="AD655:AD660" si="251">ROUND((((ET655)-(EU655))+AE655),6)</f>
        <v>24356.799999999999</v>
      </c>
      <c r="AE655">
        <f t="shared" ref="AE655:AF660" si="252">ROUND((EU655),6)</f>
        <v>12839.36</v>
      </c>
      <c r="AF655">
        <f t="shared" si="252"/>
        <v>26326.75</v>
      </c>
      <c r="AG655">
        <f t="shared" ref="AG655:AG662" si="253">ROUND((AP655),6)</f>
        <v>0</v>
      </c>
      <c r="AH655">
        <f t="shared" ref="AH655:AI660" si="254">(EW655)</f>
        <v>155</v>
      </c>
      <c r="AI655">
        <f t="shared" si="254"/>
        <v>0</v>
      </c>
      <c r="AJ655">
        <f t="shared" ref="AJ655:AJ662" si="255">(AS655)</f>
        <v>0</v>
      </c>
      <c r="AK655">
        <v>50683.55</v>
      </c>
      <c r="AL655">
        <v>0</v>
      </c>
      <c r="AM655">
        <v>24356.799999999999</v>
      </c>
      <c r="AN655">
        <v>12839.36</v>
      </c>
      <c r="AO655">
        <v>26326.75</v>
      </c>
      <c r="AP655">
        <v>0</v>
      </c>
      <c r="AQ655">
        <v>155</v>
      </c>
      <c r="AR655">
        <v>0</v>
      </c>
      <c r="AS655">
        <v>0</v>
      </c>
      <c r="AT655">
        <v>70</v>
      </c>
      <c r="AU655">
        <v>10</v>
      </c>
      <c r="AV655">
        <v>1</v>
      </c>
      <c r="AW655">
        <v>1</v>
      </c>
      <c r="AZ655">
        <v>1</v>
      </c>
      <c r="BA655">
        <v>1</v>
      </c>
      <c r="BB655">
        <v>1</v>
      </c>
      <c r="BC655">
        <v>1</v>
      </c>
      <c r="BD655" t="s">
        <v>3</v>
      </c>
      <c r="BE655" t="s">
        <v>3</v>
      </c>
      <c r="BF655" t="s">
        <v>3</v>
      </c>
      <c r="BG655" t="s">
        <v>3</v>
      </c>
      <c r="BH655">
        <v>0</v>
      </c>
      <c r="BI655">
        <v>4</v>
      </c>
      <c r="BJ655" t="s">
        <v>165</v>
      </c>
      <c r="BM655">
        <v>0</v>
      </c>
      <c r="BN655">
        <v>0</v>
      </c>
      <c r="BO655" t="s">
        <v>3</v>
      </c>
      <c r="BP655">
        <v>0</v>
      </c>
      <c r="BQ655">
        <v>1</v>
      </c>
      <c r="BR655">
        <v>0</v>
      </c>
      <c r="BS655">
        <v>1</v>
      </c>
      <c r="BT655">
        <v>1</v>
      </c>
      <c r="BU655">
        <v>1</v>
      </c>
      <c r="BV655">
        <v>1</v>
      </c>
      <c r="BW655">
        <v>1</v>
      </c>
      <c r="BX655">
        <v>1</v>
      </c>
      <c r="BY655" t="s">
        <v>3</v>
      </c>
      <c r="BZ655">
        <v>70</v>
      </c>
      <c r="CA655">
        <v>10</v>
      </c>
      <c r="CE655">
        <v>0</v>
      </c>
      <c r="CF655">
        <v>0</v>
      </c>
      <c r="CG655">
        <v>0</v>
      </c>
      <c r="CM655">
        <v>0</v>
      </c>
      <c r="CN655" t="s">
        <v>3</v>
      </c>
      <c r="CO655">
        <v>0</v>
      </c>
      <c r="CP655">
        <f t="shared" ref="CP655:CP662" si="256">(P655+Q655+S655)</f>
        <v>0</v>
      </c>
      <c r="CQ655">
        <f t="shared" ref="CQ655:CQ662" si="257">(AC655*BC655*AW655)</f>
        <v>0</v>
      </c>
      <c r="CR655">
        <f t="shared" ref="CR655:CR660" si="258">((((ET655)*BB655-(EU655)*BS655)+AE655*BS655)*AV655)</f>
        <v>24356.799999999999</v>
      </c>
      <c r="CS655">
        <f t="shared" ref="CS655:CS662" si="259">(AE655*BS655*AV655)</f>
        <v>12839.36</v>
      </c>
      <c r="CT655">
        <f t="shared" ref="CT655:CT662" si="260">(AF655*BA655*AV655)</f>
        <v>26326.75</v>
      </c>
      <c r="CU655">
        <f t="shared" ref="CU655:CU662" si="261">AG655</f>
        <v>0</v>
      </c>
      <c r="CV655">
        <f t="shared" ref="CV655:CV662" si="262">(AH655*AV655)</f>
        <v>155</v>
      </c>
      <c r="CW655">
        <f t="shared" ref="CW655:CX662" si="263">AI655</f>
        <v>0</v>
      </c>
      <c r="CX655">
        <f t="shared" si="263"/>
        <v>0</v>
      </c>
      <c r="CY655">
        <f t="shared" ref="CY655:CY662" si="264">((S655*BZ655)/100)</f>
        <v>0</v>
      </c>
      <c r="CZ655">
        <f t="shared" ref="CZ655:CZ662" si="265">((S655*CA655)/100)</f>
        <v>0</v>
      </c>
      <c r="DC655" t="s">
        <v>3</v>
      </c>
      <c r="DD655" t="s">
        <v>3</v>
      </c>
      <c r="DE655" t="s">
        <v>3</v>
      </c>
      <c r="DF655" t="s">
        <v>3</v>
      </c>
      <c r="DG655" t="s">
        <v>3</v>
      </c>
      <c r="DH655" t="s">
        <v>3</v>
      </c>
      <c r="DI655" t="s">
        <v>3</v>
      </c>
      <c r="DJ655" t="s">
        <v>3</v>
      </c>
      <c r="DK655" t="s">
        <v>3</v>
      </c>
      <c r="DL655" t="s">
        <v>3</v>
      </c>
      <c r="DM655" t="s">
        <v>3</v>
      </c>
      <c r="DN655">
        <v>0</v>
      </c>
      <c r="DO655">
        <v>0</v>
      </c>
      <c r="DP655">
        <v>1</v>
      </c>
      <c r="DQ655">
        <v>1</v>
      </c>
      <c r="DU655">
        <v>1007</v>
      </c>
      <c r="DV655" t="s">
        <v>164</v>
      </c>
      <c r="DW655" t="s">
        <v>164</v>
      </c>
      <c r="DX655">
        <v>100</v>
      </c>
      <c r="EE655">
        <v>34857346</v>
      </c>
      <c r="EF655">
        <v>1</v>
      </c>
      <c r="EG655" t="s">
        <v>86</v>
      </c>
      <c r="EH655">
        <v>0</v>
      </c>
      <c r="EI655" t="s">
        <v>3</v>
      </c>
      <c r="EJ655">
        <v>4</v>
      </c>
      <c r="EK655">
        <v>0</v>
      </c>
      <c r="EL655" t="s">
        <v>87</v>
      </c>
      <c r="EM655" t="s">
        <v>88</v>
      </c>
      <c r="EO655" t="s">
        <v>3</v>
      </c>
      <c r="EQ655">
        <v>131072</v>
      </c>
      <c r="ER655">
        <v>50683.55</v>
      </c>
      <c r="ES655">
        <v>0</v>
      </c>
      <c r="ET655">
        <v>24356.799999999999</v>
      </c>
      <c r="EU655">
        <v>12839.36</v>
      </c>
      <c r="EV655">
        <v>26326.75</v>
      </c>
      <c r="EW655">
        <v>155</v>
      </c>
      <c r="EX655">
        <v>0</v>
      </c>
      <c r="EY655">
        <v>0</v>
      </c>
      <c r="FQ655">
        <v>0</v>
      </c>
      <c r="FR655">
        <f t="shared" ref="FR655:FR662" si="266">ROUND(IF(AND(BH655=3,BI655=3),P655,0),2)</f>
        <v>0</v>
      </c>
      <c r="FS655">
        <v>0</v>
      </c>
      <c r="FX655">
        <v>70</v>
      </c>
      <c r="FY655">
        <v>10</v>
      </c>
      <c r="GA655" t="s">
        <v>3</v>
      </c>
      <c r="GD655">
        <v>0</v>
      </c>
      <c r="GF655">
        <v>-2080523202</v>
      </c>
      <c r="GG655">
        <v>2</v>
      </c>
      <c r="GH655">
        <v>0</v>
      </c>
      <c r="GI655">
        <v>-2</v>
      </c>
      <c r="GJ655">
        <v>0</v>
      </c>
      <c r="GK655">
        <f>ROUND(R655*(R12)/100,2)</f>
        <v>0</v>
      </c>
      <c r="GL655">
        <f t="shared" ref="GL655:GL662" si="267">ROUND(IF(AND(BH655=3,BI655=3,FS655&lt;&gt;0),P655,0),2)</f>
        <v>0</v>
      </c>
      <c r="GM655">
        <f>ROUND(O655+X655+Y655+GK655,2)+GX655</f>
        <v>0</v>
      </c>
      <c r="GN655">
        <f>IF(OR(BI655=0,BI655=1),ROUND(O655+X655+Y655+GK655,2),0)</f>
        <v>0</v>
      </c>
      <c r="GO655">
        <f>IF(BI655=2,ROUND(O655+X655+Y655+GK655,2),0)</f>
        <v>0</v>
      </c>
      <c r="GP655">
        <f>IF(BI655=4,ROUND(O655+X655+Y655+GK655,2)+GX655,0)</f>
        <v>0</v>
      </c>
      <c r="GR655">
        <v>0</v>
      </c>
      <c r="GS655">
        <v>0</v>
      </c>
      <c r="GT655">
        <v>0</v>
      </c>
      <c r="GU655" t="s">
        <v>3</v>
      </c>
      <c r="GV655">
        <f t="shared" ref="GV655:GV662" si="268">ROUND((GT655),6)</f>
        <v>0</v>
      </c>
      <c r="GW655">
        <v>1</v>
      </c>
      <c r="GX655">
        <f t="shared" ref="GX655:GX662" si="269">ROUND(HC655*I655,2)</f>
        <v>0</v>
      </c>
      <c r="HA655">
        <v>0</v>
      </c>
      <c r="HB655">
        <v>0</v>
      </c>
      <c r="HC655">
        <f t="shared" ref="HC655:HC662" si="270">GV655*GW655</f>
        <v>0</v>
      </c>
      <c r="IK655">
        <v>0</v>
      </c>
    </row>
    <row r="656" spans="1:245" x14ac:dyDescent="0.2">
      <c r="A656">
        <v>17</v>
      </c>
      <c r="B656">
        <v>1</v>
      </c>
      <c r="E656" t="s">
        <v>89</v>
      </c>
      <c r="F656" t="s">
        <v>166</v>
      </c>
      <c r="G656" t="s">
        <v>167</v>
      </c>
      <c r="H656" t="s">
        <v>99</v>
      </c>
      <c r="I656">
        <v>0</v>
      </c>
      <c r="J656">
        <v>0</v>
      </c>
      <c r="O656">
        <f t="shared" si="239"/>
        <v>0</v>
      </c>
      <c r="P656">
        <f t="shared" si="240"/>
        <v>0</v>
      </c>
      <c r="Q656">
        <f t="shared" si="241"/>
        <v>0</v>
      </c>
      <c r="R656">
        <f t="shared" si="242"/>
        <v>0</v>
      </c>
      <c r="S656">
        <f t="shared" si="243"/>
        <v>0</v>
      </c>
      <c r="T656">
        <f t="shared" si="244"/>
        <v>0</v>
      </c>
      <c r="U656">
        <f t="shared" si="245"/>
        <v>0</v>
      </c>
      <c r="V656">
        <f t="shared" si="246"/>
        <v>0</v>
      </c>
      <c r="W656">
        <f t="shared" si="247"/>
        <v>0</v>
      </c>
      <c r="X656">
        <f t="shared" si="248"/>
        <v>0</v>
      </c>
      <c r="Y656">
        <f t="shared" si="248"/>
        <v>0</v>
      </c>
      <c r="AA656">
        <v>36286615</v>
      </c>
      <c r="AB656">
        <f t="shared" si="249"/>
        <v>13455.48</v>
      </c>
      <c r="AC656">
        <f t="shared" si="250"/>
        <v>0</v>
      </c>
      <c r="AD656">
        <f t="shared" si="251"/>
        <v>0</v>
      </c>
      <c r="AE656">
        <f t="shared" si="252"/>
        <v>0</v>
      </c>
      <c r="AF656">
        <f t="shared" si="252"/>
        <v>13455.48</v>
      </c>
      <c r="AG656">
        <f t="shared" si="253"/>
        <v>0</v>
      </c>
      <c r="AH656">
        <f t="shared" si="254"/>
        <v>76.7</v>
      </c>
      <c r="AI656">
        <f t="shared" si="254"/>
        <v>0</v>
      </c>
      <c r="AJ656">
        <f t="shared" si="255"/>
        <v>0</v>
      </c>
      <c r="AK656">
        <v>13455.48</v>
      </c>
      <c r="AL656">
        <v>0</v>
      </c>
      <c r="AM656">
        <v>0</v>
      </c>
      <c r="AN656">
        <v>0</v>
      </c>
      <c r="AO656">
        <v>13455.48</v>
      </c>
      <c r="AP656">
        <v>0</v>
      </c>
      <c r="AQ656">
        <v>76.7</v>
      </c>
      <c r="AR656">
        <v>0</v>
      </c>
      <c r="AS656">
        <v>0</v>
      </c>
      <c r="AT656">
        <v>70</v>
      </c>
      <c r="AU656">
        <v>10</v>
      </c>
      <c r="AV656">
        <v>1</v>
      </c>
      <c r="AW656">
        <v>1</v>
      </c>
      <c r="AZ656">
        <v>1</v>
      </c>
      <c r="BA656">
        <v>1</v>
      </c>
      <c r="BB656">
        <v>1</v>
      </c>
      <c r="BC656">
        <v>1</v>
      </c>
      <c r="BD656" t="s">
        <v>3</v>
      </c>
      <c r="BE656" t="s">
        <v>3</v>
      </c>
      <c r="BF656" t="s">
        <v>3</v>
      </c>
      <c r="BG656" t="s">
        <v>3</v>
      </c>
      <c r="BH656">
        <v>0</v>
      </c>
      <c r="BI656">
        <v>4</v>
      </c>
      <c r="BJ656" t="s">
        <v>168</v>
      </c>
      <c r="BM656">
        <v>0</v>
      </c>
      <c r="BN656">
        <v>0</v>
      </c>
      <c r="BO656" t="s">
        <v>3</v>
      </c>
      <c r="BP656">
        <v>0</v>
      </c>
      <c r="BQ656">
        <v>1</v>
      </c>
      <c r="BR656">
        <v>0</v>
      </c>
      <c r="BS656">
        <v>1</v>
      </c>
      <c r="BT656">
        <v>1</v>
      </c>
      <c r="BU656">
        <v>1</v>
      </c>
      <c r="BV656">
        <v>1</v>
      </c>
      <c r="BW656">
        <v>1</v>
      </c>
      <c r="BX656">
        <v>1</v>
      </c>
      <c r="BY656" t="s">
        <v>3</v>
      </c>
      <c r="BZ656">
        <v>70</v>
      </c>
      <c r="CA656">
        <v>10</v>
      </c>
      <c r="CE656">
        <v>0</v>
      </c>
      <c r="CF656">
        <v>0</v>
      </c>
      <c r="CG656">
        <v>0</v>
      </c>
      <c r="CM656">
        <v>0</v>
      </c>
      <c r="CN656" t="s">
        <v>3</v>
      </c>
      <c r="CO656">
        <v>0</v>
      </c>
      <c r="CP656">
        <f t="shared" si="256"/>
        <v>0</v>
      </c>
      <c r="CQ656">
        <f t="shared" si="257"/>
        <v>0</v>
      </c>
      <c r="CR656">
        <f t="shared" si="258"/>
        <v>0</v>
      </c>
      <c r="CS656">
        <f t="shared" si="259"/>
        <v>0</v>
      </c>
      <c r="CT656">
        <f t="shared" si="260"/>
        <v>13455.48</v>
      </c>
      <c r="CU656">
        <f t="shared" si="261"/>
        <v>0</v>
      </c>
      <c r="CV656">
        <f t="shared" si="262"/>
        <v>76.7</v>
      </c>
      <c r="CW656">
        <f t="shared" si="263"/>
        <v>0</v>
      </c>
      <c r="CX656">
        <f t="shared" si="263"/>
        <v>0</v>
      </c>
      <c r="CY656">
        <f t="shared" si="264"/>
        <v>0</v>
      </c>
      <c r="CZ656">
        <f t="shared" si="265"/>
        <v>0</v>
      </c>
      <c r="DC656" t="s">
        <v>3</v>
      </c>
      <c r="DD656" t="s">
        <v>3</v>
      </c>
      <c r="DE656" t="s">
        <v>3</v>
      </c>
      <c r="DF656" t="s">
        <v>3</v>
      </c>
      <c r="DG656" t="s">
        <v>3</v>
      </c>
      <c r="DH656" t="s">
        <v>3</v>
      </c>
      <c r="DI656" t="s">
        <v>3</v>
      </c>
      <c r="DJ656" t="s">
        <v>3</v>
      </c>
      <c r="DK656" t="s">
        <v>3</v>
      </c>
      <c r="DL656" t="s">
        <v>3</v>
      </c>
      <c r="DM656" t="s">
        <v>3</v>
      </c>
      <c r="DN656">
        <v>0</v>
      </c>
      <c r="DO656">
        <v>0</v>
      </c>
      <c r="DP656">
        <v>1</v>
      </c>
      <c r="DQ656">
        <v>1</v>
      </c>
      <c r="DU656">
        <v>1003</v>
      </c>
      <c r="DV656" t="s">
        <v>99</v>
      </c>
      <c r="DW656" t="s">
        <v>99</v>
      </c>
      <c r="DX656">
        <v>100</v>
      </c>
      <c r="EE656">
        <v>34857346</v>
      </c>
      <c r="EF656">
        <v>1</v>
      </c>
      <c r="EG656" t="s">
        <v>86</v>
      </c>
      <c r="EH656">
        <v>0</v>
      </c>
      <c r="EI656" t="s">
        <v>3</v>
      </c>
      <c r="EJ656">
        <v>4</v>
      </c>
      <c r="EK656">
        <v>0</v>
      </c>
      <c r="EL656" t="s">
        <v>87</v>
      </c>
      <c r="EM656" t="s">
        <v>88</v>
      </c>
      <c r="EO656" t="s">
        <v>3</v>
      </c>
      <c r="EQ656">
        <v>131072</v>
      </c>
      <c r="ER656">
        <v>13455.48</v>
      </c>
      <c r="ES656">
        <v>0</v>
      </c>
      <c r="ET656">
        <v>0</v>
      </c>
      <c r="EU656">
        <v>0</v>
      </c>
      <c r="EV656">
        <v>13455.48</v>
      </c>
      <c r="EW656">
        <v>76.7</v>
      </c>
      <c r="EX656">
        <v>0</v>
      </c>
      <c r="EY656">
        <v>0</v>
      </c>
      <c r="FQ656">
        <v>0</v>
      </c>
      <c r="FR656">
        <f t="shared" si="266"/>
        <v>0</v>
      </c>
      <c r="FS656">
        <v>0</v>
      </c>
      <c r="FX656">
        <v>70</v>
      </c>
      <c r="FY656">
        <v>10</v>
      </c>
      <c r="GA656" t="s">
        <v>3</v>
      </c>
      <c r="GD656">
        <v>0</v>
      </c>
      <c r="GF656">
        <v>-1877717539</v>
      </c>
      <c r="GG656">
        <v>2</v>
      </c>
      <c r="GH656">
        <v>0</v>
      </c>
      <c r="GI656">
        <v>-2</v>
      </c>
      <c r="GJ656">
        <v>0</v>
      </c>
      <c r="GK656">
        <f>ROUND(R656*(R12)/100,2)</f>
        <v>0</v>
      </c>
      <c r="GL656">
        <f t="shared" si="267"/>
        <v>0</v>
      </c>
      <c r="GM656">
        <f>ROUND(O656+X656+Y656+GK656,2)+GX656</f>
        <v>0</v>
      </c>
      <c r="GN656">
        <f>IF(OR(BI656=0,BI656=1),ROUND(O656+X656+Y656+GK656,2),0)</f>
        <v>0</v>
      </c>
      <c r="GO656">
        <f>IF(BI656=2,ROUND(O656+X656+Y656+GK656,2),0)</f>
        <v>0</v>
      </c>
      <c r="GP656">
        <f>IF(BI656=4,ROUND(O656+X656+Y656+GK656,2)+GX656,0)</f>
        <v>0</v>
      </c>
      <c r="GR656">
        <v>0</v>
      </c>
      <c r="GS656">
        <v>0</v>
      </c>
      <c r="GT656">
        <v>0</v>
      </c>
      <c r="GU656" t="s">
        <v>3</v>
      </c>
      <c r="GV656">
        <f t="shared" si="268"/>
        <v>0</v>
      </c>
      <c r="GW656">
        <v>1</v>
      </c>
      <c r="GX656">
        <f t="shared" si="269"/>
        <v>0</v>
      </c>
      <c r="HA656">
        <v>0</v>
      </c>
      <c r="HB656">
        <v>0</v>
      </c>
      <c r="HC656">
        <f t="shared" si="270"/>
        <v>0</v>
      </c>
      <c r="IK656">
        <v>0</v>
      </c>
    </row>
    <row r="657" spans="1:245" x14ac:dyDescent="0.2">
      <c r="A657">
        <v>17</v>
      </c>
      <c r="B657">
        <v>1</v>
      </c>
      <c r="E657" t="s">
        <v>96</v>
      </c>
      <c r="F657" t="s">
        <v>169</v>
      </c>
      <c r="G657" t="s">
        <v>170</v>
      </c>
      <c r="H657" t="s">
        <v>171</v>
      </c>
      <c r="I657">
        <v>0</v>
      </c>
      <c r="J657">
        <v>0</v>
      </c>
      <c r="O657">
        <f t="shared" si="239"/>
        <v>0</v>
      </c>
      <c r="P657">
        <f t="shared" si="240"/>
        <v>0</v>
      </c>
      <c r="Q657">
        <f t="shared" si="241"/>
        <v>0</v>
      </c>
      <c r="R657">
        <f t="shared" si="242"/>
        <v>0</v>
      </c>
      <c r="S657">
        <f t="shared" si="243"/>
        <v>0</v>
      </c>
      <c r="T657">
        <f t="shared" si="244"/>
        <v>0</v>
      </c>
      <c r="U657">
        <f t="shared" si="245"/>
        <v>0</v>
      </c>
      <c r="V657">
        <f t="shared" si="246"/>
        <v>0</v>
      </c>
      <c r="W657">
        <f t="shared" si="247"/>
        <v>0</v>
      </c>
      <c r="X657">
        <f t="shared" si="248"/>
        <v>0</v>
      </c>
      <c r="Y657">
        <f t="shared" si="248"/>
        <v>0</v>
      </c>
      <c r="AA657">
        <v>36286615</v>
      </c>
      <c r="AB657">
        <f t="shared" si="249"/>
        <v>71.819999999999993</v>
      </c>
      <c r="AC657">
        <f t="shared" si="250"/>
        <v>0</v>
      </c>
      <c r="AD657">
        <f t="shared" si="251"/>
        <v>71.819999999999993</v>
      </c>
      <c r="AE657">
        <f t="shared" si="252"/>
        <v>29.04</v>
      </c>
      <c r="AF657">
        <f t="shared" si="252"/>
        <v>0</v>
      </c>
      <c r="AG657">
        <f t="shared" si="253"/>
        <v>0</v>
      </c>
      <c r="AH657">
        <f t="shared" si="254"/>
        <v>0</v>
      </c>
      <c r="AI657">
        <f t="shared" si="254"/>
        <v>0</v>
      </c>
      <c r="AJ657">
        <f t="shared" si="255"/>
        <v>0</v>
      </c>
      <c r="AK657">
        <v>71.819999999999993</v>
      </c>
      <c r="AL657">
        <v>0</v>
      </c>
      <c r="AM657">
        <v>71.819999999999993</v>
      </c>
      <c r="AN657">
        <v>29.04</v>
      </c>
      <c r="AO657">
        <v>0</v>
      </c>
      <c r="AP657">
        <v>0</v>
      </c>
      <c r="AQ657">
        <v>0</v>
      </c>
      <c r="AR657">
        <v>0</v>
      </c>
      <c r="AS657">
        <v>0</v>
      </c>
      <c r="AT657">
        <v>70</v>
      </c>
      <c r="AU657">
        <v>10</v>
      </c>
      <c r="AV657">
        <v>1</v>
      </c>
      <c r="AW657">
        <v>1</v>
      </c>
      <c r="AZ657">
        <v>1</v>
      </c>
      <c r="BA657">
        <v>1</v>
      </c>
      <c r="BB657">
        <v>1</v>
      </c>
      <c r="BC657">
        <v>1</v>
      </c>
      <c r="BD657" t="s">
        <v>3</v>
      </c>
      <c r="BE657" t="s">
        <v>3</v>
      </c>
      <c r="BF657" t="s">
        <v>3</v>
      </c>
      <c r="BG657" t="s">
        <v>3</v>
      </c>
      <c r="BH657">
        <v>0</v>
      </c>
      <c r="BI657">
        <v>4</v>
      </c>
      <c r="BJ657" t="s">
        <v>172</v>
      </c>
      <c r="BM657">
        <v>0</v>
      </c>
      <c r="BN657">
        <v>0</v>
      </c>
      <c r="BO657" t="s">
        <v>3</v>
      </c>
      <c r="BP657">
        <v>0</v>
      </c>
      <c r="BQ657">
        <v>1</v>
      </c>
      <c r="BR657">
        <v>0</v>
      </c>
      <c r="BS657">
        <v>1</v>
      </c>
      <c r="BT657">
        <v>1</v>
      </c>
      <c r="BU657">
        <v>1</v>
      </c>
      <c r="BV657">
        <v>1</v>
      </c>
      <c r="BW657">
        <v>1</v>
      </c>
      <c r="BX657">
        <v>1</v>
      </c>
      <c r="BY657" t="s">
        <v>3</v>
      </c>
      <c r="BZ657">
        <v>70</v>
      </c>
      <c r="CA657">
        <v>10</v>
      </c>
      <c r="CE657">
        <v>0</v>
      </c>
      <c r="CF657">
        <v>0</v>
      </c>
      <c r="CG657">
        <v>0</v>
      </c>
      <c r="CM657">
        <v>0</v>
      </c>
      <c r="CN657" t="s">
        <v>3</v>
      </c>
      <c r="CO657">
        <v>0</v>
      </c>
      <c r="CP657">
        <f t="shared" si="256"/>
        <v>0</v>
      </c>
      <c r="CQ657">
        <f t="shared" si="257"/>
        <v>0</v>
      </c>
      <c r="CR657">
        <f t="shared" si="258"/>
        <v>71.819999999999993</v>
      </c>
      <c r="CS657">
        <f t="shared" si="259"/>
        <v>29.04</v>
      </c>
      <c r="CT657">
        <f t="shared" si="260"/>
        <v>0</v>
      </c>
      <c r="CU657">
        <f t="shared" si="261"/>
        <v>0</v>
      </c>
      <c r="CV657">
        <f t="shared" si="262"/>
        <v>0</v>
      </c>
      <c r="CW657">
        <f t="shared" si="263"/>
        <v>0</v>
      </c>
      <c r="CX657">
        <f t="shared" si="263"/>
        <v>0</v>
      </c>
      <c r="CY657">
        <f t="shared" si="264"/>
        <v>0</v>
      </c>
      <c r="CZ657">
        <f t="shared" si="265"/>
        <v>0</v>
      </c>
      <c r="DC657" t="s">
        <v>3</v>
      </c>
      <c r="DD657" t="s">
        <v>3</v>
      </c>
      <c r="DE657" t="s">
        <v>3</v>
      </c>
      <c r="DF657" t="s">
        <v>3</v>
      </c>
      <c r="DG657" t="s">
        <v>3</v>
      </c>
      <c r="DH657" t="s">
        <v>3</v>
      </c>
      <c r="DI657" t="s">
        <v>3</v>
      </c>
      <c r="DJ657" t="s">
        <v>3</v>
      </c>
      <c r="DK657" t="s">
        <v>3</v>
      </c>
      <c r="DL657" t="s">
        <v>3</v>
      </c>
      <c r="DM657" t="s">
        <v>3</v>
      </c>
      <c r="DN657">
        <v>0</v>
      </c>
      <c r="DO657">
        <v>0</v>
      </c>
      <c r="DP657">
        <v>1</v>
      </c>
      <c r="DQ657">
        <v>1</v>
      </c>
      <c r="DU657">
        <v>1009</v>
      </c>
      <c r="DV657" t="s">
        <v>171</v>
      </c>
      <c r="DW657" t="s">
        <v>171</v>
      </c>
      <c r="DX657">
        <v>1000</v>
      </c>
      <c r="EE657">
        <v>34857346</v>
      </c>
      <c r="EF657">
        <v>1</v>
      </c>
      <c r="EG657" t="s">
        <v>86</v>
      </c>
      <c r="EH657">
        <v>0</v>
      </c>
      <c r="EI657" t="s">
        <v>3</v>
      </c>
      <c r="EJ657">
        <v>4</v>
      </c>
      <c r="EK657">
        <v>0</v>
      </c>
      <c r="EL657" t="s">
        <v>87</v>
      </c>
      <c r="EM657" t="s">
        <v>88</v>
      </c>
      <c r="EO657" t="s">
        <v>3</v>
      </c>
      <c r="EQ657">
        <v>131072</v>
      </c>
      <c r="ER657">
        <v>71.819999999999993</v>
      </c>
      <c r="ES657">
        <v>0</v>
      </c>
      <c r="ET657">
        <v>71.819999999999993</v>
      </c>
      <c r="EU657">
        <v>29.04</v>
      </c>
      <c r="EV657">
        <v>0</v>
      </c>
      <c r="EW657">
        <v>0</v>
      </c>
      <c r="EX657">
        <v>0</v>
      </c>
      <c r="EY657">
        <v>0</v>
      </c>
      <c r="FQ657">
        <v>0</v>
      </c>
      <c r="FR657">
        <f t="shared" si="266"/>
        <v>0</v>
      </c>
      <c r="FS657">
        <v>0</v>
      </c>
      <c r="FX657">
        <v>70</v>
      </c>
      <c r="FY657">
        <v>10</v>
      </c>
      <c r="GA657" t="s">
        <v>3</v>
      </c>
      <c r="GD657">
        <v>0</v>
      </c>
      <c r="GF657">
        <v>1353746253</v>
      </c>
      <c r="GG657">
        <v>2</v>
      </c>
      <c r="GH657">
        <v>0</v>
      </c>
      <c r="GI657">
        <v>-2</v>
      </c>
      <c r="GJ657">
        <v>0</v>
      </c>
      <c r="GK657">
        <f>ROUND(R657*(R12)/100,2)</f>
        <v>0</v>
      </c>
      <c r="GL657">
        <f t="shared" si="267"/>
        <v>0</v>
      </c>
      <c r="GM657">
        <f>ROUND(O657+X657+Y657+GK657,2)+GX657</f>
        <v>0</v>
      </c>
      <c r="GN657">
        <f>IF(OR(BI657=0,BI657=1),ROUND(O657+X657+Y657+GK657,2),0)</f>
        <v>0</v>
      </c>
      <c r="GO657">
        <f>IF(BI657=2,ROUND(O657+X657+Y657+GK657,2),0)</f>
        <v>0</v>
      </c>
      <c r="GP657">
        <f>IF(BI657=4,ROUND(O657+X657+Y657+GK657,2)+GX657,0)</f>
        <v>0</v>
      </c>
      <c r="GR657">
        <v>0</v>
      </c>
      <c r="GS657">
        <v>0</v>
      </c>
      <c r="GT657">
        <v>0</v>
      </c>
      <c r="GU657" t="s">
        <v>3</v>
      </c>
      <c r="GV657">
        <f t="shared" si="268"/>
        <v>0</v>
      </c>
      <c r="GW657">
        <v>1</v>
      </c>
      <c r="GX657">
        <f t="shared" si="269"/>
        <v>0</v>
      </c>
      <c r="HA657">
        <v>0</v>
      </c>
      <c r="HB657">
        <v>0</v>
      </c>
      <c r="HC657">
        <f t="shared" si="270"/>
        <v>0</v>
      </c>
      <c r="IK657">
        <v>0</v>
      </c>
    </row>
    <row r="658" spans="1:245" x14ac:dyDescent="0.2">
      <c r="A658">
        <v>17</v>
      </c>
      <c r="B658">
        <v>1</v>
      </c>
      <c r="E658" t="s">
        <v>127</v>
      </c>
      <c r="F658" t="s">
        <v>173</v>
      </c>
      <c r="G658" t="s">
        <v>174</v>
      </c>
      <c r="H658" t="s">
        <v>171</v>
      </c>
      <c r="I658">
        <f>ROUND(I657,9)</f>
        <v>0</v>
      </c>
      <c r="J658">
        <v>0</v>
      </c>
      <c r="O658">
        <f t="shared" si="239"/>
        <v>0</v>
      </c>
      <c r="P658">
        <f t="shared" si="240"/>
        <v>0</v>
      </c>
      <c r="Q658">
        <f t="shared" si="241"/>
        <v>0</v>
      </c>
      <c r="R658">
        <f t="shared" si="242"/>
        <v>0</v>
      </c>
      <c r="S658">
        <f t="shared" si="243"/>
        <v>0</v>
      </c>
      <c r="T658">
        <f t="shared" si="244"/>
        <v>0</v>
      </c>
      <c r="U658">
        <f t="shared" si="245"/>
        <v>0</v>
      </c>
      <c r="V658">
        <f t="shared" si="246"/>
        <v>0</v>
      </c>
      <c r="W658">
        <f t="shared" si="247"/>
        <v>0</v>
      </c>
      <c r="X658">
        <f t="shared" si="248"/>
        <v>0</v>
      </c>
      <c r="Y658">
        <f t="shared" si="248"/>
        <v>0</v>
      </c>
      <c r="AA658">
        <v>36286615</v>
      </c>
      <c r="AB658">
        <f t="shared" si="249"/>
        <v>66.95</v>
      </c>
      <c r="AC658">
        <f t="shared" si="250"/>
        <v>0</v>
      </c>
      <c r="AD658">
        <f t="shared" si="251"/>
        <v>66.95</v>
      </c>
      <c r="AE658">
        <f t="shared" si="252"/>
        <v>51.02</v>
      </c>
      <c r="AF658">
        <f t="shared" si="252"/>
        <v>0</v>
      </c>
      <c r="AG658">
        <f t="shared" si="253"/>
        <v>0</v>
      </c>
      <c r="AH658">
        <f t="shared" si="254"/>
        <v>0</v>
      </c>
      <c r="AI658">
        <f t="shared" si="254"/>
        <v>0</v>
      </c>
      <c r="AJ658">
        <f t="shared" si="255"/>
        <v>0</v>
      </c>
      <c r="AK658">
        <v>66.95</v>
      </c>
      <c r="AL658">
        <v>0</v>
      </c>
      <c r="AM658">
        <v>66.95</v>
      </c>
      <c r="AN658">
        <v>51.02</v>
      </c>
      <c r="AO658">
        <v>0</v>
      </c>
      <c r="AP658">
        <v>0</v>
      </c>
      <c r="AQ658">
        <v>0</v>
      </c>
      <c r="AR658">
        <v>0</v>
      </c>
      <c r="AS658">
        <v>0</v>
      </c>
      <c r="AT658">
        <v>0</v>
      </c>
      <c r="AU658">
        <v>0</v>
      </c>
      <c r="AV658">
        <v>1</v>
      </c>
      <c r="AW658">
        <v>1</v>
      </c>
      <c r="AZ658">
        <v>1</v>
      </c>
      <c r="BA658">
        <v>1</v>
      </c>
      <c r="BB658">
        <v>1</v>
      </c>
      <c r="BC658">
        <v>1</v>
      </c>
      <c r="BD658" t="s">
        <v>3</v>
      </c>
      <c r="BE658" t="s">
        <v>3</v>
      </c>
      <c r="BF658" t="s">
        <v>3</v>
      </c>
      <c r="BG658" t="s">
        <v>3</v>
      </c>
      <c r="BH658">
        <v>0</v>
      </c>
      <c r="BI658">
        <v>4</v>
      </c>
      <c r="BJ658" t="s">
        <v>175</v>
      </c>
      <c r="BM658">
        <v>1</v>
      </c>
      <c r="BN658">
        <v>0</v>
      </c>
      <c r="BO658" t="s">
        <v>3</v>
      </c>
      <c r="BP658">
        <v>0</v>
      </c>
      <c r="BQ658">
        <v>1</v>
      </c>
      <c r="BR658">
        <v>0</v>
      </c>
      <c r="BS658">
        <v>1</v>
      </c>
      <c r="BT658">
        <v>1</v>
      </c>
      <c r="BU658">
        <v>1</v>
      </c>
      <c r="BV658">
        <v>1</v>
      </c>
      <c r="BW658">
        <v>1</v>
      </c>
      <c r="BX658">
        <v>1</v>
      </c>
      <c r="BY658" t="s">
        <v>3</v>
      </c>
      <c r="BZ658">
        <v>0</v>
      </c>
      <c r="CA658">
        <v>0</v>
      </c>
      <c r="CE658">
        <v>0</v>
      </c>
      <c r="CF658">
        <v>0</v>
      </c>
      <c r="CG658">
        <v>0</v>
      </c>
      <c r="CM658">
        <v>0</v>
      </c>
      <c r="CN658" t="s">
        <v>3</v>
      </c>
      <c r="CO658">
        <v>0</v>
      </c>
      <c r="CP658">
        <f t="shared" si="256"/>
        <v>0</v>
      </c>
      <c r="CQ658">
        <f t="shared" si="257"/>
        <v>0</v>
      </c>
      <c r="CR658">
        <f t="shared" si="258"/>
        <v>66.95</v>
      </c>
      <c r="CS658">
        <f t="shared" si="259"/>
        <v>51.02</v>
      </c>
      <c r="CT658">
        <f t="shared" si="260"/>
        <v>0</v>
      </c>
      <c r="CU658">
        <f t="shared" si="261"/>
        <v>0</v>
      </c>
      <c r="CV658">
        <f t="shared" si="262"/>
        <v>0</v>
      </c>
      <c r="CW658">
        <f t="shared" si="263"/>
        <v>0</v>
      </c>
      <c r="CX658">
        <f t="shared" si="263"/>
        <v>0</v>
      </c>
      <c r="CY658">
        <f t="shared" si="264"/>
        <v>0</v>
      </c>
      <c r="CZ658">
        <f t="shared" si="265"/>
        <v>0</v>
      </c>
      <c r="DC658" t="s">
        <v>3</v>
      </c>
      <c r="DD658" t="s">
        <v>3</v>
      </c>
      <c r="DE658" t="s">
        <v>3</v>
      </c>
      <c r="DF658" t="s">
        <v>3</v>
      </c>
      <c r="DG658" t="s">
        <v>3</v>
      </c>
      <c r="DH658" t="s">
        <v>3</v>
      </c>
      <c r="DI658" t="s">
        <v>3</v>
      </c>
      <c r="DJ658" t="s">
        <v>3</v>
      </c>
      <c r="DK658" t="s">
        <v>3</v>
      </c>
      <c r="DL658" t="s">
        <v>3</v>
      </c>
      <c r="DM658" t="s">
        <v>3</v>
      </c>
      <c r="DN658">
        <v>0</v>
      </c>
      <c r="DO658">
        <v>0</v>
      </c>
      <c r="DP658">
        <v>1</v>
      </c>
      <c r="DQ658">
        <v>1</v>
      </c>
      <c r="DU658">
        <v>1009</v>
      </c>
      <c r="DV658" t="s">
        <v>171</v>
      </c>
      <c r="DW658" t="s">
        <v>171</v>
      </c>
      <c r="DX658">
        <v>1000</v>
      </c>
      <c r="EE658">
        <v>34857348</v>
      </c>
      <c r="EF658">
        <v>1</v>
      </c>
      <c r="EG658" t="s">
        <v>86</v>
      </c>
      <c r="EH658">
        <v>0</v>
      </c>
      <c r="EI658" t="s">
        <v>3</v>
      </c>
      <c r="EJ658">
        <v>4</v>
      </c>
      <c r="EK658">
        <v>1</v>
      </c>
      <c r="EL658" t="s">
        <v>176</v>
      </c>
      <c r="EM658" t="s">
        <v>88</v>
      </c>
      <c r="EO658" t="s">
        <v>3</v>
      </c>
      <c r="EQ658">
        <v>131072</v>
      </c>
      <c r="ER658">
        <v>66.95</v>
      </c>
      <c r="ES658">
        <v>0</v>
      </c>
      <c r="ET658">
        <v>66.95</v>
      </c>
      <c r="EU658">
        <v>51.02</v>
      </c>
      <c r="EV658">
        <v>0</v>
      </c>
      <c r="EW658">
        <v>0</v>
      </c>
      <c r="EX658">
        <v>0</v>
      </c>
      <c r="EY658">
        <v>0</v>
      </c>
      <c r="FQ658">
        <v>0</v>
      </c>
      <c r="FR658">
        <f t="shared" si="266"/>
        <v>0</v>
      </c>
      <c r="FS658">
        <v>0</v>
      </c>
      <c r="FX658">
        <v>0</v>
      </c>
      <c r="FY658">
        <v>0</v>
      </c>
      <c r="GA658" t="s">
        <v>3</v>
      </c>
      <c r="GD658">
        <v>1</v>
      </c>
      <c r="GF658">
        <v>353560517</v>
      </c>
      <c r="GG658">
        <v>2</v>
      </c>
      <c r="GH658">
        <v>0</v>
      </c>
      <c r="GI658">
        <v>-2</v>
      </c>
      <c r="GJ658">
        <v>0</v>
      </c>
      <c r="GK658">
        <v>0</v>
      </c>
      <c r="GL658">
        <f t="shared" si="267"/>
        <v>0</v>
      </c>
      <c r="GM658">
        <f>ROUND(O658+X658+Y658,2)+GX658</f>
        <v>0</v>
      </c>
      <c r="GN658">
        <f>IF(OR(BI658=0,BI658=1),ROUND(O658+X658+Y658,2),0)</f>
        <v>0</v>
      </c>
      <c r="GO658">
        <f>IF(BI658=2,ROUND(O658+X658+Y658,2),0)</f>
        <v>0</v>
      </c>
      <c r="GP658">
        <f>IF(BI658=4,ROUND(O658+X658+Y658,2)+GX658,0)</f>
        <v>0</v>
      </c>
      <c r="GR658">
        <v>0</v>
      </c>
      <c r="GS658">
        <v>0</v>
      </c>
      <c r="GT658">
        <v>0</v>
      </c>
      <c r="GU658" t="s">
        <v>3</v>
      </c>
      <c r="GV658">
        <f t="shared" si="268"/>
        <v>0</v>
      </c>
      <c r="GW658">
        <v>1</v>
      </c>
      <c r="GX658">
        <f t="shared" si="269"/>
        <v>0</v>
      </c>
      <c r="HA658">
        <v>0</v>
      </c>
      <c r="HB658">
        <v>0</v>
      </c>
      <c r="HC658">
        <f t="shared" si="270"/>
        <v>0</v>
      </c>
      <c r="IK658">
        <v>0</v>
      </c>
    </row>
    <row r="659" spans="1:245" x14ac:dyDescent="0.2">
      <c r="A659">
        <v>17</v>
      </c>
      <c r="B659">
        <v>1</v>
      </c>
      <c r="E659" t="s">
        <v>128</v>
      </c>
      <c r="F659" t="s">
        <v>177</v>
      </c>
      <c r="G659" t="s">
        <v>178</v>
      </c>
      <c r="H659" t="s">
        <v>171</v>
      </c>
      <c r="I659">
        <v>0</v>
      </c>
      <c r="J659">
        <v>0</v>
      </c>
      <c r="O659">
        <f t="shared" si="239"/>
        <v>0</v>
      </c>
      <c r="P659">
        <f t="shared" si="240"/>
        <v>0</v>
      </c>
      <c r="Q659">
        <f t="shared" si="241"/>
        <v>0</v>
      </c>
      <c r="R659">
        <f t="shared" si="242"/>
        <v>0</v>
      </c>
      <c r="S659">
        <f t="shared" si="243"/>
        <v>0</v>
      </c>
      <c r="T659">
        <f t="shared" si="244"/>
        <v>0</v>
      </c>
      <c r="U659">
        <f t="shared" si="245"/>
        <v>0</v>
      </c>
      <c r="V659">
        <f t="shared" si="246"/>
        <v>0</v>
      </c>
      <c r="W659">
        <f t="shared" si="247"/>
        <v>0</v>
      </c>
      <c r="X659">
        <f t="shared" si="248"/>
        <v>0</v>
      </c>
      <c r="Y659">
        <f t="shared" si="248"/>
        <v>0</v>
      </c>
      <c r="AA659">
        <v>36286615</v>
      </c>
      <c r="AB659">
        <f t="shared" si="249"/>
        <v>109.61</v>
      </c>
      <c r="AC659">
        <f t="shared" si="250"/>
        <v>0</v>
      </c>
      <c r="AD659">
        <f t="shared" si="251"/>
        <v>0</v>
      </c>
      <c r="AE659">
        <f t="shared" si="252"/>
        <v>0</v>
      </c>
      <c r="AF659">
        <f t="shared" si="252"/>
        <v>109.61</v>
      </c>
      <c r="AG659">
        <f t="shared" si="253"/>
        <v>0</v>
      </c>
      <c r="AH659">
        <f t="shared" si="254"/>
        <v>1.02</v>
      </c>
      <c r="AI659">
        <f t="shared" si="254"/>
        <v>0</v>
      </c>
      <c r="AJ659">
        <f t="shared" si="255"/>
        <v>0</v>
      </c>
      <c r="AK659">
        <v>109.61</v>
      </c>
      <c r="AL659">
        <v>0</v>
      </c>
      <c r="AM659">
        <v>0</v>
      </c>
      <c r="AN659">
        <v>0</v>
      </c>
      <c r="AO659">
        <v>109.61</v>
      </c>
      <c r="AP659">
        <v>0</v>
      </c>
      <c r="AQ659">
        <v>1.02</v>
      </c>
      <c r="AR659">
        <v>0</v>
      </c>
      <c r="AS659">
        <v>0</v>
      </c>
      <c r="AT659">
        <v>70</v>
      </c>
      <c r="AU659">
        <v>10</v>
      </c>
      <c r="AV659">
        <v>1</v>
      </c>
      <c r="AW659">
        <v>1</v>
      </c>
      <c r="AZ659">
        <v>1</v>
      </c>
      <c r="BA659">
        <v>1</v>
      </c>
      <c r="BB659">
        <v>1</v>
      </c>
      <c r="BC659">
        <v>1</v>
      </c>
      <c r="BD659" t="s">
        <v>3</v>
      </c>
      <c r="BE659" t="s">
        <v>3</v>
      </c>
      <c r="BF659" t="s">
        <v>3</v>
      </c>
      <c r="BG659" t="s">
        <v>3</v>
      </c>
      <c r="BH659">
        <v>0</v>
      </c>
      <c r="BI659">
        <v>4</v>
      </c>
      <c r="BJ659" t="s">
        <v>179</v>
      </c>
      <c r="BM659">
        <v>0</v>
      </c>
      <c r="BN659">
        <v>0</v>
      </c>
      <c r="BO659" t="s">
        <v>3</v>
      </c>
      <c r="BP659">
        <v>0</v>
      </c>
      <c r="BQ659">
        <v>1</v>
      </c>
      <c r="BR659">
        <v>0</v>
      </c>
      <c r="BS659">
        <v>1</v>
      </c>
      <c r="BT659">
        <v>1</v>
      </c>
      <c r="BU659">
        <v>1</v>
      </c>
      <c r="BV659">
        <v>1</v>
      </c>
      <c r="BW659">
        <v>1</v>
      </c>
      <c r="BX659">
        <v>1</v>
      </c>
      <c r="BY659" t="s">
        <v>3</v>
      </c>
      <c r="BZ659">
        <v>70</v>
      </c>
      <c r="CA659">
        <v>10</v>
      </c>
      <c r="CE659">
        <v>0</v>
      </c>
      <c r="CF659">
        <v>0</v>
      </c>
      <c r="CG659">
        <v>0</v>
      </c>
      <c r="CM659">
        <v>0</v>
      </c>
      <c r="CN659" t="s">
        <v>3</v>
      </c>
      <c r="CO659">
        <v>0</v>
      </c>
      <c r="CP659">
        <f t="shared" si="256"/>
        <v>0</v>
      </c>
      <c r="CQ659">
        <f t="shared" si="257"/>
        <v>0</v>
      </c>
      <c r="CR659">
        <f t="shared" si="258"/>
        <v>0</v>
      </c>
      <c r="CS659">
        <f t="shared" si="259"/>
        <v>0</v>
      </c>
      <c r="CT659">
        <f t="shared" si="260"/>
        <v>109.61</v>
      </c>
      <c r="CU659">
        <f t="shared" si="261"/>
        <v>0</v>
      </c>
      <c r="CV659">
        <f t="shared" si="262"/>
        <v>1.02</v>
      </c>
      <c r="CW659">
        <f t="shared" si="263"/>
        <v>0</v>
      </c>
      <c r="CX659">
        <f t="shared" si="263"/>
        <v>0</v>
      </c>
      <c r="CY659">
        <f t="shared" si="264"/>
        <v>0</v>
      </c>
      <c r="CZ659">
        <f t="shared" si="265"/>
        <v>0</v>
      </c>
      <c r="DC659" t="s">
        <v>3</v>
      </c>
      <c r="DD659" t="s">
        <v>3</v>
      </c>
      <c r="DE659" t="s">
        <v>3</v>
      </c>
      <c r="DF659" t="s">
        <v>3</v>
      </c>
      <c r="DG659" t="s">
        <v>3</v>
      </c>
      <c r="DH659" t="s">
        <v>3</v>
      </c>
      <c r="DI659" t="s">
        <v>3</v>
      </c>
      <c r="DJ659" t="s">
        <v>3</v>
      </c>
      <c r="DK659" t="s">
        <v>3</v>
      </c>
      <c r="DL659" t="s">
        <v>3</v>
      </c>
      <c r="DM659" t="s">
        <v>3</v>
      </c>
      <c r="DN659">
        <v>0</v>
      </c>
      <c r="DO659">
        <v>0</v>
      </c>
      <c r="DP659">
        <v>1</v>
      </c>
      <c r="DQ659">
        <v>1</v>
      </c>
      <c r="DU659">
        <v>1009</v>
      </c>
      <c r="DV659" t="s">
        <v>171</v>
      </c>
      <c r="DW659" t="s">
        <v>171</v>
      </c>
      <c r="DX659">
        <v>1000</v>
      </c>
      <c r="EE659">
        <v>34857346</v>
      </c>
      <c r="EF659">
        <v>1</v>
      </c>
      <c r="EG659" t="s">
        <v>86</v>
      </c>
      <c r="EH659">
        <v>0</v>
      </c>
      <c r="EI659" t="s">
        <v>3</v>
      </c>
      <c r="EJ659">
        <v>4</v>
      </c>
      <c r="EK659">
        <v>0</v>
      </c>
      <c r="EL659" t="s">
        <v>87</v>
      </c>
      <c r="EM659" t="s">
        <v>88</v>
      </c>
      <c r="EO659" t="s">
        <v>3</v>
      </c>
      <c r="EQ659">
        <v>131072</v>
      </c>
      <c r="ER659">
        <v>109.61</v>
      </c>
      <c r="ES659">
        <v>0</v>
      </c>
      <c r="ET659">
        <v>0</v>
      </c>
      <c r="EU659">
        <v>0</v>
      </c>
      <c r="EV659">
        <v>109.61</v>
      </c>
      <c r="EW659">
        <v>1.02</v>
      </c>
      <c r="EX659">
        <v>0</v>
      </c>
      <c r="EY659">
        <v>0</v>
      </c>
      <c r="FQ659">
        <v>0</v>
      </c>
      <c r="FR659">
        <f t="shared" si="266"/>
        <v>0</v>
      </c>
      <c r="FS659">
        <v>0</v>
      </c>
      <c r="FX659">
        <v>70</v>
      </c>
      <c r="FY659">
        <v>10</v>
      </c>
      <c r="GA659" t="s">
        <v>3</v>
      </c>
      <c r="GD659">
        <v>0</v>
      </c>
      <c r="GF659">
        <v>-1393371433</v>
      </c>
      <c r="GG659">
        <v>2</v>
      </c>
      <c r="GH659">
        <v>0</v>
      </c>
      <c r="GI659">
        <v>-2</v>
      </c>
      <c r="GJ659">
        <v>0</v>
      </c>
      <c r="GK659">
        <f>ROUND(R659*(R12)/100,2)</f>
        <v>0</v>
      </c>
      <c r="GL659">
        <f t="shared" si="267"/>
        <v>0</v>
      </c>
      <c r="GM659">
        <f>ROUND(O659+X659+Y659+GK659,2)+GX659</f>
        <v>0</v>
      </c>
      <c r="GN659">
        <f>IF(OR(BI659=0,BI659=1),ROUND(O659+X659+Y659+GK659,2),0)</f>
        <v>0</v>
      </c>
      <c r="GO659">
        <f>IF(BI659=2,ROUND(O659+X659+Y659+GK659,2),0)</f>
        <v>0</v>
      </c>
      <c r="GP659">
        <f>IF(BI659=4,ROUND(O659+X659+Y659+GK659,2)+GX659,0)</f>
        <v>0</v>
      </c>
      <c r="GR659">
        <v>0</v>
      </c>
      <c r="GS659">
        <v>0</v>
      </c>
      <c r="GT659">
        <v>0</v>
      </c>
      <c r="GU659" t="s">
        <v>3</v>
      </c>
      <c r="GV659">
        <f t="shared" si="268"/>
        <v>0</v>
      </c>
      <c r="GW659">
        <v>1</v>
      </c>
      <c r="GX659">
        <f t="shared" si="269"/>
        <v>0</v>
      </c>
      <c r="HA659">
        <v>0</v>
      </c>
      <c r="HB659">
        <v>0</v>
      </c>
      <c r="HC659">
        <f t="shared" si="270"/>
        <v>0</v>
      </c>
      <c r="IK659">
        <v>0</v>
      </c>
    </row>
    <row r="660" spans="1:245" x14ac:dyDescent="0.2">
      <c r="A660">
        <v>17</v>
      </c>
      <c r="B660">
        <v>1</v>
      </c>
      <c r="E660" t="s">
        <v>129</v>
      </c>
      <c r="F660" t="s">
        <v>180</v>
      </c>
      <c r="G660" t="s">
        <v>181</v>
      </c>
      <c r="H660" t="s">
        <v>171</v>
      </c>
      <c r="I660">
        <v>0</v>
      </c>
      <c r="J660">
        <v>0</v>
      </c>
      <c r="O660">
        <f t="shared" si="239"/>
        <v>0</v>
      </c>
      <c r="P660">
        <f t="shared" si="240"/>
        <v>0</v>
      </c>
      <c r="Q660">
        <f t="shared" si="241"/>
        <v>0</v>
      </c>
      <c r="R660">
        <f t="shared" si="242"/>
        <v>0</v>
      </c>
      <c r="S660">
        <f t="shared" si="243"/>
        <v>0</v>
      </c>
      <c r="T660">
        <f t="shared" si="244"/>
        <v>0</v>
      </c>
      <c r="U660">
        <f t="shared" si="245"/>
        <v>0</v>
      </c>
      <c r="V660">
        <f t="shared" si="246"/>
        <v>0</v>
      </c>
      <c r="W660">
        <f t="shared" si="247"/>
        <v>0</v>
      </c>
      <c r="X660">
        <f t="shared" si="248"/>
        <v>0</v>
      </c>
      <c r="Y660">
        <f t="shared" si="248"/>
        <v>0</v>
      </c>
      <c r="AA660">
        <v>36286615</v>
      </c>
      <c r="AB660">
        <f t="shared" si="249"/>
        <v>193</v>
      </c>
      <c r="AC660">
        <f t="shared" si="250"/>
        <v>0</v>
      </c>
      <c r="AD660">
        <f t="shared" si="251"/>
        <v>193</v>
      </c>
      <c r="AE660">
        <f t="shared" si="252"/>
        <v>146.97999999999999</v>
      </c>
      <c r="AF660">
        <f t="shared" si="252"/>
        <v>0</v>
      </c>
      <c r="AG660">
        <f t="shared" si="253"/>
        <v>0</v>
      </c>
      <c r="AH660">
        <f t="shared" si="254"/>
        <v>0</v>
      </c>
      <c r="AI660">
        <f t="shared" si="254"/>
        <v>0</v>
      </c>
      <c r="AJ660">
        <f t="shared" si="255"/>
        <v>0</v>
      </c>
      <c r="AK660">
        <v>193</v>
      </c>
      <c r="AL660">
        <v>0</v>
      </c>
      <c r="AM660">
        <v>193</v>
      </c>
      <c r="AN660">
        <v>146.97999999999999</v>
      </c>
      <c r="AO660">
        <v>0</v>
      </c>
      <c r="AP660">
        <v>0</v>
      </c>
      <c r="AQ660">
        <v>0</v>
      </c>
      <c r="AR660">
        <v>0</v>
      </c>
      <c r="AS660">
        <v>0</v>
      </c>
      <c r="AT660">
        <v>0</v>
      </c>
      <c r="AU660">
        <v>0</v>
      </c>
      <c r="AV660">
        <v>1</v>
      </c>
      <c r="AW660">
        <v>1</v>
      </c>
      <c r="AZ660">
        <v>1</v>
      </c>
      <c r="BA660">
        <v>1</v>
      </c>
      <c r="BB660">
        <v>1</v>
      </c>
      <c r="BC660">
        <v>1</v>
      </c>
      <c r="BD660" t="s">
        <v>3</v>
      </c>
      <c r="BE660" t="s">
        <v>3</v>
      </c>
      <c r="BF660" t="s">
        <v>3</v>
      </c>
      <c r="BG660" t="s">
        <v>3</v>
      </c>
      <c r="BH660">
        <v>0</v>
      </c>
      <c r="BI660">
        <v>4</v>
      </c>
      <c r="BJ660" t="s">
        <v>182</v>
      </c>
      <c r="BM660">
        <v>1</v>
      </c>
      <c r="BN660">
        <v>0</v>
      </c>
      <c r="BO660" t="s">
        <v>3</v>
      </c>
      <c r="BP660">
        <v>0</v>
      </c>
      <c r="BQ660">
        <v>1</v>
      </c>
      <c r="BR660">
        <v>0</v>
      </c>
      <c r="BS660">
        <v>1</v>
      </c>
      <c r="BT660">
        <v>1</v>
      </c>
      <c r="BU660">
        <v>1</v>
      </c>
      <c r="BV660">
        <v>1</v>
      </c>
      <c r="BW660">
        <v>1</v>
      </c>
      <c r="BX660">
        <v>1</v>
      </c>
      <c r="BY660" t="s">
        <v>3</v>
      </c>
      <c r="BZ660">
        <v>0</v>
      </c>
      <c r="CA660">
        <v>0</v>
      </c>
      <c r="CE660">
        <v>0</v>
      </c>
      <c r="CF660">
        <v>0</v>
      </c>
      <c r="CG660">
        <v>0</v>
      </c>
      <c r="CM660">
        <v>0</v>
      </c>
      <c r="CN660" t="s">
        <v>3</v>
      </c>
      <c r="CO660">
        <v>0</v>
      </c>
      <c r="CP660">
        <f t="shared" si="256"/>
        <v>0</v>
      </c>
      <c r="CQ660">
        <f t="shared" si="257"/>
        <v>0</v>
      </c>
      <c r="CR660">
        <f t="shared" si="258"/>
        <v>193</v>
      </c>
      <c r="CS660">
        <f t="shared" si="259"/>
        <v>146.97999999999999</v>
      </c>
      <c r="CT660">
        <f t="shared" si="260"/>
        <v>0</v>
      </c>
      <c r="CU660">
        <f t="shared" si="261"/>
        <v>0</v>
      </c>
      <c r="CV660">
        <f t="shared" si="262"/>
        <v>0</v>
      </c>
      <c r="CW660">
        <f t="shared" si="263"/>
        <v>0</v>
      </c>
      <c r="CX660">
        <f t="shared" si="263"/>
        <v>0</v>
      </c>
      <c r="CY660">
        <f t="shared" si="264"/>
        <v>0</v>
      </c>
      <c r="CZ660">
        <f t="shared" si="265"/>
        <v>0</v>
      </c>
      <c r="DC660" t="s">
        <v>3</v>
      </c>
      <c r="DD660" t="s">
        <v>3</v>
      </c>
      <c r="DE660" t="s">
        <v>3</v>
      </c>
      <c r="DF660" t="s">
        <v>3</v>
      </c>
      <c r="DG660" t="s">
        <v>3</v>
      </c>
      <c r="DH660" t="s">
        <v>3</v>
      </c>
      <c r="DI660" t="s">
        <v>3</v>
      </c>
      <c r="DJ660" t="s">
        <v>3</v>
      </c>
      <c r="DK660" t="s">
        <v>3</v>
      </c>
      <c r="DL660" t="s">
        <v>3</v>
      </c>
      <c r="DM660" t="s">
        <v>3</v>
      </c>
      <c r="DN660">
        <v>0</v>
      </c>
      <c r="DO660">
        <v>0</v>
      </c>
      <c r="DP660">
        <v>1</v>
      </c>
      <c r="DQ660">
        <v>1</v>
      </c>
      <c r="DU660">
        <v>1009</v>
      </c>
      <c r="DV660" t="s">
        <v>171</v>
      </c>
      <c r="DW660" t="s">
        <v>171</v>
      </c>
      <c r="DX660">
        <v>1000</v>
      </c>
      <c r="EE660">
        <v>34857348</v>
      </c>
      <c r="EF660">
        <v>1</v>
      </c>
      <c r="EG660" t="s">
        <v>86</v>
      </c>
      <c r="EH660">
        <v>0</v>
      </c>
      <c r="EI660" t="s">
        <v>3</v>
      </c>
      <c r="EJ660">
        <v>4</v>
      </c>
      <c r="EK660">
        <v>1</v>
      </c>
      <c r="EL660" t="s">
        <v>176</v>
      </c>
      <c r="EM660" t="s">
        <v>88</v>
      </c>
      <c r="EO660" t="s">
        <v>3</v>
      </c>
      <c r="EQ660">
        <v>131072</v>
      </c>
      <c r="ER660">
        <v>193</v>
      </c>
      <c r="ES660">
        <v>0</v>
      </c>
      <c r="ET660">
        <v>193</v>
      </c>
      <c r="EU660">
        <v>146.97999999999999</v>
      </c>
      <c r="EV660">
        <v>0</v>
      </c>
      <c r="EW660">
        <v>0</v>
      </c>
      <c r="EX660">
        <v>0</v>
      </c>
      <c r="EY660">
        <v>0</v>
      </c>
      <c r="FQ660">
        <v>0</v>
      </c>
      <c r="FR660">
        <f t="shared" si="266"/>
        <v>0</v>
      </c>
      <c r="FS660">
        <v>0</v>
      </c>
      <c r="FX660">
        <v>0</v>
      </c>
      <c r="FY660">
        <v>0</v>
      </c>
      <c r="GA660" t="s">
        <v>3</v>
      </c>
      <c r="GD660">
        <v>1</v>
      </c>
      <c r="GF660">
        <v>-191602815</v>
      </c>
      <c r="GG660">
        <v>2</v>
      </c>
      <c r="GH660">
        <v>0</v>
      </c>
      <c r="GI660">
        <v>-2</v>
      </c>
      <c r="GJ660">
        <v>0</v>
      </c>
      <c r="GK660">
        <v>0</v>
      </c>
      <c r="GL660">
        <f t="shared" si="267"/>
        <v>0</v>
      </c>
      <c r="GM660">
        <f>ROUND(O660+X660+Y660,2)+GX660</f>
        <v>0</v>
      </c>
      <c r="GN660">
        <f>IF(OR(BI660=0,BI660=1),ROUND(O660+X660+Y660,2),0)</f>
        <v>0</v>
      </c>
      <c r="GO660">
        <f>IF(BI660=2,ROUND(O660+X660+Y660,2),0)</f>
        <v>0</v>
      </c>
      <c r="GP660">
        <f>IF(BI660=4,ROUND(O660+X660+Y660,2)+GX660,0)</f>
        <v>0</v>
      </c>
      <c r="GR660">
        <v>0</v>
      </c>
      <c r="GS660">
        <v>0</v>
      </c>
      <c r="GT660">
        <v>0</v>
      </c>
      <c r="GU660" t="s">
        <v>3</v>
      </c>
      <c r="GV660">
        <f t="shared" si="268"/>
        <v>0</v>
      </c>
      <c r="GW660">
        <v>1</v>
      </c>
      <c r="GX660">
        <f t="shared" si="269"/>
        <v>0</v>
      </c>
      <c r="HA660">
        <v>0</v>
      </c>
      <c r="HB660">
        <v>0</v>
      </c>
      <c r="HC660">
        <f t="shared" si="270"/>
        <v>0</v>
      </c>
      <c r="IK660">
        <v>0</v>
      </c>
    </row>
    <row r="661" spans="1:245" x14ac:dyDescent="0.2">
      <c r="A661">
        <v>17</v>
      </c>
      <c r="B661">
        <v>1</v>
      </c>
      <c r="E661" t="s">
        <v>130</v>
      </c>
      <c r="F661" t="s">
        <v>183</v>
      </c>
      <c r="G661" t="s">
        <v>184</v>
      </c>
      <c r="H661" t="s">
        <v>171</v>
      </c>
      <c r="I661">
        <v>0</v>
      </c>
      <c r="J661">
        <v>0</v>
      </c>
      <c r="O661">
        <f t="shared" si="239"/>
        <v>0</v>
      </c>
      <c r="P661">
        <f t="shared" si="240"/>
        <v>0</v>
      </c>
      <c r="Q661">
        <f t="shared" si="241"/>
        <v>0</v>
      </c>
      <c r="R661">
        <f t="shared" si="242"/>
        <v>0</v>
      </c>
      <c r="S661">
        <f t="shared" si="243"/>
        <v>0</v>
      </c>
      <c r="T661">
        <f t="shared" si="244"/>
        <v>0</v>
      </c>
      <c r="U661">
        <f t="shared" si="245"/>
        <v>0</v>
      </c>
      <c r="V661">
        <f t="shared" si="246"/>
        <v>0</v>
      </c>
      <c r="W661">
        <f t="shared" si="247"/>
        <v>0</v>
      </c>
      <c r="X661">
        <f t="shared" si="248"/>
        <v>0</v>
      </c>
      <c r="Y661">
        <f t="shared" si="248"/>
        <v>0</v>
      </c>
      <c r="AA661">
        <v>36286615</v>
      </c>
      <c r="AB661">
        <f t="shared" si="249"/>
        <v>694.32</v>
      </c>
      <c r="AC661">
        <f>ROUND(((ES661*22)),6)</f>
        <v>0</v>
      </c>
      <c r="AD661">
        <f>ROUND(((((ET661*22))-((EU661*22)))+AE661),6)</f>
        <v>694.32</v>
      </c>
      <c r="AE661">
        <f>ROUND(((EU661*22)),6)</f>
        <v>529.32000000000005</v>
      </c>
      <c r="AF661">
        <f>ROUND(((EV661*22)),6)</f>
        <v>0</v>
      </c>
      <c r="AG661">
        <f t="shared" si="253"/>
        <v>0</v>
      </c>
      <c r="AH661">
        <f>((EW661*22))</f>
        <v>0</v>
      </c>
      <c r="AI661">
        <f>((EX661*22))</f>
        <v>0</v>
      </c>
      <c r="AJ661">
        <f t="shared" si="255"/>
        <v>0</v>
      </c>
      <c r="AK661">
        <v>31.56</v>
      </c>
      <c r="AL661">
        <v>0</v>
      </c>
      <c r="AM661">
        <v>31.56</v>
      </c>
      <c r="AN661">
        <v>24.06</v>
      </c>
      <c r="AO661">
        <v>0</v>
      </c>
      <c r="AP661">
        <v>0</v>
      </c>
      <c r="AQ661">
        <v>0</v>
      </c>
      <c r="AR661">
        <v>0</v>
      </c>
      <c r="AS661">
        <v>0</v>
      </c>
      <c r="AT661">
        <v>0</v>
      </c>
      <c r="AU661">
        <v>0</v>
      </c>
      <c r="AV661">
        <v>1</v>
      </c>
      <c r="AW661">
        <v>1</v>
      </c>
      <c r="AZ661">
        <v>1</v>
      </c>
      <c r="BA661">
        <v>1</v>
      </c>
      <c r="BB661">
        <v>1</v>
      </c>
      <c r="BC661">
        <v>1</v>
      </c>
      <c r="BD661" t="s">
        <v>3</v>
      </c>
      <c r="BE661" t="s">
        <v>3</v>
      </c>
      <c r="BF661" t="s">
        <v>3</v>
      </c>
      <c r="BG661" t="s">
        <v>3</v>
      </c>
      <c r="BH661">
        <v>0</v>
      </c>
      <c r="BI661">
        <v>4</v>
      </c>
      <c r="BJ661" t="s">
        <v>185</v>
      </c>
      <c r="BM661">
        <v>1</v>
      </c>
      <c r="BN661">
        <v>0</v>
      </c>
      <c r="BO661" t="s">
        <v>3</v>
      </c>
      <c r="BP661">
        <v>0</v>
      </c>
      <c r="BQ661">
        <v>1</v>
      </c>
      <c r="BR661">
        <v>0</v>
      </c>
      <c r="BS661">
        <v>1</v>
      </c>
      <c r="BT661">
        <v>1</v>
      </c>
      <c r="BU661">
        <v>1</v>
      </c>
      <c r="BV661">
        <v>1</v>
      </c>
      <c r="BW661">
        <v>1</v>
      </c>
      <c r="BX661">
        <v>1</v>
      </c>
      <c r="BY661" t="s">
        <v>3</v>
      </c>
      <c r="BZ661">
        <v>0</v>
      </c>
      <c r="CA661">
        <v>0</v>
      </c>
      <c r="CE661">
        <v>0</v>
      </c>
      <c r="CF661">
        <v>0</v>
      </c>
      <c r="CG661">
        <v>0</v>
      </c>
      <c r="CM661">
        <v>0</v>
      </c>
      <c r="CN661" t="s">
        <v>3</v>
      </c>
      <c r="CO661">
        <v>0</v>
      </c>
      <c r="CP661">
        <f t="shared" si="256"/>
        <v>0</v>
      </c>
      <c r="CQ661">
        <f t="shared" si="257"/>
        <v>0</v>
      </c>
      <c r="CR661">
        <f>(((((ET661*22))*BB661-((EU661*22))*BS661)+AE661*BS661)*AV661)</f>
        <v>694.32</v>
      </c>
      <c r="CS661">
        <f t="shared" si="259"/>
        <v>529.32000000000005</v>
      </c>
      <c r="CT661">
        <f t="shared" si="260"/>
        <v>0</v>
      </c>
      <c r="CU661">
        <f t="shared" si="261"/>
        <v>0</v>
      </c>
      <c r="CV661">
        <f t="shared" si="262"/>
        <v>0</v>
      </c>
      <c r="CW661">
        <f t="shared" si="263"/>
        <v>0</v>
      </c>
      <c r="CX661">
        <f t="shared" si="263"/>
        <v>0</v>
      </c>
      <c r="CY661">
        <f t="shared" si="264"/>
        <v>0</v>
      </c>
      <c r="CZ661">
        <f t="shared" si="265"/>
        <v>0</v>
      </c>
      <c r="DC661" t="s">
        <v>3</v>
      </c>
      <c r="DD661" t="s">
        <v>232</v>
      </c>
      <c r="DE661" t="s">
        <v>232</v>
      </c>
      <c r="DF661" t="s">
        <v>232</v>
      </c>
      <c r="DG661" t="s">
        <v>232</v>
      </c>
      <c r="DH661" t="s">
        <v>3</v>
      </c>
      <c r="DI661" t="s">
        <v>232</v>
      </c>
      <c r="DJ661" t="s">
        <v>232</v>
      </c>
      <c r="DK661" t="s">
        <v>3</v>
      </c>
      <c r="DL661" t="s">
        <v>3</v>
      </c>
      <c r="DM661" t="s">
        <v>3</v>
      </c>
      <c r="DN661">
        <v>0</v>
      </c>
      <c r="DO661">
        <v>0</v>
      </c>
      <c r="DP661">
        <v>1</v>
      </c>
      <c r="DQ661">
        <v>1</v>
      </c>
      <c r="DU661">
        <v>1009</v>
      </c>
      <c r="DV661" t="s">
        <v>171</v>
      </c>
      <c r="DW661" t="s">
        <v>171</v>
      </c>
      <c r="DX661">
        <v>1000</v>
      </c>
      <c r="EE661">
        <v>34857348</v>
      </c>
      <c r="EF661">
        <v>1</v>
      </c>
      <c r="EG661" t="s">
        <v>86</v>
      </c>
      <c r="EH661">
        <v>0</v>
      </c>
      <c r="EI661" t="s">
        <v>3</v>
      </c>
      <c r="EJ661">
        <v>4</v>
      </c>
      <c r="EK661">
        <v>1</v>
      </c>
      <c r="EL661" t="s">
        <v>176</v>
      </c>
      <c r="EM661" t="s">
        <v>88</v>
      </c>
      <c r="EO661" t="s">
        <v>3</v>
      </c>
      <c r="EQ661">
        <v>131072</v>
      </c>
      <c r="ER661">
        <v>31.56</v>
      </c>
      <c r="ES661">
        <v>0</v>
      </c>
      <c r="ET661">
        <v>31.56</v>
      </c>
      <c r="EU661">
        <v>24.06</v>
      </c>
      <c r="EV661">
        <v>0</v>
      </c>
      <c r="EW661">
        <v>0</v>
      </c>
      <c r="EX661">
        <v>0</v>
      </c>
      <c r="EY661">
        <v>0</v>
      </c>
      <c r="FQ661">
        <v>0</v>
      </c>
      <c r="FR661">
        <f t="shared" si="266"/>
        <v>0</v>
      </c>
      <c r="FS661">
        <v>0</v>
      </c>
      <c r="FX661">
        <v>0</v>
      </c>
      <c r="FY661">
        <v>0</v>
      </c>
      <c r="GA661" t="s">
        <v>3</v>
      </c>
      <c r="GD661">
        <v>1</v>
      </c>
      <c r="GF661">
        <v>762643448</v>
      </c>
      <c r="GG661">
        <v>2</v>
      </c>
      <c r="GH661">
        <v>0</v>
      </c>
      <c r="GI661">
        <v>-2</v>
      </c>
      <c r="GJ661">
        <v>0</v>
      </c>
      <c r="GK661">
        <v>0</v>
      </c>
      <c r="GL661">
        <f t="shared" si="267"/>
        <v>0</v>
      </c>
      <c r="GM661">
        <f>ROUND(O661+X661+Y661,2)+GX661</f>
        <v>0</v>
      </c>
      <c r="GN661">
        <f>IF(OR(BI661=0,BI661=1),ROUND(O661+X661+Y661,2),0)</f>
        <v>0</v>
      </c>
      <c r="GO661">
        <f>IF(BI661=2,ROUND(O661+X661+Y661,2),0)</f>
        <v>0</v>
      </c>
      <c r="GP661">
        <f>IF(BI661=4,ROUND(O661+X661+Y661,2)+GX661,0)</f>
        <v>0</v>
      </c>
      <c r="GR661">
        <v>0</v>
      </c>
      <c r="GS661">
        <v>0</v>
      </c>
      <c r="GT661">
        <v>0</v>
      </c>
      <c r="GU661" t="s">
        <v>3</v>
      </c>
      <c r="GV661">
        <f t="shared" si="268"/>
        <v>0</v>
      </c>
      <c r="GW661">
        <v>1</v>
      </c>
      <c r="GX661">
        <f t="shared" si="269"/>
        <v>0</v>
      </c>
      <c r="HA661">
        <v>0</v>
      </c>
      <c r="HB661">
        <v>0</v>
      </c>
      <c r="HC661">
        <f t="shared" si="270"/>
        <v>0</v>
      </c>
      <c r="IK661">
        <v>0</v>
      </c>
    </row>
    <row r="662" spans="1:245" x14ac:dyDescent="0.2">
      <c r="A662">
        <v>17</v>
      </c>
      <c r="B662">
        <v>1</v>
      </c>
      <c r="E662" t="s">
        <v>131</v>
      </c>
      <c r="F662" t="s">
        <v>187</v>
      </c>
      <c r="G662" t="s">
        <v>188</v>
      </c>
      <c r="H662" t="s">
        <v>171</v>
      </c>
      <c r="I662">
        <v>0</v>
      </c>
      <c r="J662">
        <v>0</v>
      </c>
      <c r="O662">
        <f t="shared" si="239"/>
        <v>0</v>
      </c>
      <c r="P662">
        <f t="shared" si="240"/>
        <v>0</v>
      </c>
      <c r="Q662">
        <f t="shared" si="241"/>
        <v>0</v>
      </c>
      <c r="R662">
        <f t="shared" si="242"/>
        <v>0</v>
      </c>
      <c r="S662">
        <f t="shared" si="243"/>
        <v>0</v>
      </c>
      <c r="T662">
        <f t="shared" si="244"/>
        <v>0</v>
      </c>
      <c r="U662">
        <f t="shared" si="245"/>
        <v>0</v>
      </c>
      <c r="V662">
        <f t="shared" si="246"/>
        <v>0</v>
      </c>
      <c r="W662">
        <f t="shared" si="247"/>
        <v>0</v>
      </c>
      <c r="X662">
        <f t="shared" si="248"/>
        <v>0</v>
      </c>
      <c r="Y662">
        <f t="shared" si="248"/>
        <v>0</v>
      </c>
      <c r="AA662">
        <v>36286615</v>
      </c>
      <c r="AB662">
        <f t="shared" si="249"/>
        <v>186.23</v>
      </c>
      <c r="AC662">
        <f>ROUND((ES662),6)</f>
        <v>186.23</v>
      </c>
      <c r="AD662">
        <f>ROUND((((ET662)-(EU662))+AE662),6)</f>
        <v>0</v>
      </c>
      <c r="AE662">
        <f>ROUND((EU662),6)</f>
        <v>0</v>
      </c>
      <c r="AF662">
        <f>ROUND((EV662),6)</f>
        <v>0</v>
      </c>
      <c r="AG662">
        <f t="shared" si="253"/>
        <v>0</v>
      </c>
      <c r="AH662">
        <f>(EW662)</f>
        <v>0</v>
      </c>
      <c r="AI662">
        <f>(EX662)</f>
        <v>0</v>
      </c>
      <c r="AJ662">
        <f t="shared" si="255"/>
        <v>0</v>
      </c>
      <c r="AK662">
        <v>186.23</v>
      </c>
      <c r="AL662">
        <v>186.23</v>
      </c>
      <c r="AM662">
        <v>0</v>
      </c>
      <c r="AN662">
        <v>0</v>
      </c>
      <c r="AO662">
        <v>0</v>
      </c>
      <c r="AP662">
        <v>0</v>
      </c>
      <c r="AQ662">
        <v>0</v>
      </c>
      <c r="AR662">
        <v>0</v>
      </c>
      <c r="AS662">
        <v>0</v>
      </c>
      <c r="AT662">
        <v>70</v>
      </c>
      <c r="AU662">
        <v>10</v>
      </c>
      <c r="AV662">
        <v>1</v>
      </c>
      <c r="AW662">
        <v>1</v>
      </c>
      <c r="AZ662">
        <v>1</v>
      </c>
      <c r="BA662">
        <v>1</v>
      </c>
      <c r="BB662">
        <v>1</v>
      </c>
      <c r="BC662">
        <v>1</v>
      </c>
      <c r="BD662" t="s">
        <v>3</v>
      </c>
      <c r="BE662" t="s">
        <v>3</v>
      </c>
      <c r="BF662" t="s">
        <v>3</v>
      </c>
      <c r="BG662" t="s">
        <v>3</v>
      </c>
      <c r="BH662">
        <v>3</v>
      </c>
      <c r="BI662">
        <v>4</v>
      </c>
      <c r="BJ662" t="s">
        <v>189</v>
      </c>
      <c r="BM662">
        <v>0</v>
      </c>
      <c r="BN662">
        <v>0</v>
      </c>
      <c r="BO662" t="s">
        <v>3</v>
      </c>
      <c r="BP662">
        <v>0</v>
      </c>
      <c r="BQ662">
        <v>1</v>
      </c>
      <c r="BR662">
        <v>0</v>
      </c>
      <c r="BS662">
        <v>1</v>
      </c>
      <c r="BT662">
        <v>1</v>
      </c>
      <c r="BU662">
        <v>1</v>
      </c>
      <c r="BV662">
        <v>1</v>
      </c>
      <c r="BW662">
        <v>1</v>
      </c>
      <c r="BX662">
        <v>1</v>
      </c>
      <c r="BY662" t="s">
        <v>3</v>
      </c>
      <c r="BZ662">
        <v>70</v>
      </c>
      <c r="CA662">
        <v>10</v>
      </c>
      <c r="CE662">
        <v>0</v>
      </c>
      <c r="CF662">
        <v>0</v>
      </c>
      <c r="CG662">
        <v>0</v>
      </c>
      <c r="CM662">
        <v>0</v>
      </c>
      <c r="CN662" t="s">
        <v>3</v>
      </c>
      <c r="CO662">
        <v>0</v>
      </c>
      <c r="CP662">
        <f t="shared" si="256"/>
        <v>0</v>
      </c>
      <c r="CQ662">
        <f t="shared" si="257"/>
        <v>186.23</v>
      </c>
      <c r="CR662">
        <f>((((ET662)*BB662-(EU662)*BS662)+AE662*BS662)*AV662)</f>
        <v>0</v>
      </c>
      <c r="CS662">
        <f t="shared" si="259"/>
        <v>0</v>
      </c>
      <c r="CT662">
        <f t="shared" si="260"/>
        <v>0</v>
      </c>
      <c r="CU662">
        <f t="shared" si="261"/>
        <v>0</v>
      </c>
      <c r="CV662">
        <f t="shared" si="262"/>
        <v>0</v>
      </c>
      <c r="CW662">
        <f t="shared" si="263"/>
        <v>0</v>
      </c>
      <c r="CX662">
        <f t="shared" si="263"/>
        <v>0</v>
      </c>
      <c r="CY662">
        <f t="shared" si="264"/>
        <v>0</v>
      </c>
      <c r="CZ662">
        <f t="shared" si="265"/>
        <v>0</v>
      </c>
      <c r="DC662" t="s">
        <v>3</v>
      </c>
      <c r="DD662" t="s">
        <v>3</v>
      </c>
      <c r="DE662" t="s">
        <v>3</v>
      </c>
      <c r="DF662" t="s">
        <v>3</v>
      </c>
      <c r="DG662" t="s">
        <v>3</v>
      </c>
      <c r="DH662" t="s">
        <v>3</v>
      </c>
      <c r="DI662" t="s">
        <v>3</v>
      </c>
      <c r="DJ662" t="s">
        <v>3</v>
      </c>
      <c r="DK662" t="s">
        <v>3</v>
      </c>
      <c r="DL662" t="s">
        <v>3</v>
      </c>
      <c r="DM662" t="s">
        <v>3</v>
      </c>
      <c r="DN662">
        <v>0</v>
      </c>
      <c r="DO662">
        <v>0</v>
      </c>
      <c r="DP662">
        <v>1</v>
      </c>
      <c r="DQ662">
        <v>1</v>
      </c>
      <c r="DU662">
        <v>1009</v>
      </c>
      <c r="DV662" t="s">
        <v>171</v>
      </c>
      <c r="DW662" t="s">
        <v>171</v>
      </c>
      <c r="DX662">
        <v>1000</v>
      </c>
      <c r="EE662">
        <v>34857346</v>
      </c>
      <c r="EF662">
        <v>1</v>
      </c>
      <c r="EG662" t="s">
        <v>86</v>
      </c>
      <c r="EH662">
        <v>0</v>
      </c>
      <c r="EI662" t="s">
        <v>3</v>
      </c>
      <c r="EJ662">
        <v>4</v>
      </c>
      <c r="EK662">
        <v>0</v>
      </c>
      <c r="EL662" t="s">
        <v>87</v>
      </c>
      <c r="EM662" t="s">
        <v>88</v>
      </c>
      <c r="EO662" t="s">
        <v>3</v>
      </c>
      <c r="EQ662">
        <v>131072</v>
      </c>
      <c r="ER662">
        <v>186.23</v>
      </c>
      <c r="ES662">
        <v>186.23</v>
      </c>
      <c r="ET662">
        <v>0</v>
      </c>
      <c r="EU662">
        <v>0</v>
      </c>
      <c r="EV662">
        <v>0</v>
      </c>
      <c r="EW662">
        <v>0</v>
      </c>
      <c r="EX662">
        <v>0</v>
      </c>
      <c r="EY662">
        <v>0</v>
      </c>
      <c r="FQ662">
        <v>0</v>
      </c>
      <c r="FR662">
        <f t="shared" si="266"/>
        <v>0</v>
      </c>
      <c r="FS662">
        <v>0</v>
      </c>
      <c r="FX662">
        <v>70</v>
      </c>
      <c r="FY662">
        <v>10</v>
      </c>
      <c r="GA662" t="s">
        <v>3</v>
      </c>
      <c r="GD662">
        <v>0</v>
      </c>
      <c r="GF662">
        <v>-1007192125</v>
      </c>
      <c r="GG662">
        <v>2</v>
      </c>
      <c r="GH662">
        <v>0</v>
      </c>
      <c r="GI662">
        <v>-2</v>
      </c>
      <c r="GJ662">
        <v>0</v>
      </c>
      <c r="GK662">
        <f>ROUND(R662*(R12)/100,2)</f>
        <v>0</v>
      </c>
      <c r="GL662">
        <f t="shared" si="267"/>
        <v>0</v>
      </c>
      <c r="GM662">
        <f>ROUND(O662+X662+Y662+GK662,2)+GX662</f>
        <v>0</v>
      </c>
      <c r="GN662">
        <f>IF(OR(BI662=0,BI662=1),ROUND(O662+X662+Y662+GK662,2),0)</f>
        <v>0</v>
      </c>
      <c r="GO662">
        <f>IF(BI662=2,ROUND(O662+X662+Y662+GK662,2),0)</f>
        <v>0</v>
      </c>
      <c r="GP662">
        <f>IF(BI662=4,ROUND(O662+X662+Y662+GK662,2)+GX662,0)</f>
        <v>0</v>
      </c>
      <c r="GR662">
        <v>0</v>
      </c>
      <c r="GS662">
        <v>0</v>
      </c>
      <c r="GT662">
        <v>0</v>
      </c>
      <c r="GU662" t="s">
        <v>3</v>
      </c>
      <c r="GV662">
        <f t="shared" si="268"/>
        <v>0</v>
      </c>
      <c r="GW662">
        <v>1</v>
      </c>
      <c r="GX662">
        <f t="shared" si="269"/>
        <v>0</v>
      </c>
      <c r="HA662">
        <v>0</v>
      </c>
      <c r="HB662">
        <v>0</v>
      </c>
      <c r="HC662">
        <f t="shared" si="270"/>
        <v>0</v>
      </c>
      <c r="IK662">
        <v>0</v>
      </c>
    </row>
    <row r="664" spans="1:245" x14ac:dyDescent="0.2">
      <c r="A664" s="2">
        <v>51</v>
      </c>
      <c r="B664" s="2">
        <f>B651</f>
        <v>1</v>
      </c>
      <c r="C664" s="2">
        <f>A651</f>
        <v>5</v>
      </c>
      <c r="D664" s="2">
        <f>ROW(A651)</f>
        <v>651</v>
      </c>
      <c r="E664" s="2"/>
      <c r="F664" s="2" t="str">
        <f>IF(F651&lt;&gt;"",F651,"")</f>
        <v>4.1.1</v>
      </c>
      <c r="G664" s="2" t="str">
        <f>IF(G651&lt;&gt;"",G651,"")</f>
        <v>Подготовительные работы</v>
      </c>
      <c r="H664" s="2">
        <v>0</v>
      </c>
      <c r="I664" s="2"/>
      <c r="J664" s="2"/>
      <c r="K664" s="2"/>
      <c r="L664" s="2"/>
      <c r="M664" s="2"/>
      <c r="N664" s="2"/>
      <c r="O664" s="2">
        <f t="shared" ref="O664:T664" si="271">ROUND(AB664,2)</f>
        <v>0</v>
      </c>
      <c r="P664" s="2">
        <f t="shared" si="271"/>
        <v>0</v>
      </c>
      <c r="Q664" s="2">
        <f t="shared" si="271"/>
        <v>0</v>
      </c>
      <c r="R664" s="2">
        <f t="shared" si="271"/>
        <v>0</v>
      </c>
      <c r="S664" s="2">
        <f t="shared" si="271"/>
        <v>0</v>
      </c>
      <c r="T664" s="2">
        <f t="shared" si="271"/>
        <v>0</v>
      </c>
      <c r="U664" s="2">
        <f>AH664</f>
        <v>0</v>
      </c>
      <c r="V664" s="2">
        <f>AI664</f>
        <v>0</v>
      </c>
      <c r="W664" s="2">
        <f>ROUND(AJ664,2)</f>
        <v>0</v>
      </c>
      <c r="X664" s="2">
        <f>ROUND(AK664,2)</f>
        <v>0</v>
      </c>
      <c r="Y664" s="2">
        <f>ROUND(AL664,2)</f>
        <v>0</v>
      </c>
      <c r="Z664" s="2"/>
      <c r="AA664" s="2"/>
      <c r="AB664" s="2">
        <f>ROUND(SUMIF(AA655:AA662,"=36286615",O655:O662),2)</f>
        <v>0</v>
      </c>
      <c r="AC664" s="2">
        <f>ROUND(SUMIF(AA655:AA662,"=36286615",P655:P662),2)</f>
        <v>0</v>
      </c>
      <c r="AD664" s="2">
        <f>ROUND(SUMIF(AA655:AA662,"=36286615",Q655:Q662),2)</f>
        <v>0</v>
      </c>
      <c r="AE664" s="2">
        <f>ROUND(SUMIF(AA655:AA662,"=36286615",R655:R662),2)</f>
        <v>0</v>
      </c>
      <c r="AF664" s="2">
        <f>ROUND(SUMIF(AA655:AA662,"=36286615",S655:S662),2)</f>
        <v>0</v>
      </c>
      <c r="AG664" s="2">
        <f>ROUND(SUMIF(AA655:AA662,"=36286615",T655:T662),2)</f>
        <v>0</v>
      </c>
      <c r="AH664" s="2">
        <f>SUMIF(AA655:AA662,"=36286615",U655:U662)</f>
        <v>0</v>
      </c>
      <c r="AI664" s="2">
        <f>SUMIF(AA655:AA662,"=36286615",V655:V662)</f>
        <v>0</v>
      </c>
      <c r="AJ664" s="2">
        <f>ROUND(SUMIF(AA655:AA662,"=36286615",W655:W662),2)</f>
        <v>0</v>
      </c>
      <c r="AK664" s="2">
        <f>ROUND(SUMIF(AA655:AA662,"=36286615",X655:X662),2)</f>
        <v>0</v>
      </c>
      <c r="AL664" s="2">
        <f>ROUND(SUMIF(AA655:AA662,"=36286615",Y655:Y662),2)</f>
        <v>0</v>
      </c>
      <c r="AM664" s="2"/>
      <c r="AN664" s="2"/>
      <c r="AO664" s="2">
        <f t="shared" ref="AO664:BC664" si="272">ROUND(BX664,2)</f>
        <v>0</v>
      </c>
      <c r="AP664" s="2">
        <f t="shared" si="272"/>
        <v>0</v>
      </c>
      <c r="AQ664" s="2">
        <f t="shared" si="272"/>
        <v>0</v>
      </c>
      <c r="AR664" s="2">
        <f t="shared" si="272"/>
        <v>0</v>
      </c>
      <c r="AS664" s="2">
        <f t="shared" si="272"/>
        <v>0</v>
      </c>
      <c r="AT664" s="2">
        <f t="shared" si="272"/>
        <v>0</v>
      </c>
      <c r="AU664" s="2">
        <f t="shared" si="272"/>
        <v>0</v>
      </c>
      <c r="AV664" s="2">
        <f t="shared" si="272"/>
        <v>0</v>
      </c>
      <c r="AW664" s="2">
        <f t="shared" si="272"/>
        <v>0</v>
      </c>
      <c r="AX664" s="2">
        <f t="shared" si="272"/>
        <v>0</v>
      </c>
      <c r="AY664" s="2">
        <f t="shared" si="272"/>
        <v>0</v>
      </c>
      <c r="AZ664" s="2">
        <f t="shared" si="272"/>
        <v>0</v>
      </c>
      <c r="BA664" s="2">
        <f t="shared" si="272"/>
        <v>0</v>
      </c>
      <c r="BB664" s="2">
        <f t="shared" si="272"/>
        <v>0</v>
      </c>
      <c r="BC664" s="2">
        <f t="shared" si="272"/>
        <v>0</v>
      </c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>
        <f>ROUND(SUMIF(AA655:AA662,"=36286615",FQ655:FQ662),2)</f>
        <v>0</v>
      </c>
      <c r="BY664" s="2">
        <f>ROUND(SUMIF(AA655:AA662,"=36286615",FR655:FR662),2)</f>
        <v>0</v>
      </c>
      <c r="BZ664" s="2">
        <f>ROUND(SUMIF(AA655:AA662,"=36286615",GL655:GL662),2)</f>
        <v>0</v>
      </c>
      <c r="CA664" s="2">
        <f>ROUND(SUMIF(AA655:AA662,"=36286615",GM655:GM662),2)</f>
        <v>0</v>
      </c>
      <c r="CB664" s="2">
        <f>ROUND(SUMIF(AA655:AA662,"=36286615",GN655:GN662),2)</f>
        <v>0</v>
      </c>
      <c r="CC664" s="2">
        <f>ROUND(SUMIF(AA655:AA662,"=36286615",GO655:GO662),2)</f>
        <v>0</v>
      </c>
      <c r="CD664" s="2">
        <f>ROUND(SUMIF(AA655:AA662,"=36286615",GP655:GP662),2)</f>
        <v>0</v>
      </c>
      <c r="CE664" s="2">
        <f>AC664-BX664</f>
        <v>0</v>
      </c>
      <c r="CF664" s="2">
        <f>AC664-BY664</f>
        <v>0</v>
      </c>
      <c r="CG664" s="2">
        <f>BX664-BZ664</f>
        <v>0</v>
      </c>
      <c r="CH664" s="2">
        <f>AC664-BX664-BY664+BZ664</f>
        <v>0</v>
      </c>
      <c r="CI664" s="2">
        <f>BY664-BZ664</f>
        <v>0</v>
      </c>
      <c r="CJ664" s="2">
        <f>ROUND(SUMIF(AA655:AA662,"=36286615",GX655:GX662),2)</f>
        <v>0</v>
      </c>
      <c r="CK664" s="2">
        <f>ROUND(SUMIF(AA655:AA662,"=36286615",GY655:GY662),2)</f>
        <v>0</v>
      </c>
      <c r="CL664" s="2">
        <f>ROUND(SUMIF(AA655:AA662,"=36286615",GZ655:GZ662),2)</f>
        <v>0</v>
      </c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3"/>
      <c r="DH664" s="3"/>
      <c r="DI664" s="3"/>
      <c r="DJ664" s="3"/>
      <c r="DK664" s="3"/>
      <c r="DL664" s="3"/>
      <c r="DM664" s="3"/>
      <c r="DN664" s="3"/>
      <c r="DO664" s="3"/>
      <c r="DP664" s="3"/>
      <c r="DQ664" s="3"/>
      <c r="DR664" s="3"/>
      <c r="DS664" s="3"/>
      <c r="DT664" s="3"/>
      <c r="DU664" s="3"/>
      <c r="DV664" s="3"/>
      <c r="DW664" s="3"/>
      <c r="DX664" s="3"/>
      <c r="DY664" s="3"/>
      <c r="DZ664" s="3"/>
      <c r="EA664" s="3"/>
      <c r="EB664" s="3"/>
      <c r="EC664" s="3"/>
      <c r="ED664" s="3"/>
      <c r="EE664" s="3"/>
      <c r="EF664" s="3"/>
      <c r="EG664" s="3"/>
      <c r="EH664" s="3"/>
      <c r="EI664" s="3"/>
      <c r="EJ664" s="3"/>
      <c r="EK664" s="3"/>
      <c r="EL664" s="3"/>
      <c r="EM664" s="3"/>
      <c r="EN664" s="3"/>
      <c r="EO664" s="3"/>
      <c r="EP664" s="3"/>
      <c r="EQ664" s="3"/>
      <c r="ER664" s="3"/>
      <c r="ES664" s="3"/>
      <c r="ET664" s="3"/>
      <c r="EU664" s="3"/>
      <c r="EV664" s="3"/>
      <c r="EW664" s="3"/>
      <c r="EX664" s="3"/>
      <c r="EY664" s="3"/>
      <c r="EZ664" s="3"/>
      <c r="FA664" s="3"/>
      <c r="FB664" s="3"/>
      <c r="FC664" s="3"/>
      <c r="FD664" s="3"/>
      <c r="FE664" s="3"/>
      <c r="FF664" s="3"/>
      <c r="FG664" s="3"/>
      <c r="FH664" s="3"/>
      <c r="FI664" s="3"/>
      <c r="FJ664" s="3"/>
      <c r="FK664" s="3"/>
      <c r="FL664" s="3"/>
      <c r="FM664" s="3"/>
      <c r="FN664" s="3"/>
      <c r="FO664" s="3"/>
      <c r="FP664" s="3"/>
      <c r="FQ664" s="3"/>
      <c r="FR664" s="3"/>
      <c r="FS664" s="3"/>
      <c r="FT664" s="3"/>
      <c r="FU664" s="3"/>
      <c r="FV664" s="3"/>
      <c r="FW664" s="3"/>
      <c r="FX664" s="3"/>
      <c r="FY664" s="3"/>
      <c r="FZ664" s="3"/>
      <c r="GA664" s="3"/>
      <c r="GB664" s="3"/>
      <c r="GC664" s="3"/>
      <c r="GD664" s="3"/>
      <c r="GE664" s="3"/>
      <c r="GF664" s="3"/>
      <c r="GG664" s="3"/>
      <c r="GH664" s="3"/>
      <c r="GI664" s="3"/>
      <c r="GJ664" s="3"/>
      <c r="GK664" s="3"/>
      <c r="GL664" s="3"/>
      <c r="GM664" s="3"/>
      <c r="GN664" s="3"/>
      <c r="GO664" s="3"/>
      <c r="GP664" s="3"/>
      <c r="GQ664" s="3"/>
      <c r="GR664" s="3"/>
      <c r="GS664" s="3"/>
      <c r="GT664" s="3"/>
      <c r="GU664" s="3"/>
      <c r="GV664" s="3"/>
      <c r="GW664" s="3"/>
      <c r="GX664" s="3">
        <v>0</v>
      </c>
    </row>
    <row r="666" spans="1:245" x14ac:dyDescent="0.2">
      <c r="A666" s="4">
        <v>50</v>
      </c>
      <c r="B666" s="4">
        <v>0</v>
      </c>
      <c r="C666" s="4">
        <v>0</v>
      </c>
      <c r="D666" s="4">
        <v>1</v>
      </c>
      <c r="E666" s="4">
        <v>201</v>
      </c>
      <c r="F666" s="4">
        <f>ROUND(Source!O664,O666)</f>
        <v>0</v>
      </c>
      <c r="G666" s="4" t="s">
        <v>12</v>
      </c>
      <c r="H666" s="4" t="s">
        <v>13</v>
      </c>
      <c r="I666" s="4"/>
      <c r="J666" s="4"/>
      <c r="K666" s="4">
        <v>201</v>
      </c>
      <c r="L666" s="4">
        <v>1</v>
      </c>
      <c r="M666" s="4">
        <v>3</v>
      </c>
      <c r="N666" s="4" t="s">
        <v>3</v>
      </c>
      <c r="O666" s="4">
        <v>2</v>
      </c>
      <c r="P666" s="4"/>
      <c r="Q666" s="4"/>
      <c r="R666" s="4"/>
      <c r="S666" s="4"/>
      <c r="T666" s="4"/>
      <c r="U666" s="4"/>
      <c r="V666" s="4"/>
      <c r="W666" s="4"/>
    </row>
    <row r="667" spans="1:245" x14ac:dyDescent="0.2">
      <c r="A667" s="4">
        <v>50</v>
      </c>
      <c r="B667" s="4">
        <v>0</v>
      </c>
      <c r="C667" s="4">
        <v>0</v>
      </c>
      <c r="D667" s="4">
        <v>1</v>
      </c>
      <c r="E667" s="4">
        <v>202</v>
      </c>
      <c r="F667" s="4">
        <f>ROUND(Source!P664,O667)</f>
        <v>0</v>
      </c>
      <c r="G667" s="4" t="s">
        <v>14</v>
      </c>
      <c r="H667" s="4" t="s">
        <v>15</v>
      </c>
      <c r="I667" s="4"/>
      <c r="J667" s="4"/>
      <c r="K667" s="4">
        <v>202</v>
      </c>
      <c r="L667" s="4">
        <v>2</v>
      </c>
      <c r="M667" s="4">
        <v>3</v>
      </c>
      <c r="N667" s="4" t="s">
        <v>3</v>
      </c>
      <c r="O667" s="4">
        <v>2</v>
      </c>
      <c r="P667" s="4"/>
      <c r="Q667" s="4"/>
      <c r="R667" s="4"/>
      <c r="S667" s="4"/>
      <c r="T667" s="4"/>
      <c r="U667" s="4"/>
      <c r="V667" s="4"/>
      <c r="W667" s="4"/>
    </row>
    <row r="668" spans="1:245" x14ac:dyDescent="0.2">
      <c r="A668" s="4">
        <v>50</v>
      </c>
      <c r="B668" s="4">
        <v>0</v>
      </c>
      <c r="C668" s="4">
        <v>0</v>
      </c>
      <c r="D668" s="4">
        <v>1</v>
      </c>
      <c r="E668" s="4">
        <v>222</v>
      </c>
      <c r="F668" s="4">
        <f>ROUND(Source!AO664,O668)</f>
        <v>0</v>
      </c>
      <c r="G668" s="4" t="s">
        <v>16</v>
      </c>
      <c r="H668" s="4" t="s">
        <v>17</v>
      </c>
      <c r="I668" s="4"/>
      <c r="J668" s="4"/>
      <c r="K668" s="4">
        <v>222</v>
      </c>
      <c r="L668" s="4">
        <v>3</v>
      </c>
      <c r="M668" s="4">
        <v>3</v>
      </c>
      <c r="N668" s="4" t="s">
        <v>3</v>
      </c>
      <c r="O668" s="4">
        <v>2</v>
      </c>
      <c r="P668" s="4"/>
      <c r="Q668" s="4"/>
      <c r="R668" s="4"/>
      <c r="S668" s="4"/>
      <c r="T668" s="4"/>
      <c r="U668" s="4"/>
      <c r="V668" s="4"/>
      <c r="W668" s="4"/>
    </row>
    <row r="669" spans="1:245" x14ac:dyDescent="0.2">
      <c r="A669" s="4">
        <v>50</v>
      </c>
      <c r="B669" s="4">
        <v>0</v>
      </c>
      <c r="C669" s="4">
        <v>0</v>
      </c>
      <c r="D669" s="4">
        <v>1</v>
      </c>
      <c r="E669" s="4">
        <v>225</v>
      </c>
      <c r="F669" s="4">
        <f>ROUND(Source!AV664,O669)</f>
        <v>0</v>
      </c>
      <c r="G669" s="4" t="s">
        <v>18</v>
      </c>
      <c r="H669" s="4" t="s">
        <v>19</v>
      </c>
      <c r="I669" s="4"/>
      <c r="J669" s="4"/>
      <c r="K669" s="4">
        <v>225</v>
      </c>
      <c r="L669" s="4">
        <v>4</v>
      </c>
      <c r="M669" s="4">
        <v>3</v>
      </c>
      <c r="N669" s="4" t="s">
        <v>3</v>
      </c>
      <c r="O669" s="4">
        <v>2</v>
      </c>
      <c r="P669" s="4"/>
      <c r="Q669" s="4"/>
      <c r="R669" s="4"/>
      <c r="S669" s="4"/>
      <c r="T669" s="4"/>
      <c r="U669" s="4"/>
      <c r="V669" s="4"/>
      <c r="W669" s="4"/>
    </row>
    <row r="670" spans="1:245" x14ac:dyDescent="0.2">
      <c r="A670" s="4">
        <v>50</v>
      </c>
      <c r="B670" s="4">
        <v>0</v>
      </c>
      <c r="C670" s="4">
        <v>0</v>
      </c>
      <c r="D670" s="4">
        <v>1</v>
      </c>
      <c r="E670" s="4">
        <v>226</v>
      </c>
      <c r="F670" s="4">
        <f>ROUND(Source!AW664,O670)</f>
        <v>0</v>
      </c>
      <c r="G670" s="4" t="s">
        <v>20</v>
      </c>
      <c r="H670" s="4" t="s">
        <v>21</v>
      </c>
      <c r="I670" s="4"/>
      <c r="J670" s="4"/>
      <c r="K670" s="4">
        <v>226</v>
      </c>
      <c r="L670" s="4">
        <v>5</v>
      </c>
      <c r="M670" s="4">
        <v>3</v>
      </c>
      <c r="N670" s="4" t="s">
        <v>3</v>
      </c>
      <c r="O670" s="4">
        <v>2</v>
      </c>
      <c r="P670" s="4"/>
      <c r="Q670" s="4"/>
      <c r="R670" s="4"/>
      <c r="S670" s="4"/>
      <c r="T670" s="4"/>
      <c r="U670" s="4"/>
      <c r="V670" s="4"/>
      <c r="W670" s="4"/>
    </row>
    <row r="671" spans="1:245" x14ac:dyDescent="0.2">
      <c r="A671" s="4">
        <v>50</v>
      </c>
      <c r="B671" s="4">
        <v>0</v>
      </c>
      <c r="C671" s="4">
        <v>0</v>
      </c>
      <c r="D671" s="4">
        <v>1</v>
      </c>
      <c r="E671" s="4">
        <v>227</v>
      </c>
      <c r="F671" s="4">
        <f>ROUND(Source!AX664,O671)</f>
        <v>0</v>
      </c>
      <c r="G671" s="4" t="s">
        <v>22</v>
      </c>
      <c r="H671" s="4" t="s">
        <v>23</v>
      </c>
      <c r="I671" s="4"/>
      <c r="J671" s="4"/>
      <c r="K671" s="4">
        <v>227</v>
      </c>
      <c r="L671" s="4">
        <v>6</v>
      </c>
      <c r="M671" s="4">
        <v>3</v>
      </c>
      <c r="N671" s="4" t="s">
        <v>3</v>
      </c>
      <c r="O671" s="4">
        <v>2</v>
      </c>
      <c r="P671" s="4"/>
      <c r="Q671" s="4"/>
      <c r="R671" s="4"/>
      <c r="S671" s="4"/>
      <c r="T671" s="4"/>
      <c r="U671" s="4"/>
      <c r="V671" s="4"/>
      <c r="W671" s="4"/>
    </row>
    <row r="672" spans="1:245" x14ac:dyDescent="0.2">
      <c r="A672" s="4">
        <v>50</v>
      </c>
      <c r="B672" s="4">
        <v>0</v>
      </c>
      <c r="C672" s="4">
        <v>0</v>
      </c>
      <c r="D672" s="4">
        <v>1</v>
      </c>
      <c r="E672" s="4">
        <v>228</v>
      </c>
      <c r="F672" s="4">
        <f>ROUND(Source!AY664,O672)</f>
        <v>0</v>
      </c>
      <c r="G672" s="4" t="s">
        <v>24</v>
      </c>
      <c r="H672" s="4" t="s">
        <v>25</v>
      </c>
      <c r="I672" s="4"/>
      <c r="J672" s="4"/>
      <c r="K672" s="4">
        <v>228</v>
      </c>
      <c r="L672" s="4">
        <v>7</v>
      </c>
      <c r="M672" s="4">
        <v>3</v>
      </c>
      <c r="N672" s="4" t="s">
        <v>3</v>
      </c>
      <c r="O672" s="4">
        <v>2</v>
      </c>
      <c r="P672" s="4"/>
      <c r="Q672" s="4"/>
      <c r="R672" s="4"/>
      <c r="S672" s="4"/>
      <c r="T672" s="4"/>
      <c r="U672" s="4"/>
      <c r="V672" s="4"/>
      <c r="W672" s="4"/>
    </row>
    <row r="673" spans="1:23" x14ac:dyDescent="0.2">
      <c r="A673" s="4">
        <v>50</v>
      </c>
      <c r="B673" s="4">
        <v>0</v>
      </c>
      <c r="C673" s="4">
        <v>0</v>
      </c>
      <c r="D673" s="4">
        <v>1</v>
      </c>
      <c r="E673" s="4">
        <v>216</v>
      </c>
      <c r="F673" s="4">
        <f>ROUND(Source!AP664,O673)</f>
        <v>0</v>
      </c>
      <c r="G673" s="4" t="s">
        <v>26</v>
      </c>
      <c r="H673" s="4" t="s">
        <v>27</v>
      </c>
      <c r="I673" s="4"/>
      <c r="J673" s="4"/>
      <c r="K673" s="4">
        <v>216</v>
      </c>
      <c r="L673" s="4">
        <v>8</v>
      </c>
      <c r="M673" s="4">
        <v>3</v>
      </c>
      <c r="N673" s="4" t="s">
        <v>3</v>
      </c>
      <c r="O673" s="4">
        <v>2</v>
      </c>
      <c r="P673" s="4"/>
      <c r="Q673" s="4"/>
      <c r="R673" s="4"/>
      <c r="S673" s="4"/>
      <c r="T673" s="4"/>
      <c r="U673" s="4"/>
      <c r="V673" s="4"/>
      <c r="W673" s="4"/>
    </row>
    <row r="674" spans="1:23" x14ac:dyDescent="0.2">
      <c r="A674" s="4">
        <v>50</v>
      </c>
      <c r="B674" s="4">
        <v>0</v>
      </c>
      <c r="C674" s="4">
        <v>0</v>
      </c>
      <c r="D674" s="4">
        <v>1</v>
      </c>
      <c r="E674" s="4">
        <v>223</v>
      </c>
      <c r="F674" s="4">
        <f>ROUND(Source!AQ664,O674)</f>
        <v>0</v>
      </c>
      <c r="G674" s="4" t="s">
        <v>28</v>
      </c>
      <c r="H674" s="4" t="s">
        <v>29</v>
      </c>
      <c r="I674" s="4"/>
      <c r="J674" s="4"/>
      <c r="K674" s="4">
        <v>223</v>
      </c>
      <c r="L674" s="4">
        <v>9</v>
      </c>
      <c r="M674" s="4">
        <v>3</v>
      </c>
      <c r="N674" s="4" t="s">
        <v>3</v>
      </c>
      <c r="O674" s="4">
        <v>2</v>
      </c>
      <c r="P674" s="4"/>
      <c r="Q674" s="4"/>
      <c r="R674" s="4"/>
      <c r="S674" s="4"/>
      <c r="T674" s="4"/>
      <c r="U674" s="4"/>
      <c r="V674" s="4"/>
      <c r="W674" s="4"/>
    </row>
    <row r="675" spans="1:23" x14ac:dyDescent="0.2">
      <c r="A675" s="4">
        <v>50</v>
      </c>
      <c r="B675" s="4">
        <v>0</v>
      </c>
      <c r="C675" s="4">
        <v>0</v>
      </c>
      <c r="D675" s="4">
        <v>1</v>
      </c>
      <c r="E675" s="4">
        <v>229</v>
      </c>
      <c r="F675" s="4">
        <f>ROUND(Source!AZ664,O675)</f>
        <v>0</v>
      </c>
      <c r="G675" s="4" t="s">
        <v>30</v>
      </c>
      <c r="H675" s="4" t="s">
        <v>31</v>
      </c>
      <c r="I675" s="4"/>
      <c r="J675" s="4"/>
      <c r="K675" s="4">
        <v>229</v>
      </c>
      <c r="L675" s="4">
        <v>10</v>
      </c>
      <c r="M675" s="4">
        <v>3</v>
      </c>
      <c r="N675" s="4" t="s">
        <v>3</v>
      </c>
      <c r="O675" s="4">
        <v>2</v>
      </c>
      <c r="P675" s="4"/>
      <c r="Q675" s="4"/>
      <c r="R675" s="4"/>
      <c r="S675" s="4"/>
      <c r="T675" s="4"/>
      <c r="U675" s="4"/>
      <c r="V675" s="4"/>
      <c r="W675" s="4"/>
    </row>
    <row r="676" spans="1:23" x14ac:dyDescent="0.2">
      <c r="A676" s="4">
        <v>50</v>
      </c>
      <c r="B676" s="4">
        <v>0</v>
      </c>
      <c r="C676" s="4">
        <v>0</v>
      </c>
      <c r="D676" s="4">
        <v>1</v>
      </c>
      <c r="E676" s="4">
        <v>203</v>
      </c>
      <c r="F676" s="4">
        <f>ROUND(Source!Q664,O676)</f>
        <v>0</v>
      </c>
      <c r="G676" s="4" t="s">
        <v>32</v>
      </c>
      <c r="H676" s="4" t="s">
        <v>33</v>
      </c>
      <c r="I676" s="4"/>
      <c r="J676" s="4"/>
      <c r="K676" s="4">
        <v>203</v>
      </c>
      <c r="L676" s="4">
        <v>11</v>
      </c>
      <c r="M676" s="4">
        <v>3</v>
      </c>
      <c r="N676" s="4" t="s">
        <v>3</v>
      </c>
      <c r="O676" s="4">
        <v>2</v>
      </c>
      <c r="P676" s="4"/>
      <c r="Q676" s="4"/>
      <c r="R676" s="4"/>
      <c r="S676" s="4"/>
      <c r="T676" s="4"/>
      <c r="U676" s="4"/>
      <c r="V676" s="4"/>
      <c r="W676" s="4"/>
    </row>
    <row r="677" spans="1:23" x14ac:dyDescent="0.2">
      <c r="A677" s="4">
        <v>50</v>
      </c>
      <c r="B677" s="4">
        <v>0</v>
      </c>
      <c r="C677" s="4">
        <v>0</v>
      </c>
      <c r="D677" s="4">
        <v>1</v>
      </c>
      <c r="E677" s="4">
        <v>231</v>
      </c>
      <c r="F677" s="4">
        <f>ROUND(Source!BB664,O677)</f>
        <v>0</v>
      </c>
      <c r="G677" s="4" t="s">
        <v>34</v>
      </c>
      <c r="H677" s="4" t="s">
        <v>35</v>
      </c>
      <c r="I677" s="4"/>
      <c r="J677" s="4"/>
      <c r="K677" s="4">
        <v>231</v>
      </c>
      <c r="L677" s="4">
        <v>12</v>
      </c>
      <c r="M677" s="4">
        <v>3</v>
      </c>
      <c r="N677" s="4" t="s">
        <v>3</v>
      </c>
      <c r="O677" s="4">
        <v>2</v>
      </c>
      <c r="P677" s="4"/>
      <c r="Q677" s="4"/>
      <c r="R677" s="4"/>
      <c r="S677" s="4"/>
      <c r="T677" s="4"/>
      <c r="U677" s="4"/>
      <c r="V677" s="4"/>
      <c r="W677" s="4"/>
    </row>
    <row r="678" spans="1:23" x14ac:dyDescent="0.2">
      <c r="A678" s="4">
        <v>50</v>
      </c>
      <c r="B678" s="4">
        <v>0</v>
      </c>
      <c r="C678" s="4">
        <v>0</v>
      </c>
      <c r="D678" s="4">
        <v>1</v>
      </c>
      <c r="E678" s="4">
        <v>204</v>
      </c>
      <c r="F678" s="4">
        <f>ROUND(Source!R664,O678)</f>
        <v>0</v>
      </c>
      <c r="G678" s="4" t="s">
        <v>36</v>
      </c>
      <c r="H678" s="4" t="s">
        <v>37</v>
      </c>
      <c r="I678" s="4"/>
      <c r="J678" s="4"/>
      <c r="K678" s="4">
        <v>204</v>
      </c>
      <c r="L678" s="4">
        <v>13</v>
      </c>
      <c r="M678" s="4">
        <v>3</v>
      </c>
      <c r="N678" s="4" t="s">
        <v>3</v>
      </c>
      <c r="O678" s="4">
        <v>2</v>
      </c>
      <c r="P678" s="4"/>
      <c r="Q678" s="4"/>
      <c r="R678" s="4"/>
      <c r="S678" s="4"/>
      <c r="T678" s="4"/>
      <c r="U678" s="4"/>
      <c r="V678" s="4"/>
      <c r="W678" s="4"/>
    </row>
    <row r="679" spans="1:23" x14ac:dyDescent="0.2">
      <c r="A679" s="4">
        <v>50</v>
      </c>
      <c r="B679" s="4">
        <v>0</v>
      </c>
      <c r="C679" s="4">
        <v>0</v>
      </c>
      <c r="D679" s="4">
        <v>1</v>
      </c>
      <c r="E679" s="4">
        <v>205</v>
      </c>
      <c r="F679" s="4">
        <f>ROUND(Source!S664,O679)</f>
        <v>0</v>
      </c>
      <c r="G679" s="4" t="s">
        <v>38</v>
      </c>
      <c r="H679" s="4" t="s">
        <v>39</v>
      </c>
      <c r="I679" s="4"/>
      <c r="J679" s="4"/>
      <c r="K679" s="4">
        <v>205</v>
      </c>
      <c r="L679" s="4">
        <v>14</v>
      </c>
      <c r="M679" s="4">
        <v>3</v>
      </c>
      <c r="N679" s="4" t="s">
        <v>3</v>
      </c>
      <c r="O679" s="4">
        <v>2</v>
      </c>
      <c r="P679" s="4"/>
      <c r="Q679" s="4"/>
      <c r="R679" s="4"/>
      <c r="S679" s="4"/>
      <c r="T679" s="4"/>
      <c r="U679" s="4"/>
      <c r="V679" s="4"/>
      <c r="W679" s="4"/>
    </row>
    <row r="680" spans="1:23" x14ac:dyDescent="0.2">
      <c r="A680" s="4">
        <v>50</v>
      </c>
      <c r="B680" s="4">
        <v>0</v>
      </c>
      <c r="C680" s="4">
        <v>0</v>
      </c>
      <c r="D680" s="4">
        <v>1</v>
      </c>
      <c r="E680" s="4">
        <v>232</v>
      </c>
      <c r="F680" s="4">
        <f>ROUND(Source!BC664,O680)</f>
        <v>0</v>
      </c>
      <c r="G680" s="4" t="s">
        <v>40</v>
      </c>
      <c r="H680" s="4" t="s">
        <v>41</v>
      </c>
      <c r="I680" s="4"/>
      <c r="J680" s="4"/>
      <c r="K680" s="4">
        <v>232</v>
      </c>
      <c r="L680" s="4">
        <v>15</v>
      </c>
      <c r="M680" s="4">
        <v>3</v>
      </c>
      <c r="N680" s="4" t="s">
        <v>3</v>
      </c>
      <c r="O680" s="4">
        <v>2</v>
      </c>
      <c r="P680" s="4"/>
      <c r="Q680" s="4"/>
      <c r="R680" s="4"/>
      <c r="S680" s="4"/>
      <c r="T680" s="4"/>
      <c r="U680" s="4"/>
      <c r="V680" s="4"/>
      <c r="W680" s="4"/>
    </row>
    <row r="681" spans="1:23" x14ac:dyDescent="0.2">
      <c r="A681" s="4">
        <v>50</v>
      </c>
      <c r="B681" s="4">
        <v>0</v>
      </c>
      <c r="C681" s="4">
        <v>0</v>
      </c>
      <c r="D681" s="4">
        <v>1</v>
      </c>
      <c r="E681" s="4">
        <v>214</v>
      </c>
      <c r="F681" s="4">
        <f>ROUND(Source!AS664,O681)</f>
        <v>0</v>
      </c>
      <c r="G681" s="4" t="s">
        <v>42</v>
      </c>
      <c r="H681" s="4" t="s">
        <v>43</v>
      </c>
      <c r="I681" s="4"/>
      <c r="J681" s="4"/>
      <c r="K681" s="4">
        <v>214</v>
      </c>
      <c r="L681" s="4">
        <v>16</v>
      </c>
      <c r="M681" s="4">
        <v>3</v>
      </c>
      <c r="N681" s="4" t="s">
        <v>3</v>
      </c>
      <c r="O681" s="4">
        <v>2</v>
      </c>
      <c r="P681" s="4"/>
      <c r="Q681" s="4"/>
      <c r="R681" s="4"/>
      <c r="S681" s="4"/>
      <c r="T681" s="4"/>
      <c r="U681" s="4"/>
      <c r="V681" s="4"/>
      <c r="W681" s="4"/>
    </row>
    <row r="682" spans="1:23" x14ac:dyDescent="0.2">
      <c r="A682" s="4">
        <v>50</v>
      </c>
      <c r="B682" s="4">
        <v>0</v>
      </c>
      <c r="C682" s="4">
        <v>0</v>
      </c>
      <c r="D682" s="4">
        <v>1</v>
      </c>
      <c r="E682" s="4">
        <v>215</v>
      </c>
      <c r="F682" s="4">
        <f>ROUND(Source!AT664,O682)</f>
        <v>0</v>
      </c>
      <c r="G682" s="4" t="s">
        <v>44</v>
      </c>
      <c r="H682" s="4" t="s">
        <v>45</v>
      </c>
      <c r="I682" s="4"/>
      <c r="J682" s="4"/>
      <c r="K682" s="4">
        <v>215</v>
      </c>
      <c r="L682" s="4">
        <v>17</v>
      </c>
      <c r="M682" s="4">
        <v>3</v>
      </c>
      <c r="N682" s="4" t="s">
        <v>3</v>
      </c>
      <c r="O682" s="4">
        <v>2</v>
      </c>
      <c r="P682" s="4"/>
      <c r="Q682" s="4"/>
      <c r="R682" s="4"/>
      <c r="S682" s="4"/>
      <c r="T682" s="4"/>
      <c r="U682" s="4"/>
      <c r="V682" s="4"/>
      <c r="W682" s="4"/>
    </row>
    <row r="683" spans="1:23" x14ac:dyDescent="0.2">
      <c r="A683" s="4">
        <v>50</v>
      </c>
      <c r="B683" s="4">
        <v>0</v>
      </c>
      <c r="C683" s="4">
        <v>0</v>
      </c>
      <c r="D683" s="4">
        <v>1</v>
      </c>
      <c r="E683" s="4">
        <v>217</v>
      </c>
      <c r="F683" s="4">
        <f>ROUND(Source!AU664,O683)</f>
        <v>0</v>
      </c>
      <c r="G683" s="4" t="s">
        <v>46</v>
      </c>
      <c r="H683" s="4" t="s">
        <v>47</v>
      </c>
      <c r="I683" s="4"/>
      <c r="J683" s="4"/>
      <c r="K683" s="4">
        <v>217</v>
      </c>
      <c r="L683" s="4">
        <v>18</v>
      </c>
      <c r="M683" s="4">
        <v>3</v>
      </c>
      <c r="N683" s="4" t="s">
        <v>3</v>
      </c>
      <c r="O683" s="4">
        <v>2</v>
      </c>
      <c r="P683" s="4"/>
      <c r="Q683" s="4"/>
      <c r="R683" s="4"/>
      <c r="S683" s="4"/>
      <c r="T683" s="4"/>
      <c r="U683" s="4"/>
      <c r="V683" s="4"/>
      <c r="W683" s="4"/>
    </row>
    <row r="684" spans="1:23" x14ac:dyDescent="0.2">
      <c r="A684" s="4">
        <v>50</v>
      </c>
      <c r="B684" s="4">
        <v>0</v>
      </c>
      <c r="C684" s="4">
        <v>0</v>
      </c>
      <c r="D684" s="4">
        <v>1</v>
      </c>
      <c r="E684" s="4">
        <v>230</v>
      </c>
      <c r="F684" s="4">
        <f>ROUND(Source!BA664,O684)</f>
        <v>0</v>
      </c>
      <c r="G684" s="4" t="s">
        <v>48</v>
      </c>
      <c r="H684" s="4" t="s">
        <v>49</v>
      </c>
      <c r="I684" s="4"/>
      <c r="J684" s="4"/>
      <c r="K684" s="4">
        <v>230</v>
      </c>
      <c r="L684" s="4">
        <v>19</v>
      </c>
      <c r="M684" s="4">
        <v>3</v>
      </c>
      <c r="N684" s="4" t="s">
        <v>3</v>
      </c>
      <c r="O684" s="4">
        <v>2</v>
      </c>
      <c r="P684" s="4"/>
      <c r="Q684" s="4"/>
      <c r="R684" s="4"/>
      <c r="S684" s="4"/>
      <c r="T684" s="4"/>
      <c r="U684" s="4"/>
      <c r="V684" s="4"/>
      <c r="W684" s="4"/>
    </row>
    <row r="685" spans="1:23" x14ac:dyDescent="0.2">
      <c r="A685" s="4">
        <v>50</v>
      </c>
      <c r="B685" s="4">
        <v>0</v>
      </c>
      <c r="C685" s="4">
        <v>0</v>
      </c>
      <c r="D685" s="4">
        <v>1</v>
      </c>
      <c r="E685" s="4">
        <v>206</v>
      </c>
      <c r="F685" s="4">
        <f>ROUND(Source!T664,O685)</f>
        <v>0</v>
      </c>
      <c r="G685" s="4" t="s">
        <v>50</v>
      </c>
      <c r="H685" s="4" t="s">
        <v>51</v>
      </c>
      <c r="I685" s="4"/>
      <c r="J685" s="4"/>
      <c r="K685" s="4">
        <v>206</v>
      </c>
      <c r="L685" s="4">
        <v>20</v>
      </c>
      <c r="M685" s="4">
        <v>3</v>
      </c>
      <c r="N685" s="4" t="s">
        <v>3</v>
      </c>
      <c r="O685" s="4">
        <v>2</v>
      </c>
      <c r="P685" s="4"/>
      <c r="Q685" s="4"/>
      <c r="R685" s="4"/>
      <c r="S685" s="4"/>
      <c r="T685" s="4"/>
      <c r="U685" s="4"/>
      <c r="V685" s="4"/>
      <c r="W685" s="4"/>
    </row>
    <row r="686" spans="1:23" x14ac:dyDescent="0.2">
      <c r="A686" s="4">
        <v>50</v>
      </c>
      <c r="B686" s="4">
        <v>0</v>
      </c>
      <c r="C686" s="4">
        <v>0</v>
      </c>
      <c r="D686" s="4">
        <v>1</v>
      </c>
      <c r="E686" s="4">
        <v>207</v>
      </c>
      <c r="F686" s="4">
        <f>Source!U664</f>
        <v>0</v>
      </c>
      <c r="G686" s="4" t="s">
        <v>52</v>
      </c>
      <c r="H686" s="4" t="s">
        <v>53</v>
      </c>
      <c r="I686" s="4"/>
      <c r="J686" s="4"/>
      <c r="K686" s="4">
        <v>207</v>
      </c>
      <c r="L686" s="4">
        <v>21</v>
      </c>
      <c r="M686" s="4">
        <v>3</v>
      </c>
      <c r="N686" s="4" t="s">
        <v>3</v>
      </c>
      <c r="O686" s="4">
        <v>-1</v>
      </c>
      <c r="P686" s="4"/>
      <c r="Q686" s="4"/>
      <c r="R686" s="4"/>
      <c r="S686" s="4"/>
      <c r="T686" s="4"/>
      <c r="U686" s="4"/>
      <c r="V686" s="4"/>
      <c r="W686" s="4"/>
    </row>
    <row r="687" spans="1:23" x14ac:dyDescent="0.2">
      <c r="A687" s="4">
        <v>50</v>
      </c>
      <c r="B687" s="4">
        <v>0</v>
      </c>
      <c r="C687" s="4">
        <v>0</v>
      </c>
      <c r="D687" s="4">
        <v>1</v>
      </c>
      <c r="E687" s="4">
        <v>208</v>
      </c>
      <c r="F687" s="4">
        <f>Source!V664</f>
        <v>0</v>
      </c>
      <c r="G687" s="4" t="s">
        <v>54</v>
      </c>
      <c r="H687" s="4" t="s">
        <v>55</v>
      </c>
      <c r="I687" s="4"/>
      <c r="J687" s="4"/>
      <c r="K687" s="4">
        <v>208</v>
      </c>
      <c r="L687" s="4">
        <v>22</v>
      </c>
      <c r="M687" s="4">
        <v>3</v>
      </c>
      <c r="N687" s="4" t="s">
        <v>3</v>
      </c>
      <c r="O687" s="4">
        <v>-1</v>
      </c>
      <c r="P687" s="4"/>
      <c r="Q687" s="4"/>
      <c r="R687" s="4"/>
      <c r="S687" s="4"/>
      <c r="T687" s="4"/>
      <c r="U687" s="4"/>
      <c r="V687" s="4"/>
      <c r="W687" s="4"/>
    </row>
    <row r="688" spans="1:23" x14ac:dyDescent="0.2">
      <c r="A688" s="4">
        <v>50</v>
      </c>
      <c r="B688" s="4">
        <v>0</v>
      </c>
      <c r="C688" s="4">
        <v>0</v>
      </c>
      <c r="D688" s="4">
        <v>1</v>
      </c>
      <c r="E688" s="4">
        <v>209</v>
      </c>
      <c r="F688" s="4">
        <f>ROUND(Source!W664,O688)</f>
        <v>0</v>
      </c>
      <c r="G688" s="4" t="s">
        <v>56</v>
      </c>
      <c r="H688" s="4" t="s">
        <v>57</v>
      </c>
      <c r="I688" s="4"/>
      <c r="J688" s="4"/>
      <c r="K688" s="4">
        <v>209</v>
      </c>
      <c r="L688" s="4">
        <v>23</v>
      </c>
      <c r="M688" s="4">
        <v>3</v>
      </c>
      <c r="N688" s="4" t="s">
        <v>3</v>
      </c>
      <c r="O688" s="4">
        <v>2</v>
      </c>
      <c r="P688" s="4"/>
      <c r="Q688" s="4"/>
      <c r="R688" s="4"/>
      <c r="S688" s="4"/>
      <c r="T688" s="4"/>
      <c r="U688" s="4"/>
      <c r="V688" s="4"/>
      <c r="W688" s="4"/>
    </row>
    <row r="689" spans="1:245" x14ac:dyDescent="0.2">
      <c r="A689" s="4">
        <v>50</v>
      </c>
      <c r="B689" s="4">
        <v>0</v>
      </c>
      <c r="C689" s="4">
        <v>0</v>
      </c>
      <c r="D689" s="4">
        <v>1</v>
      </c>
      <c r="E689" s="4">
        <v>210</v>
      </c>
      <c r="F689" s="4">
        <f>ROUND(Source!X664,O689)</f>
        <v>0</v>
      </c>
      <c r="G689" s="4" t="s">
        <v>58</v>
      </c>
      <c r="H689" s="4" t="s">
        <v>59</v>
      </c>
      <c r="I689" s="4"/>
      <c r="J689" s="4"/>
      <c r="K689" s="4">
        <v>210</v>
      </c>
      <c r="L689" s="4">
        <v>24</v>
      </c>
      <c r="M689" s="4">
        <v>3</v>
      </c>
      <c r="N689" s="4" t="s">
        <v>3</v>
      </c>
      <c r="O689" s="4">
        <v>2</v>
      </c>
      <c r="P689" s="4"/>
      <c r="Q689" s="4"/>
      <c r="R689" s="4"/>
      <c r="S689" s="4"/>
      <c r="T689" s="4"/>
      <c r="U689" s="4"/>
      <c r="V689" s="4"/>
      <c r="W689" s="4"/>
    </row>
    <row r="690" spans="1:245" x14ac:dyDescent="0.2">
      <c r="A690" s="4">
        <v>50</v>
      </c>
      <c r="B690" s="4">
        <v>0</v>
      </c>
      <c r="C690" s="4">
        <v>0</v>
      </c>
      <c r="D690" s="4">
        <v>1</v>
      </c>
      <c r="E690" s="4">
        <v>211</v>
      </c>
      <c r="F690" s="4">
        <f>ROUND(Source!Y664,O690)</f>
        <v>0</v>
      </c>
      <c r="G690" s="4" t="s">
        <v>60</v>
      </c>
      <c r="H690" s="4" t="s">
        <v>61</v>
      </c>
      <c r="I690" s="4"/>
      <c r="J690" s="4"/>
      <c r="K690" s="4">
        <v>211</v>
      </c>
      <c r="L690" s="4">
        <v>25</v>
      </c>
      <c r="M690" s="4">
        <v>3</v>
      </c>
      <c r="N690" s="4" t="s">
        <v>3</v>
      </c>
      <c r="O690" s="4">
        <v>2</v>
      </c>
      <c r="P690" s="4"/>
      <c r="Q690" s="4"/>
      <c r="R690" s="4"/>
      <c r="S690" s="4"/>
      <c r="T690" s="4"/>
      <c r="U690" s="4"/>
      <c r="V690" s="4"/>
      <c r="W690" s="4"/>
    </row>
    <row r="691" spans="1:245" x14ac:dyDescent="0.2">
      <c r="A691" s="4">
        <v>50</v>
      </c>
      <c r="B691" s="4">
        <v>0</v>
      </c>
      <c r="C691" s="4">
        <v>0</v>
      </c>
      <c r="D691" s="4">
        <v>1</v>
      </c>
      <c r="E691" s="4">
        <v>224</v>
      </c>
      <c r="F691" s="4">
        <f>ROUND(Source!AR664,O691)</f>
        <v>0</v>
      </c>
      <c r="G691" s="4" t="s">
        <v>62</v>
      </c>
      <c r="H691" s="4" t="s">
        <v>63</v>
      </c>
      <c r="I691" s="4"/>
      <c r="J691" s="4"/>
      <c r="K691" s="4">
        <v>224</v>
      </c>
      <c r="L691" s="4">
        <v>26</v>
      </c>
      <c r="M691" s="4">
        <v>3</v>
      </c>
      <c r="N691" s="4" t="s">
        <v>3</v>
      </c>
      <c r="O691" s="4">
        <v>2</v>
      </c>
      <c r="P691" s="4"/>
      <c r="Q691" s="4"/>
      <c r="R691" s="4"/>
      <c r="S691" s="4"/>
      <c r="T691" s="4"/>
      <c r="U691" s="4"/>
      <c r="V691" s="4"/>
      <c r="W691" s="4"/>
    </row>
    <row r="693" spans="1:245" x14ac:dyDescent="0.2">
      <c r="A693" s="1">
        <v>5</v>
      </c>
      <c r="B693" s="1">
        <v>1</v>
      </c>
      <c r="C693" s="1"/>
      <c r="D693" s="1">
        <f>ROW(A703)</f>
        <v>703</v>
      </c>
      <c r="E693" s="1"/>
      <c r="F693" s="1" t="s">
        <v>233</v>
      </c>
      <c r="G693" s="1" t="s">
        <v>234</v>
      </c>
      <c r="H693" s="1" t="s">
        <v>3</v>
      </c>
      <c r="I693" s="1">
        <v>0</v>
      </c>
      <c r="J693" s="1"/>
      <c r="K693" s="1">
        <v>-1</v>
      </c>
      <c r="L693" s="1"/>
      <c r="M693" s="1"/>
      <c r="N693" s="1"/>
      <c r="O693" s="1"/>
      <c r="P693" s="1"/>
      <c r="Q693" s="1"/>
      <c r="R693" s="1"/>
      <c r="S693" s="1"/>
      <c r="T693" s="1"/>
      <c r="U693" s="1" t="s">
        <v>3</v>
      </c>
      <c r="V693" s="1">
        <v>0</v>
      </c>
      <c r="W693" s="1"/>
      <c r="X693" s="1"/>
      <c r="Y693" s="1"/>
      <c r="Z693" s="1"/>
      <c r="AA693" s="1"/>
      <c r="AB693" s="1" t="s">
        <v>3</v>
      </c>
      <c r="AC693" s="1" t="s">
        <v>3</v>
      </c>
      <c r="AD693" s="1" t="s">
        <v>3</v>
      </c>
      <c r="AE693" s="1" t="s">
        <v>3</v>
      </c>
      <c r="AF693" s="1" t="s">
        <v>3</v>
      </c>
      <c r="AG693" s="1" t="s">
        <v>3</v>
      </c>
      <c r="AH693" s="1"/>
      <c r="AI693" s="1"/>
      <c r="AJ693" s="1"/>
      <c r="AK693" s="1"/>
      <c r="AL693" s="1"/>
      <c r="AM693" s="1"/>
      <c r="AN693" s="1"/>
      <c r="AO693" s="1"/>
      <c r="AP693" s="1" t="s">
        <v>3</v>
      </c>
      <c r="AQ693" s="1" t="s">
        <v>3</v>
      </c>
      <c r="AR693" s="1" t="s">
        <v>3</v>
      </c>
      <c r="AS693" s="1"/>
      <c r="AT693" s="1"/>
      <c r="AU693" s="1"/>
      <c r="AV693" s="1"/>
      <c r="AW693" s="1"/>
      <c r="AX693" s="1"/>
      <c r="AY693" s="1"/>
      <c r="AZ693" s="1" t="s">
        <v>3</v>
      </c>
      <c r="BA693" s="1"/>
      <c r="BB693" s="1" t="s">
        <v>3</v>
      </c>
      <c r="BC693" s="1" t="s">
        <v>3</v>
      </c>
      <c r="BD693" s="1" t="s">
        <v>3</v>
      </c>
      <c r="BE693" s="1" t="s">
        <v>3</v>
      </c>
      <c r="BF693" s="1" t="s">
        <v>3</v>
      </c>
      <c r="BG693" s="1" t="s">
        <v>3</v>
      </c>
      <c r="BH693" s="1" t="s">
        <v>3</v>
      </c>
      <c r="BI693" s="1" t="s">
        <v>3</v>
      </c>
      <c r="BJ693" s="1" t="s">
        <v>3</v>
      </c>
      <c r="BK693" s="1" t="s">
        <v>3</v>
      </c>
      <c r="BL693" s="1" t="s">
        <v>3</v>
      </c>
      <c r="BM693" s="1" t="s">
        <v>3</v>
      </c>
      <c r="BN693" s="1" t="s">
        <v>3</v>
      </c>
      <c r="BO693" s="1" t="s">
        <v>3</v>
      </c>
      <c r="BP693" s="1" t="s">
        <v>3</v>
      </c>
      <c r="BQ693" s="1"/>
      <c r="BR693" s="1"/>
      <c r="BS693" s="1"/>
      <c r="BT693" s="1"/>
      <c r="BU693" s="1"/>
      <c r="BV693" s="1"/>
      <c r="BW693" s="1"/>
      <c r="BX693" s="1">
        <v>0</v>
      </c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>
        <v>0</v>
      </c>
    </row>
    <row r="695" spans="1:245" x14ac:dyDescent="0.2">
      <c r="A695" s="2">
        <v>52</v>
      </c>
      <c r="B695" s="2">
        <f t="shared" ref="B695:G695" si="273">B703</f>
        <v>1</v>
      </c>
      <c r="C695" s="2">
        <f t="shared" si="273"/>
        <v>5</v>
      </c>
      <c r="D695" s="2">
        <f t="shared" si="273"/>
        <v>693</v>
      </c>
      <c r="E695" s="2">
        <f t="shared" si="273"/>
        <v>0</v>
      </c>
      <c r="F695" s="2" t="str">
        <f t="shared" si="273"/>
        <v>4.1.2</v>
      </c>
      <c r="G695" s="2" t="str">
        <f t="shared" si="273"/>
        <v>Установка бортового камня</v>
      </c>
      <c r="H695" s="2"/>
      <c r="I695" s="2"/>
      <c r="J695" s="2"/>
      <c r="K695" s="2"/>
      <c r="L695" s="2"/>
      <c r="M695" s="2"/>
      <c r="N695" s="2"/>
      <c r="O695" s="2">
        <f t="shared" ref="O695:AT695" si="274">O703</f>
        <v>0</v>
      </c>
      <c r="P695" s="2">
        <f t="shared" si="274"/>
        <v>0</v>
      </c>
      <c r="Q695" s="2">
        <f t="shared" si="274"/>
        <v>0</v>
      </c>
      <c r="R695" s="2">
        <f t="shared" si="274"/>
        <v>0</v>
      </c>
      <c r="S695" s="2">
        <f t="shared" si="274"/>
        <v>0</v>
      </c>
      <c r="T695" s="2">
        <f t="shared" si="274"/>
        <v>0</v>
      </c>
      <c r="U695" s="2">
        <f t="shared" si="274"/>
        <v>0</v>
      </c>
      <c r="V695" s="2">
        <f t="shared" si="274"/>
        <v>0</v>
      </c>
      <c r="W695" s="2">
        <f t="shared" si="274"/>
        <v>0</v>
      </c>
      <c r="X695" s="2">
        <f t="shared" si="274"/>
        <v>0</v>
      </c>
      <c r="Y695" s="2">
        <f t="shared" si="274"/>
        <v>0</v>
      </c>
      <c r="Z695" s="2">
        <f t="shared" si="274"/>
        <v>0</v>
      </c>
      <c r="AA695" s="2">
        <f t="shared" si="274"/>
        <v>0</v>
      </c>
      <c r="AB695" s="2">
        <f t="shared" si="274"/>
        <v>0</v>
      </c>
      <c r="AC695" s="2">
        <f t="shared" si="274"/>
        <v>0</v>
      </c>
      <c r="AD695" s="2">
        <f t="shared" si="274"/>
        <v>0</v>
      </c>
      <c r="AE695" s="2">
        <f t="shared" si="274"/>
        <v>0</v>
      </c>
      <c r="AF695" s="2">
        <f t="shared" si="274"/>
        <v>0</v>
      </c>
      <c r="AG695" s="2">
        <f t="shared" si="274"/>
        <v>0</v>
      </c>
      <c r="AH695" s="2">
        <f t="shared" si="274"/>
        <v>0</v>
      </c>
      <c r="AI695" s="2">
        <f t="shared" si="274"/>
        <v>0</v>
      </c>
      <c r="AJ695" s="2">
        <f t="shared" si="274"/>
        <v>0</v>
      </c>
      <c r="AK695" s="2">
        <f t="shared" si="274"/>
        <v>0</v>
      </c>
      <c r="AL695" s="2">
        <f t="shared" si="274"/>
        <v>0</v>
      </c>
      <c r="AM695" s="2">
        <f t="shared" si="274"/>
        <v>0</v>
      </c>
      <c r="AN695" s="2">
        <f t="shared" si="274"/>
        <v>0</v>
      </c>
      <c r="AO695" s="2">
        <f t="shared" si="274"/>
        <v>0</v>
      </c>
      <c r="AP695" s="2">
        <f t="shared" si="274"/>
        <v>0</v>
      </c>
      <c r="AQ695" s="2">
        <f t="shared" si="274"/>
        <v>0</v>
      </c>
      <c r="AR695" s="2">
        <f t="shared" si="274"/>
        <v>0</v>
      </c>
      <c r="AS695" s="2">
        <f t="shared" si="274"/>
        <v>0</v>
      </c>
      <c r="AT695" s="2">
        <f t="shared" si="274"/>
        <v>0</v>
      </c>
      <c r="AU695" s="2">
        <f t="shared" ref="AU695:BZ695" si="275">AU703</f>
        <v>0</v>
      </c>
      <c r="AV695" s="2">
        <f t="shared" si="275"/>
        <v>0</v>
      </c>
      <c r="AW695" s="2">
        <f t="shared" si="275"/>
        <v>0</v>
      </c>
      <c r="AX695" s="2">
        <f t="shared" si="275"/>
        <v>0</v>
      </c>
      <c r="AY695" s="2">
        <f t="shared" si="275"/>
        <v>0</v>
      </c>
      <c r="AZ695" s="2">
        <f t="shared" si="275"/>
        <v>0</v>
      </c>
      <c r="BA695" s="2">
        <f t="shared" si="275"/>
        <v>0</v>
      </c>
      <c r="BB695" s="2">
        <f t="shared" si="275"/>
        <v>0</v>
      </c>
      <c r="BC695" s="2">
        <f t="shared" si="275"/>
        <v>0</v>
      </c>
      <c r="BD695" s="2">
        <f t="shared" si="275"/>
        <v>0</v>
      </c>
      <c r="BE695" s="2">
        <f t="shared" si="275"/>
        <v>0</v>
      </c>
      <c r="BF695" s="2">
        <f t="shared" si="275"/>
        <v>0</v>
      </c>
      <c r="BG695" s="2">
        <f t="shared" si="275"/>
        <v>0</v>
      </c>
      <c r="BH695" s="2">
        <f t="shared" si="275"/>
        <v>0</v>
      </c>
      <c r="BI695" s="2">
        <f t="shared" si="275"/>
        <v>0</v>
      </c>
      <c r="BJ695" s="2">
        <f t="shared" si="275"/>
        <v>0</v>
      </c>
      <c r="BK695" s="2">
        <f t="shared" si="275"/>
        <v>0</v>
      </c>
      <c r="BL695" s="2">
        <f t="shared" si="275"/>
        <v>0</v>
      </c>
      <c r="BM695" s="2">
        <f t="shared" si="275"/>
        <v>0</v>
      </c>
      <c r="BN695" s="2">
        <f t="shared" si="275"/>
        <v>0</v>
      </c>
      <c r="BO695" s="2">
        <f t="shared" si="275"/>
        <v>0</v>
      </c>
      <c r="BP695" s="2">
        <f t="shared" si="275"/>
        <v>0</v>
      </c>
      <c r="BQ695" s="2">
        <f t="shared" si="275"/>
        <v>0</v>
      </c>
      <c r="BR695" s="2">
        <f t="shared" si="275"/>
        <v>0</v>
      </c>
      <c r="BS695" s="2">
        <f t="shared" si="275"/>
        <v>0</v>
      </c>
      <c r="BT695" s="2">
        <f t="shared" si="275"/>
        <v>0</v>
      </c>
      <c r="BU695" s="2">
        <f t="shared" si="275"/>
        <v>0</v>
      </c>
      <c r="BV695" s="2">
        <f t="shared" si="275"/>
        <v>0</v>
      </c>
      <c r="BW695" s="2">
        <f t="shared" si="275"/>
        <v>0</v>
      </c>
      <c r="BX695" s="2">
        <f t="shared" si="275"/>
        <v>0</v>
      </c>
      <c r="BY695" s="2">
        <f t="shared" si="275"/>
        <v>0</v>
      </c>
      <c r="BZ695" s="2">
        <f t="shared" si="275"/>
        <v>0</v>
      </c>
      <c r="CA695" s="2">
        <f t="shared" ref="CA695:DF695" si="276">CA703</f>
        <v>0</v>
      </c>
      <c r="CB695" s="2">
        <f t="shared" si="276"/>
        <v>0</v>
      </c>
      <c r="CC695" s="2">
        <f t="shared" si="276"/>
        <v>0</v>
      </c>
      <c r="CD695" s="2">
        <f t="shared" si="276"/>
        <v>0</v>
      </c>
      <c r="CE695" s="2">
        <f t="shared" si="276"/>
        <v>0</v>
      </c>
      <c r="CF695" s="2">
        <f t="shared" si="276"/>
        <v>0</v>
      </c>
      <c r="CG695" s="2">
        <f t="shared" si="276"/>
        <v>0</v>
      </c>
      <c r="CH695" s="2">
        <f t="shared" si="276"/>
        <v>0</v>
      </c>
      <c r="CI695" s="2">
        <f t="shared" si="276"/>
        <v>0</v>
      </c>
      <c r="CJ695" s="2">
        <f t="shared" si="276"/>
        <v>0</v>
      </c>
      <c r="CK695" s="2">
        <f t="shared" si="276"/>
        <v>0</v>
      </c>
      <c r="CL695" s="2">
        <f t="shared" si="276"/>
        <v>0</v>
      </c>
      <c r="CM695" s="2">
        <f t="shared" si="276"/>
        <v>0</v>
      </c>
      <c r="CN695" s="2">
        <f t="shared" si="276"/>
        <v>0</v>
      </c>
      <c r="CO695" s="2">
        <f t="shared" si="276"/>
        <v>0</v>
      </c>
      <c r="CP695" s="2">
        <f t="shared" si="276"/>
        <v>0</v>
      </c>
      <c r="CQ695" s="2">
        <f t="shared" si="276"/>
        <v>0</v>
      </c>
      <c r="CR695" s="2">
        <f t="shared" si="276"/>
        <v>0</v>
      </c>
      <c r="CS695" s="2">
        <f t="shared" si="276"/>
        <v>0</v>
      </c>
      <c r="CT695" s="2">
        <f t="shared" si="276"/>
        <v>0</v>
      </c>
      <c r="CU695" s="2">
        <f t="shared" si="276"/>
        <v>0</v>
      </c>
      <c r="CV695" s="2">
        <f t="shared" si="276"/>
        <v>0</v>
      </c>
      <c r="CW695" s="2">
        <f t="shared" si="276"/>
        <v>0</v>
      </c>
      <c r="CX695" s="2">
        <f t="shared" si="276"/>
        <v>0</v>
      </c>
      <c r="CY695" s="2">
        <f t="shared" si="276"/>
        <v>0</v>
      </c>
      <c r="CZ695" s="2">
        <f t="shared" si="276"/>
        <v>0</v>
      </c>
      <c r="DA695" s="2">
        <f t="shared" si="276"/>
        <v>0</v>
      </c>
      <c r="DB695" s="2">
        <f t="shared" si="276"/>
        <v>0</v>
      </c>
      <c r="DC695" s="2">
        <f t="shared" si="276"/>
        <v>0</v>
      </c>
      <c r="DD695" s="2">
        <f t="shared" si="276"/>
        <v>0</v>
      </c>
      <c r="DE695" s="2">
        <f t="shared" si="276"/>
        <v>0</v>
      </c>
      <c r="DF695" s="2">
        <f t="shared" si="276"/>
        <v>0</v>
      </c>
      <c r="DG695" s="3">
        <f t="shared" ref="DG695:EL695" si="277">DG703</f>
        <v>0</v>
      </c>
      <c r="DH695" s="3">
        <f t="shared" si="277"/>
        <v>0</v>
      </c>
      <c r="DI695" s="3">
        <f t="shared" si="277"/>
        <v>0</v>
      </c>
      <c r="DJ695" s="3">
        <f t="shared" si="277"/>
        <v>0</v>
      </c>
      <c r="DK695" s="3">
        <f t="shared" si="277"/>
        <v>0</v>
      </c>
      <c r="DL695" s="3">
        <f t="shared" si="277"/>
        <v>0</v>
      </c>
      <c r="DM695" s="3">
        <f t="shared" si="277"/>
        <v>0</v>
      </c>
      <c r="DN695" s="3">
        <f t="shared" si="277"/>
        <v>0</v>
      </c>
      <c r="DO695" s="3">
        <f t="shared" si="277"/>
        <v>0</v>
      </c>
      <c r="DP695" s="3">
        <f t="shared" si="277"/>
        <v>0</v>
      </c>
      <c r="DQ695" s="3">
        <f t="shared" si="277"/>
        <v>0</v>
      </c>
      <c r="DR695" s="3">
        <f t="shared" si="277"/>
        <v>0</v>
      </c>
      <c r="DS695" s="3">
        <f t="shared" si="277"/>
        <v>0</v>
      </c>
      <c r="DT695" s="3">
        <f t="shared" si="277"/>
        <v>0</v>
      </c>
      <c r="DU695" s="3">
        <f t="shared" si="277"/>
        <v>0</v>
      </c>
      <c r="DV695" s="3">
        <f t="shared" si="277"/>
        <v>0</v>
      </c>
      <c r="DW695" s="3">
        <f t="shared" si="277"/>
        <v>0</v>
      </c>
      <c r="DX695" s="3">
        <f t="shared" si="277"/>
        <v>0</v>
      </c>
      <c r="DY695" s="3">
        <f t="shared" si="277"/>
        <v>0</v>
      </c>
      <c r="DZ695" s="3">
        <f t="shared" si="277"/>
        <v>0</v>
      </c>
      <c r="EA695" s="3">
        <f t="shared" si="277"/>
        <v>0</v>
      </c>
      <c r="EB695" s="3">
        <f t="shared" si="277"/>
        <v>0</v>
      </c>
      <c r="EC695" s="3">
        <f t="shared" si="277"/>
        <v>0</v>
      </c>
      <c r="ED695" s="3">
        <f t="shared" si="277"/>
        <v>0</v>
      </c>
      <c r="EE695" s="3">
        <f t="shared" si="277"/>
        <v>0</v>
      </c>
      <c r="EF695" s="3">
        <f t="shared" si="277"/>
        <v>0</v>
      </c>
      <c r="EG695" s="3">
        <f t="shared" si="277"/>
        <v>0</v>
      </c>
      <c r="EH695" s="3">
        <f t="shared" si="277"/>
        <v>0</v>
      </c>
      <c r="EI695" s="3">
        <f t="shared" si="277"/>
        <v>0</v>
      </c>
      <c r="EJ695" s="3">
        <f t="shared" si="277"/>
        <v>0</v>
      </c>
      <c r="EK695" s="3">
        <f t="shared" si="277"/>
        <v>0</v>
      </c>
      <c r="EL695" s="3">
        <f t="shared" si="277"/>
        <v>0</v>
      </c>
      <c r="EM695" s="3">
        <f t="shared" ref="EM695:FR695" si="278">EM703</f>
        <v>0</v>
      </c>
      <c r="EN695" s="3">
        <f t="shared" si="278"/>
        <v>0</v>
      </c>
      <c r="EO695" s="3">
        <f t="shared" si="278"/>
        <v>0</v>
      </c>
      <c r="EP695" s="3">
        <f t="shared" si="278"/>
        <v>0</v>
      </c>
      <c r="EQ695" s="3">
        <f t="shared" si="278"/>
        <v>0</v>
      </c>
      <c r="ER695" s="3">
        <f t="shared" si="278"/>
        <v>0</v>
      </c>
      <c r="ES695" s="3">
        <f t="shared" si="278"/>
        <v>0</v>
      </c>
      <c r="ET695" s="3">
        <f t="shared" si="278"/>
        <v>0</v>
      </c>
      <c r="EU695" s="3">
        <f t="shared" si="278"/>
        <v>0</v>
      </c>
      <c r="EV695" s="3">
        <f t="shared" si="278"/>
        <v>0</v>
      </c>
      <c r="EW695" s="3">
        <f t="shared" si="278"/>
        <v>0</v>
      </c>
      <c r="EX695" s="3">
        <f t="shared" si="278"/>
        <v>0</v>
      </c>
      <c r="EY695" s="3">
        <f t="shared" si="278"/>
        <v>0</v>
      </c>
      <c r="EZ695" s="3">
        <f t="shared" si="278"/>
        <v>0</v>
      </c>
      <c r="FA695" s="3">
        <f t="shared" si="278"/>
        <v>0</v>
      </c>
      <c r="FB695" s="3">
        <f t="shared" si="278"/>
        <v>0</v>
      </c>
      <c r="FC695" s="3">
        <f t="shared" si="278"/>
        <v>0</v>
      </c>
      <c r="FD695" s="3">
        <f t="shared" si="278"/>
        <v>0</v>
      </c>
      <c r="FE695" s="3">
        <f t="shared" si="278"/>
        <v>0</v>
      </c>
      <c r="FF695" s="3">
        <f t="shared" si="278"/>
        <v>0</v>
      </c>
      <c r="FG695" s="3">
        <f t="shared" si="278"/>
        <v>0</v>
      </c>
      <c r="FH695" s="3">
        <f t="shared" si="278"/>
        <v>0</v>
      </c>
      <c r="FI695" s="3">
        <f t="shared" si="278"/>
        <v>0</v>
      </c>
      <c r="FJ695" s="3">
        <f t="shared" si="278"/>
        <v>0</v>
      </c>
      <c r="FK695" s="3">
        <f t="shared" si="278"/>
        <v>0</v>
      </c>
      <c r="FL695" s="3">
        <f t="shared" si="278"/>
        <v>0</v>
      </c>
      <c r="FM695" s="3">
        <f t="shared" si="278"/>
        <v>0</v>
      </c>
      <c r="FN695" s="3">
        <f t="shared" si="278"/>
        <v>0</v>
      </c>
      <c r="FO695" s="3">
        <f t="shared" si="278"/>
        <v>0</v>
      </c>
      <c r="FP695" s="3">
        <f t="shared" si="278"/>
        <v>0</v>
      </c>
      <c r="FQ695" s="3">
        <f t="shared" si="278"/>
        <v>0</v>
      </c>
      <c r="FR695" s="3">
        <f t="shared" si="278"/>
        <v>0</v>
      </c>
      <c r="FS695" s="3">
        <f t="shared" ref="FS695:GX695" si="279">FS703</f>
        <v>0</v>
      </c>
      <c r="FT695" s="3">
        <f t="shared" si="279"/>
        <v>0</v>
      </c>
      <c r="FU695" s="3">
        <f t="shared" si="279"/>
        <v>0</v>
      </c>
      <c r="FV695" s="3">
        <f t="shared" si="279"/>
        <v>0</v>
      </c>
      <c r="FW695" s="3">
        <f t="shared" si="279"/>
        <v>0</v>
      </c>
      <c r="FX695" s="3">
        <f t="shared" si="279"/>
        <v>0</v>
      </c>
      <c r="FY695" s="3">
        <f t="shared" si="279"/>
        <v>0</v>
      </c>
      <c r="FZ695" s="3">
        <f t="shared" si="279"/>
        <v>0</v>
      </c>
      <c r="GA695" s="3">
        <f t="shared" si="279"/>
        <v>0</v>
      </c>
      <c r="GB695" s="3">
        <f t="shared" si="279"/>
        <v>0</v>
      </c>
      <c r="GC695" s="3">
        <f t="shared" si="279"/>
        <v>0</v>
      </c>
      <c r="GD695" s="3">
        <f t="shared" si="279"/>
        <v>0</v>
      </c>
      <c r="GE695" s="3">
        <f t="shared" si="279"/>
        <v>0</v>
      </c>
      <c r="GF695" s="3">
        <f t="shared" si="279"/>
        <v>0</v>
      </c>
      <c r="GG695" s="3">
        <f t="shared" si="279"/>
        <v>0</v>
      </c>
      <c r="GH695" s="3">
        <f t="shared" si="279"/>
        <v>0</v>
      </c>
      <c r="GI695" s="3">
        <f t="shared" si="279"/>
        <v>0</v>
      </c>
      <c r="GJ695" s="3">
        <f t="shared" si="279"/>
        <v>0</v>
      </c>
      <c r="GK695" s="3">
        <f t="shared" si="279"/>
        <v>0</v>
      </c>
      <c r="GL695" s="3">
        <f t="shared" si="279"/>
        <v>0</v>
      </c>
      <c r="GM695" s="3">
        <f t="shared" si="279"/>
        <v>0</v>
      </c>
      <c r="GN695" s="3">
        <f t="shared" si="279"/>
        <v>0</v>
      </c>
      <c r="GO695" s="3">
        <f t="shared" si="279"/>
        <v>0</v>
      </c>
      <c r="GP695" s="3">
        <f t="shared" si="279"/>
        <v>0</v>
      </c>
      <c r="GQ695" s="3">
        <f t="shared" si="279"/>
        <v>0</v>
      </c>
      <c r="GR695" s="3">
        <f t="shared" si="279"/>
        <v>0</v>
      </c>
      <c r="GS695" s="3">
        <f t="shared" si="279"/>
        <v>0</v>
      </c>
      <c r="GT695" s="3">
        <f t="shared" si="279"/>
        <v>0</v>
      </c>
      <c r="GU695" s="3">
        <f t="shared" si="279"/>
        <v>0</v>
      </c>
      <c r="GV695" s="3">
        <f t="shared" si="279"/>
        <v>0</v>
      </c>
      <c r="GW695" s="3">
        <f t="shared" si="279"/>
        <v>0</v>
      </c>
      <c r="GX695" s="3">
        <f t="shared" si="279"/>
        <v>0</v>
      </c>
    </row>
    <row r="697" spans="1:245" x14ac:dyDescent="0.2">
      <c r="A697">
        <v>17</v>
      </c>
      <c r="B697">
        <v>1</v>
      </c>
      <c r="E697" t="s">
        <v>132</v>
      </c>
      <c r="F697" t="s">
        <v>192</v>
      </c>
      <c r="G697" t="s">
        <v>193</v>
      </c>
      <c r="H697" t="s">
        <v>164</v>
      </c>
      <c r="I697">
        <v>0</v>
      </c>
      <c r="J697">
        <v>0</v>
      </c>
      <c r="O697">
        <f>ROUND(CP697,2)</f>
        <v>0</v>
      </c>
      <c r="P697">
        <f>ROUND(CQ697*I697,2)</f>
        <v>0</v>
      </c>
      <c r="Q697">
        <f>ROUND(CR697*I697,2)</f>
        <v>0</v>
      </c>
      <c r="R697">
        <f>ROUND(CS697*I697,2)</f>
        <v>0</v>
      </c>
      <c r="S697">
        <f>ROUND(CT697*I697,2)</f>
        <v>0</v>
      </c>
      <c r="T697">
        <f>ROUND(CU697*I697,2)</f>
        <v>0</v>
      </c>
      <c r="U697">
        <f>CV697*I697</f>
        <v>0</v>
      </c>
      <c r="V697">
        <f>CW697*I697</f>
        <v>0</v>
      </c>
      <c r="W697">
        <f>ROUND(CX697*I697,2)</f>
        <v>0</v>
      </c>
      <c r="X697">
        <f t="shared" ref="X697:Y701" si="280">ROUND(CY697,2)</f>
        <v>0</v>
      </c>
      <c r="Y697">
        <f t="shared" si="280"/>
        <v>0</v>
      </c>
      <c r="AA697">
        <v>36286615</v>
      </c>
      <c r="AB697">
        <f>ROUND((AC697+AD697+AF697),6)</f>
        <v>73052.11</v>
      </c>
      <c r="AC697">
        <f>ROUND((ES697),6)</f>
        <v>62907.1</v>
      </c>
      <c r="AD697">
        <f>ROUND((((ET697)-(EU697))+AE697),6)</f>
        <v>7455.33</v>
      </c>
      <c r="AE697">
        <f t="shared" ref="AE697:AF701" si="281">ROUND((EU697),6)</f>
        <v>2769.58</v>
      </c>
      <c r="AF697">
        <f t="shared" si="281"/>
        <v>2689.68</v>
      </c>
      <c r="AG697">
        <f>ROUND((AP697),6)</f>
        <v>0</v>
      </c>
      <c r="AH697">
        <f t="shared" ref="AH697:AI701" si="282">(EW697)</f>
        <v>16.559999999999999</v>
      </c>
      <c r="AI697">
        <f t="shared" si="282"/>
        <v>0</v>
      </c>
      <c r="AJ697">
        <f>(AS697)</f>
        <v>0</v>
      </c>
      <c r="AK697">
        <v>73052.11</v>
      </c>
      <c r="AL697">
        <v>62907.1</v>
      </c>
      <c r="AM697">
        <v>7455.33</v>
      </c>
      <c r="AN697">
        <v>2769.58</v>
      </c>
      <c r="AO697">
        <v>2689.68</v>
      </c>
      <c r="AP697">
        <v>0</v>
      </c>
      <c r="AQ697">
        <v>16.559999999999999</v>
      </c>
      <c r="AR697">
        <v>0</v>
      </c>
      <c r="AS697">
        <v>0</v>
      </c>
      <c r="AT697">
        <v>70</v>
      </c>
      <c r="AU697">
        <v>10</v>
      </c>
      <c r="AV697">
        <v>1</v>
      </c>
      <c r="AW697">
        <v>1</v>
      </c>
      <c r="AZ697">
        <v>1</v>
      </c>
      <c r="BA697">
        <v>1</v>
      </c>
      <c r="BB697">
        <v>1</v>
      </c>
      <c r="BC697">
        <v>1</v>
      </c>
      <c r="BD697" t="s">
        <v>3</v>
      </c>
      <c r="BE697" t="s">
        <v>3</v>
      </c>
      <c r="BF697" t="s">
        <v>3</v>
      </c>
      <c r="BG697" t="s">
        <v>3</v>
      </c>
      <c r="BH697">
        <v>0</v>
      </c>
      <c r="BI697">
        <v>4</v>
      </c>
      <c r="BJ697" t="s">
        <v>194</v>
      </c>
      <c r="BM697">
        <v>0</v>
      </c>
      <c r="BN697">
        <v>0</v>
      </c>
      <c r="BO697" t="s">
        <v>3</v>
      </c>
      <c r="BP697">
        <v>0</v>
      </c>
      <c r="BQ697">
        <v>1</v>
      </c>
      <c r="BR697">
        <v>0</v>
      </c>
      <c r="BS697">
        <v>1</v>
      </c>
      <c r="BT697">
        <v>1</v>
      </c>
      <c r="BU697">
        <v>1</v>
      </c>
      <c r="BV697">
        <v>1</v>
      </c>
      <c r="BW697">
        <v>1</v>
      </c>
      <c r="BX697">
        <v>1</v>
      </c>
      <c r="BY697" t="s">
        <v>3</v>
      </c>
      <c r="BZ697">
        <v>70</v>
      </c>
      <c r="CA697">
        <v>10</v>
      </c>
      <c r="CE697">
        <v>0</v>
      </c>
      <c r="CF697">
        <v>0</v>
      </c>
      <c r="CG697">
        <v>0</v>
      </c>
      <c r="CM697">
        <v>0</v>
      </c>
      <c r="CN697" t="s">
        <v>3</v>
      </c>
      <c r="CO697">
        <v>0</v>
      </c>
      <c r="CP697">
        <f>(P697+Q697+S697)</f>
        <v>0</v>
      </c>
      <c r="CQ697">
        <f>(AC697*BC697*AW697)</f>
        <v>62907.1</v>
      </c>
      <c r="CR697">
        <f>((((ET697)*BB697-(EU697)*BS697)+AE697*BS697)*AV697)</f>
        <v>7455.33</v>
      </c>
      <c r="CS697">
        <f>(AE697*BS697*AV697)</f>
        <v>2769.58</v>
      </c>
      <c r="CT697">
        <f>(AF697*BA697*AV697)</f>
        <v>2689.68</v>
      </c>
      <c r="CU697">
        <f>AG697</f>
        <v>0</v>
      </c>
      <c r="CV697">
        <f>(AH697*AV697)</f>
        <v>16.559999999999999</v>
      </c>
      <c r="CW697">
        <f t="shared" ref="CW697:CX701" si="283">AI697</f>
        <v>0</v>
      </c>
      <c r="CX697">
        <f t="shared" si="283"/>
        <v>0</v>
      </c>
      <c r="CY697">
        <f>((S697*BZ697)/100)</f>
        <v>0</v>
      </c>
      <c r="CZ697">
        <f>((S697*CA697)/100)</f>
        <v>0</v>
      </c>
      <c r="DC697" t="s">
        <v>3</v>
      </c>
      <c r="DD697" t="s">
        <v>3</v>
      </c>
      <c r="DE697" t="s">
        <v>3</v>
      </c>
      <c r="DF697" t="s">
        <v>3</v>
      </c>
      <c r="DG697" t="s">
        <v>3</v>
      </c>
      <c r="DH697" t="s">
        <v>3</v>
      </c>
      <c r="DI697" t="s">
        <v>3</v>
      </c>
      <c r="DJ697" t="s">
        <v>3</v>
      </c>
      <c r="DK697" t="s">
        <v>3</v>
      </c>
      <c r="DL697" t="s">
        <v>3</v>
      </c>
      <c r="DM697" t="s">
        <v>3</v>
      </c>
      <c r="DN697">
        <v>0</v>
      </c>
      <c r="DO697">
        <v>0</v>
      </c>
      <c r="DP697">
        <v>1</v>
      </c>
      <c r="DQ697">
        <v>1</v>
      </c>
      <c r="DU697">
        <v>1007</v>
      </c>
      <c r="DV697" t="s">
        <v>164</v>
      </c>
      <c r="DW697" t="s">
        <v>164</v>
      </c>
      <c r="DX697">
        <v>100</v>
      </c>
      <c r="EE697">
        <v>34857346</v>
      </c>
      <c r="EF697">
        <v>1</v>
      </c>
      <c r="EG697" t="s">
        <v>86</v>
      </c>
      <c r="EH697">
        <v>0</v>
      </c>
      <c r="EI697" t="s">
        <v>3</v>
      </c>
      <c r="EJ697">
        <v>4</v>
      </c>
      <c r="EK697">
        <v>0</v>
      </c>
      <c r="EL697" t="s">
        <v>87</v>
      </c>
      <c r="EM697" t="s">
        <v>88</v>
      </c>
      <c r="EO697" t="s">
        <v>3</v>
      </c>
      <c r="EQ697">
        <v>131072</v>
      </c>
      <c r="ER697">
        <v>73052.11</v>
      </c>
      <c r="ES697">
        <v>62907.1</v>
      </c>
      <c r="ET697">
        <v>7455.33</v>
      </c>
      <c r="EU697">
        <v>2769.58</v>
      </c>
      <c r="EV697">
        <v>2689.68</v>
      </c>
      <c r="EW697">
        <v>16.559999999999999</v>
      </c>
      <c r="EX697">
        <v>0</v>
      </c>
      <c r="EY697">
        <v>0</v>
      </c>
      <c r="FQ697">
        <v>0</v>
      </c>
      <c r="FR697">
        <f>ROUND(IF(AND(BH697=3,BI697=3),P697,0),2)</f>
        <v>0</v>
      </c>
      <c r="FS697">
        <v>0</v>
      </c>
      <c r="FX697">
        <v>70</v>
      </c>
      <c r="FY697">
        <v>10</v>
      </c>
      <c r="GA697" t="s">
        <v>3</v>
      </c>
      <c r="GD697">
        <v>0</v>
      </c>
      <c r="GF697">
        <v>-1205356415</v>
      </c>
      <c r="GG697">
        <v>2</v>
      </c>
      <c r="GH697">
        <v>0</v>
      </c>
      <c r="GI697">
        <v>-2</v>
      </c>
      <c r="GJ697">
        <v>0</v>
      </c>
      <c r="GK697">
        <f>ROUND(R697*(R12)/100,2)</f>
        <v>0</v>
      </c>
      <c r="GL697">
        <f>ROUND(IF(AND(BH697=3,BI697=3,FS697&lt;&gt;0),P697,0),2)</f>
        <v>0</v>
      </c>
      <c r="GM697">
        <f>ROUND(O697+X697+Y697+GK697,2)+GX697</f>
        <v>0</v>
      </c>
      <c r="GN697">
        <f>IF(OR(BI697=0,BI697=1),ROUND(O697+X697+Y697+GK697,2),0)</f>
        <v>0</v>
      </c>
      <c r="GO697">
        <f>IF(BI697=2,ROUND(O697+X697+Y697+GK697,2),0)</f>
        <v>0</v>
      </c>
      <c r="GP697">
        <f>IF(BI697=4,ROUND(O697+X697+Y697+GK697,2)+GX697,0)</f>
        <v>0</v>
      </c>
      <c r="GR697">
        <v>0</v>
      </c>
      <c r="GS697">
        <v>0</v>
      </c>
      <c r="GT697">
        <v>0</v>
      </c>
      <c r="GU697" t="s">
        <v>3</v>
      </c>
      <c r="GV697">
        <f>ROUND((GT697),6)</f>
        <v>0</v>
      </c>
      <c r="GW697">
        <v>1</v>
      </c>
      <c r="GX697">
        <f>ROUND(HC697*I697,2)</f>
        <v>0</v>
      </c>
      <c r="HA697">
        <v>0</v>
      </c>
      <c r="HB697">
        <v>0</v>
      </c>
      <c r="HC697">
        <f>GV697*GW697</f>
        <v>0</v>
      </c>
      <c r="IK697">
        <v>0</v>
      </c>
    </row>
    <row r="698" spans="1:245" x14ac:dyDescent="0.2">
      <c r="A698">
        <v>17</v>
      </c>
      <c r="B698">
        <v>1</v>
      </c>
      <c r="E698" t="s">
        <v>133</v>
      </c>
      <c r="F698" t="s">
        <v>195</v>
      </c>
      <c r="G698" t="s">
        <v>196</v>
      </c>
      <c r="H698" t="s">
        <v>99</v>
      </c>
      <c r="I698">
        <v>0</v>
      </c>
      <c r="J698">
        <v>0</v>
      </c>
      <c r="O698">
        <f>ROUND(CP698,2)</f>
        <v>0</v>
      </c>
      <c r="P698">
        <f>ROUND(CQ698*I698,2)</f>
        <v>0</v>
      </c>
      <c r="Q698">
        <f>ROUND(CR698*I698,2)</f>
        <v>0</v>
      </c>
      <c r="R698">
        <f>ROUND(CS698*I698,2)</f>
        <v>0</v>
      </c>
      <c r="S698">
        <f>ROUND(CT698*I698,2)</f>
        <v>0</v>
      </c>
      <c r="T698">
        <f>ROUND(CU698*I698,2)</f>
        <v>0</v>
      </c>
      <c r="U698">
        <f>CV698*I698</f>
        <v>0</v>
      </c>
      <c r="V698">
        <f>CW698*I698</f>
        <v>0</v>
      </c>
      <c r="W698">
        <f>ROUND(CX698*I698,2)</f>
        <v>0</v>
      </c>
      <c r="X698">
        <f t="shared" si="280"/>
        <v>0</v>
      </c>
      <c r="Y698">
        <f t="shared" si="280"/>
        <v>0</v>
      </c>
      <c r="AA698">
        <v>36286615</v>
      </c>
      <c r="AB698">
        <f>ROUND((AC698+AD698+AF698),6)</f>
        <v>61976.800000000003</v>
      </c>
      <c r="AC698">
        <f>ROUND((ES698),6)</f>
        <v>48193.64</v>
      </c>
      <c r="AD698">
        <f>ROUND((((ET698)-(EU698))+AE698),6)</f>
        <v>0</v>
      </c>
      <c r="AE698">
        <f t="shared" si="281"/>
        <v>0</v>
      </c>
      <c r="AF698">
        <f t="shared" si="281"/>
        <v>13783.16</v>
      </c>
      <c r="AG698">
        <f>ROUND((AP698),6)</f>
        <v>0</v>
      </c>
      <c r="AH698">
        <f t="shared" si="282"/>
        <v>80.27</v>
      </c>
      <c r="AI698">
        <f t="shared" si="282"/>
        <v>0</v>
      </c>
      <c r="AJ698">
        <f>(AS698)</f>
        <v>0</v>
      </c>
      <c r="AK698">
        <v>61976.800000000003</v>
      </c>
      <c r="AL698">
        <v>48193.64</v>
      </c>
      <c r="AM698">
        <v>0</v>
      </c>
      <c r="AN698">
        <v>0</v>
      </c>
      <c r="AO698">
        <v>13783.16</v>
      </c>
      <c r="AP698">
        <v>0</v>
      </c>
      <c r="AQ698">
        <v>80.27</v>
      </c>
      <c r="AR698">
        <v>0</v>
      </c>
      <c r="AS698">
        <v>0</v>
      </c>
      <c r="AT698">
        <v>70</v>
      </c>
      <c r="AU698">
        <v>10</v>
      </c>
      <c r="AV698">
        <v>1</v>
      </c>
      <c r="AW698">
        <v>1</v>
      </c>
      <c r="AZ698">
        <v>1</v>
      </c>
      <c r="BA698">
        <v>1</v>
      </c>
      <c r="BB698">
        <v>1</v>
      </c>
      <c r="BC698">
        <v>1</v>
      </c>
      <c r="BD698" t="s">
        <v>3</v>
      </c>
      <c r="BE698" t="s">
        <v>3</v>
      </c>
      <c r="BF698" t="s">
        <v>3</v>
      </c>
      <c r="BG698" t="s">
        <v>3</v>
      </c>
      <c r="BH698">
        <v>0</v>
      </c>
      <c r="BI698">
        <v>4</v>
      </c>
      <c r="BJ698" t="s">
        <v>197</v>
      </c>
      <c r="BM698">
        <v>0</v>
      </c>
      <c r="BN698">
        <v>0</v>
      </c>
      <c r="BO698" t="s">
        <v>3</v>
      </c>
      <c r="BP698">
        <v>0</v>
      </c>
      <c r="BQ698">
        <v>1</v>
      </c>
      <c r="BR698">
        <v>0</v>
      </c>
      <c r="BS698">
        <v>1</v>
      </c>
      <c r="BT698">
        <v>1</v>
      </c>
      <c r="BU698">
        <v>1</v>
      </c>
      <c r="BV698">
        <v>1</v>
      </c>
      <c r="BW698">
        <v>1</v>
      </c>
      <c r="BX698">
        <v>1</v>
      </c>
      <c r="BY698" t="s">
        <v>3</v>
      </c>
      <c r="BZ698">
        <v>70</v>
      </c>
      <c r="CA698">
        <v>10</v>
      </c>
      <c r="CE698">
        <v>0</v>
      </c>
      <c r="CF698">
        <v>0</v>
      </c>
      <c r="CG698">
        <v>0</v>
      </c>
      <c r="CM698">
        <v>0</v>
      </c>
      <c r="CN698" t="s">
        <v>3</v>
      </c>
      <c r="CO698">
        <v>0</v>
      </c>
      <c r="CP698">
        <f>(P698+Q698+S698)</f>
        <v>0</v>
      </c>
      <c r="CQ698">
        <f>(AC698*BC698*AW698)</f>
        <v>48193.64</v>
      </c>
      <c r="CR698">
        <f>((((ET698)*BB698-(EU698)*BS698)+AE698*BS698)*AV698)</f>
        <v>0</v>
      </c>
      <c r="CS698">
        <f>(AE698*BS698*AV698)</f>
        <v>0</v>
      </c>
      <c r="CT698">
        <f>(AF698*BA698*AV698)</f>
        <v>13783.16</v>
      </c>
      <c r="CU698">
        <f>AG698</f>
        <v>0</v>
      </c>
      <c r="CV698">
        <f>(AH698*AV698)</f>
        <v>80.27</v>
      </c>
      <c r="CW698">
        <f t="shared" si="283"/>
        <v>0</v>
      </c>
      <c r="CX698">
        <f t="shared" si="283"/>
        <v>0</v>
      </c>
      <c r="CY698">
        <f>((S698*BZ698)/100)</f>
        <v>0</v>
      </c>
      <c r="CZ698">
        <f>((S698*CA698)/100)</f>
        <v>0</v>
      </c>
      <c r="DC698" t="s">
        <v>3</v>
      </c>
      <c r="DD698" t="s">
        <v>3</v>
      </c>
      <c r="DE698" t="s">
        <v>3</v>
      </c>
      <c r="DF698" t="s">
        <v>3</v>
      </c>
      <c r="DG698" t="s">
        <v>3</v>
      </c>
      <c r="DH698" t="s">
        <v>3</v>
      </c>
      <c r="DI698" t="s">
        <v>3</v>
      </c>
      <c r="DJ698" t="s">
        <v>3</v>
      </c>
      <c r="DK698" t="s">
        <v>3</v>
      </c>
      <c r="DL698" t="s">
        <v>3</v>
      </c>
      <c r="DM698" t="s">
        <v>3</v>
      </c>
      <c r="DN698">
        <v>0</v>
      </c>
      <c r="DO698">
        <v>0</v>
      </c>
      <c r="DP698">
        <v>1</v>
      </c>
      <c r="DQ698">
        <v>1</v>
      </c>
      <c r="DU698">
        <v>1003</v>
      </c>
      <c r="DV698" t="s">
        <v>99</v>
      </c>
      <c r="DW698" t="s">
        <v>99</v>
      </c>
      <c r="DX698">
        <v>100</v>
      </c>
      <c r="EE698">
        <v>34857346</v>
      </c>
      <c r="EF698">
        <v>1</v>
      </c>
      <c r="EG698" t="s">
        <v>86</v>
      </c>
      <c r="EH698">
        <v>0</v>
      </c>
      <c r="EI698" t="s">
        <v>3</v>
      </c>
      <c r="EJ698">
        <v>4</v>
      </c>
      <c r="EK698">
        <v>0</v>
      </c>
      <c r="EL698" t="s">
        <v>87</v>
      </c>
      <c r="EM698" t="s">
        <v>88</v>
      </c>
      <c r="EO698" t="s">
        <v>3</v>
      </c>
      <c r="EQ698">
        <v>131072</v>
      </c>
      <c r="ER698">
        <v>61976.800000000003</v>
      </c>
      <c r="ES698">
        <v>48193.64</v>
      </c>
      <c r="ET698">
        <v>0</v>
      </c>
      <c r="EU698">
        <v>0</v>
      </c>
      <c r="EV698">
        <v>13783.16</v>
      </c>
      <c r="EW698">
        <v>80.27</v>
      </c>
      <c r="EX698">
        <v>0</v>
      </c>
      <c r="EY698">
        <v>0</v>
      </c>
      <c r="FQ698">
        <v>0</v>
      </c>
      <c r="FR698">
        <f>ROUND(IF(AND(BH698=3,BI698=3),P698,0),2)</f>
        <v>0</v>
      </c>
      <c r="FS698">
        <v>0</v>
      </c>
      <c r="FX698">
        <v>70</v>
      </c>
      <c r="FY698">
        <v>10</v>
      </c>
      <c r="GA698" t="s">
        <v>3</v>
      </c>
      <c r="GD698">
        <v>0</v>
      </c>
      <c r="GF698">
        <v>1562350334</v>
      </c>
      <c r="GG698">
        <v>2</v>
      </c>
      <c r="GH698">
        <v>0</v>
      </c>
      <c r="GI698">
        <v>-2</v>
      </c>
      <c r="GJ698">
        <v>0</v>
      </c>
      <c r="GK698">
        <f>ROUND(R698*(R12)/100,2)</f>
        <v>0</v>
      </c>
      <c r="GL698">
        <f>ROUND(IF(AND(BH698=3,BI698=3,FS698&lt;&gt;0),P698,0),2)</f>
        <v>0</v>
      </c>
      <c r="GM698">
        <f>ROUND(O698+X698+Y698+GK698,2)+GX698</f>
        <v>0</v>
      </c>
      <c r="GN698">
        <f>IF(OR(BI698=0,BI698=1),ROUND(O698+X698+Y698+GK698,2),0)</f>
        <v>0</v>
      </c>
      <c r="GO698">
        <f>IF(BI698=2,ROUND(O698+X698+Y698+GK698,2),0)</f>
        <v>0</v>
      </c>
      <c r="GP698">
        <f>IF(BI698=4,ROUND(O698+X698+Y698+GK698,2)+GX698,0)</f>
        <v>0</v>
      </c>
      <c r="GR698">
        <v>0</v>
      </c>
      <c r="GS698">
        <v>0</v>
      </c>
      <c r="GT698">
        <v>0</v>
      </c>
      <c r="GU698" t="s">
        <v>3</v>
      </c>
      <c r="GV698">
        <f>ROUND((GT698),6)</f>
        <v>0</v>
      </c>
      <c r="GW698">
        <v>1</v>
      </c>
      <c r="GX698">
        <f>ROUND(HC698*I698,2)</f>
        <v>0</v>
      </c>
      <c r="HA698">
        <v>0</v>
      </c>
      <c r="HB698">
        <v>0</v>
      </c>
      <c r="HC698">
        <f>GV698*GW698</f>
        <v>0</v>
      </c>
      <c r="IK698">
        <v>0</v>
      </c>
    </row>
    <row r="699" spans="1:245" x14ac:dyDescent="0.2">
      <c r="A699">
        <v>17</v>
      </c>
      <c r="B699">
        <v>1</v>
      </c>
      <c r="C699">
        <f>ROW(SmtRes!A51)</f>
        <v>51</v>
      </c>
      <c r="E699" t="s">
        <v>134</v>
      </c>
      <c r="F699" t="s">
        <v>200</v>
      </c>
      <c r="G699" t="s">
        <v>235</v>
      </c>
      <c r="H699" t="s">
        <v>202</v>
      </c>
      <c r="I699">
        <v>0</v>
      </c>
      <c r="J699">
        <v>0</v>
      </c>
      <c r="O699">
        <f>ROUND(CP699,2)</f>
        <v>0</v>
      </c>
      <c r="P699">
        <f>ROUND(CQ699*I699,2)</f>
        <v>0</v>
      </c>
      <c r="Q699">
        <f>ROUND(CR699*I699,2)</f>
        <v>0</v>
      </c>
      <c r="R699">
        <f>ROUND(CS699*I699,2)</f>
        <v>0</v>
      </c>
      <c r="S699">
        <f>ROUND(CT699*I699,2)</f>
        <v>0</v>
      </c>
      <c r="T699">
        <f>ROUND(CU699*I699,2)</f>
        <v>0</v>
      </c>
      <c r="U699">
        <f>CV699*I699</f>
        <v>0</v>
      </c>
      <c r="V699">
        <f>CW699*I699</f>
        <v>0</v>
      </c>
      <c r="W699">
        <f>ROUND(CX699*I699,2)</f>
        <v>0</v>
      </c>
      <c r="X699">
        <f t="shared" si="280"/>
        <v>0</v>
      </c>
      <c r="Y699">
        <f t="shared" si="280"/>
        <v>0</v>
      </c>
      <c r="AA699">
        <v>36286615</v>
      </c>
      <c r="AB699">
        <f>ROUND((AC699+AD699+AF699),6)</f>
        <v>21271.79</v>
      </c>
      <c r="AC699">
        <f>ROUND((ES699),6)</f>
        <v>18310.62</v>
      </c>
      <c r="AD699">
        <f>ROUND((((ET699)-(EU699))+AE699),6)</f>
        <v>917.55</v>
      </c>
      <c r="AE699">
        <f t="shared" si="281"/>
        <v>357.39</v>
      </c>
      <c r="AF699">
        <f t="shared" si="281"/>
        <v>2043.62</v>
      </c>
      <c r="AG699">
        <f>ROUND((AP699),6)</f>
        <v>0</v>
      </c>
      <c r="AH699">
        <f t="shared" si="282"/>
        <v>10.3</v>
      </c>
      <c r="AI699">
        <f t="shared" si="282"/>
        <v>0</v>
      </c>
      <c r="AJ699">
        <f>(AS699)</f>
        <v>0</v>
      </c>
      <c r="AK699">
        <v>21271.79</v>
      </c>
      <c r="AL699">
        <v>18310.62</v>
      </c>
      <c r="AM699">
        <v>917.55</v>
      </c>
      <c r="AN699">
        <v>357.39</v>
      </c>
      <c r="AO699">
        <v>2043.62</v>
      </c>
      <c r="AP699">
        <v>0</v>
      </c>
      <c r="AQ699">
        <v>10.3</v>
      </c>
      <c r="AR699">
        <v>0</v>
      </c>
      <c r="AS699">
        <v>0</v>
      </c>
      <c r="AT699">
        <v>70</v>
      </c>
      <c r="AU699">
        <v>10</v>
      </c>
      <c r="AV699">
        <v>1</v>
      </c>
      <c r="AW699">
        <v>1</v>
      </c>
      <c r="AZ699">
        <v>1</v>
      </c>
      <c r="BA699">
        <v>1</v>
      </c>
      <c r="BB699">
        <v>1</v>
      </c>
      <c r="BC699">
        <v>1</v>
      </c>
      <c r="BD699" t="s">
        <v>3</v>
      </c>
      <c r="BE699" t="s">
        <v>3</v>
      </c>
      <c r="BF699" t="s">
        <v>3</v>
      </c>
      <c r="BG699" t="s">
        <v>3</v>
      </c>
      <c r="BH699">
        <v>0</v>
      </c>
      <c r="BI699">
        <v>4</v>
      </c>
      <c r="BJ699" t="s">
        <v>203</v>
      </c>
      <c r="BM699">
        <v>0</v>
      </c>
      <c r="BN699">
        <v>0</v>
      </c>
      <c r="BO699" t="s">
        <v>3</v>
      </c>
      <c r="BP699">
        <v>0</v>
      </c>
      <c r="BQ699">
        <v>1</v>
      </c>
      <c r="BR699">
        <v>0</v>
      </c>
      <c r="BS699">
        <v>1</v>
      </c>
      <c r="BT699">
        <v>1</v>
      </c>
      <c r="BU699">
        <v>1</v>
      </c>
      <c r="BV699">
        <v>1</v>
      </c>
      <c r="BW699">
        <v>1</v>
      </c>
      <c r="BX699">
        <v>1</v>
      </c>
      <c r="BY699" t="s">
        <v>3</v>
      </c>
      <c r="BZ699">
        <v>70</v>
      </c>
      <c r="CA699">
        <v>10</v>
      </c>
      <c r="CE699">
        <v>0</v>
      </c>
      <c r="CF699">
        <v>0</v>
      </c>
      <c r="CG699">
        <v>0</v>
      </c>
      <c r="CM699">
        <v>0</v>
      </c>
      <c r="CN699" t="s">
        <v>3</v>
      </c>
      <c r="CO699">
        <v>0</v>
      </c>
      <c r="CP699">
        <f>(P699+Q699+S699)</f>
        <v>0</v>
      </c>
      <c r="CQ699">
        <f>(AC699*BC699*AW699)</f>
        <v>18310.62</v>
      </c>
      <c r="CR699">
        <f>((((ET699)*BB699-(EU699)*BS699)+AE699*BS699)*AV699)</f>
        <v>917.55</v>
      </c>
      <c r="CS699">
        <f>(AE699*BS699*AV699)</f>
        <v>357.39</v>
      </c>
      <c r="CT699">
        <f>(AF699*BA699*AV699)</f>
        <v>2043.62</v>
      </c>
      <c r="CU699">
        <f>AG699</f>
        <v>0</v>
      </c>
      <c r="CV699">
        <f>(AH699*AV699)</f>
        <v>10.3</v>
      </c>
      <c r="CW699">
        <f t="shared" si="283"/>
        <v>0</v>
      </c>
      <c r="CX699">
        <f t="shared" si="283"/>
        <v>0</v>
      </c>
      <c r="CY699">
        <f>((S699*BZ699)/100)</f>
        <v>0</v>
      </c>
      <c r="CZ699">
        <f>((S699*CA699)/100)</f>
        <v>0</v>
      </c>
      <c r="DC699" t="s">
        <v>3</v>
      </c>
      <c r="DD699" t="s">
        <v>3</v>
      </c>
      <c r="DE699" t="s">
        <v>3</v>
      </c>
      <c r="DF699" t="s">
        <v>3</v>
      </c>
      <c r="DG699" t="s">
        <v>3</v>
      </c>
      <c r="DH699" t="s">
        <v>3</v>
      </c>
      <c r="DI699" t="s">
        <v>3</v>
      </c>
      <c r="DJ699" t="s">
        <v>3</v>
      </c>
      <c r="DK699" t="s">
        <v>3</v>
      </c>
      <c r="DL699" t="s">
        <v>3</v>
      </c>
      <c r="DM699" t="s">
        <v>3</v>
      </c>
      <c r="DN699">
        <v>0</v>
      </c>
      <c r="DO699">
        <v>0</v>
      </c>
      <c r="DP699">
        <v>1</v>
      </c>
      <c r="DQ699">
        <v>1</v>
      </c>
      <c r="DU699">
        <v>1005</v>
      </c>
      <c r="DV699" t="s">
        <v>202</v>
      </c>
      <c r="DW699" t="s">
        <v>202</v>
      </c>
      <c r="DX699">
        <v>100</v>
      </c>
      <c r="EE699">
        <v>34857346</v>
      </c>
      <c r="EF699">
        <v>1</v>
      </c>
      <c r="EG699" t="s">
        <v>86</v>
      </c>
      <c r="EH699">
        <v>0</v>
      </c>
      <c r="EI699" t="s">
        <v>3</v>
      </c>
      <c r="EJ699">
        <v>4</v>
      </c>
      <c r="EK699">
        <v>0</v>
      </c>
      <c r="EL699" t="s">
        <v>87</v>
      </c>
      <c r="EM699" t="s">
        <v>88</v>
      </c>
      <c r="EO699" t="s">
        <v>3</v>
      </c>
      <c r="EQ699">
        <v>131072</v>
      </c>
      <c r="ER699">
        <v>21271.79</v>
      </c>
      <c r="ES699">
        <v>18310.62</v>
      </c>
      <c r="ET699">
        <v>917.55</v>
      </c>
      <c r="EU699">
        <v>357.39</v>
      </c>
      <c r="EV699">
        <v>2043.62</v>
      </c>
      <c r="EW699">
        <v>10.3</v>
      </c>
      <c r="EX699">
        <v>0</v>
      </c>
      <c r="EY699">
        <v>0</v>
      </c>
      <c r="FQ699">
        <v>0</v>
      </c>
      <c r="FR699">
        <f>ROUND(IF(AND(BH699=3,BI699=3),P699,0),2)</f>
        <v>0</v>
      </c>
      <c r="FS699">
        <v>0</v>
      </c>
      <c r="FX699">
        <v>70</v>
      </c>
      <c r="FY699">
        <v>10</v>
      </c>
      <c r="GA699" t="s">
        <v>3</v>
      </c>
      <c r="GD699">
        <v>0</v>
      </c>
      <c r="GF699">
        <v>-1620782928</v>
      </c>
      <c r="GG699">
        <v>2</v>
      </c>
      <c r="GH699">
        <v>0</v>
      </c>
      <c r="GI699">
        <v>-2</v>
      </c>
      <c r="GJ699">
        <v>0</v>
      </c>
      <c r="GK699">
        <f>ROUND(R699*(R12)/100,2)</f>
        <v>0</v>
      </c>
      <c r="GL699">
        <f>ROUND(IF(AND(BH699=3,BI699=3,FS699&lt;&gt;0),P699,0),2)</f>
        <v>0</v>
      </c>
      <c r="GM699">
        <f>ROUND(O699+X699+Y699+GK699,2)+GX699</f>
        <v>0</v>
      </c>
      <c r="GN699">
        <f>IF(OR(BI699=0,BI699=1),ROUND(O699+X699+Y699+GK699,2),0)</f>
        <v>0</v>
      </c>
      <c r="GO699">
        <f>IF(BI699=2,ROUND(O699+X699+Y699+GK699,2),0)</f>
        <v>0</v>
      </c>
      <c r="GP699">
        <f>IF(BI699=4,ROUND(O699+X699+Y699+GK699,2)+GX699,0)</f>
        <v>0</v>
      </c>
      <c r="GR699">
        <v>0</v>
      </c>
      <c r="GS699">
        <v>0</v>
      </c>
      <c r="GT699">
        <v>0</v>
      </c>
      <c r="GU699" t="s">
        <v>3</v>
      </c>
      <c r="GV699">
        <f>ROUND((GT699),6)</f>
        <v>0</v>
      </c>
      <c r="GW699">
        <v>1</v>
      </c>
      <c r="GX699">
        <f>ROUND(HC699*I699,2)</f>
        <v>0</v>
      </c>
      <c r="HA699">
        <v>0</v>
      </c>
      <c r="HB699">
        <v>0</v>
      </c>
      <c r="HC699">
        <f>GV699*GW699</f>
        <v>0</v>
      </c>
      <c r="IK699">
        <v>0</v>
      </c>
    </row>
    <row r="700" spans="1:245" x14ac:dyDescent="0.2">
      <c r="A700">
        <v>18</v>
      </c>
      <c r="B700">
        <v>1</v>
      </c>
      <c r="C700">
        <v>51</v>
      </c>
      <c r="E700" t="s">
        <v>204</v>
      </c>
      <c r="F700" t="s">
        <v>205</v>
      </c>
      <c r="G700" t="s">
        <v>206</v>
      </c>
      <c r="H700" t="s">
        <v>171</v>
      </c>
      <c r="I700">
        <f>I699*J700</f>
        <v>0</v>
      </c>
      <c r="J700">
        <v>-7.14</v>
      </c>
      <c r="O700">
        <f>ROUND(CP700,2)</f>
        <v>0</v>
      </c>
      <c r="P700">
        <f>ROUND(CQ700*I700,2)</f>
        <v>0</v>
      </c>
      <c r="Q700">
        <f>ROUND(CR700*I700,2)</f>
        <v>0</v>
      </c>
      <c r="R700">
        <f>ROUND(CS700*I700,2)</f>
        <v>0</v>
      </c>
      <c r="S700">
        <f>ROUND(CT700*I700,2)</f>
        <v>0</v>
      </c>
      <c r="T700">
        <f>ROUND(CU700*I700,2)</f>
        <v>0</v>
      </c>
      <c r="U700">
        <f>CV700*I700</f>
        <v>0</v>
      </c>
      <c r="V700">
        <f>CW700*I700</f>
        <v>0</v>
      </c>
      <c r="W700">
        <f>ROUND(CX700*I700,2)</f>
        <v>0</v>
      </c>
      <c r="X700">
        <f t="shared" si="280"/>
        <v>0</v>
      </c>
      <c r="Y700">
        <f t="shared" si="280"/>
        <v>0</v>
      </c>
      <c r="AA700">
        <v>36286615</v>
      </c>
      <c r="AB700">
        <f>ROUND((AC700+AD700+AF700),6)</f>
        <v>2433.27</v>
      </c>
      <c r="AC700">
        <f>ROUND((ES700),6)</f>
        <v>2433.27</v>
      </c>
      <c r="AD700">
        <f>ROUND((((ET700)-(EU700))+AE700),6)</f>
        <v>0</v>
      </c>
      <c r="AE700">
        <f t="shared" si="281"/>
        <v>0</v>
      </c>
      <c r="AF700">
        <f t="shared" si="281"/>
        <v>0</v>
      </c>
      <c r="AG700">
        <f>ROUND((AP700),6)</f>
        <v>0</v>
      </c>
      <c r="AH700">
        <f t="shared" si="282"/>
        <v>0</v>
      </c>
      <c r="AI700">
        <f t="shared" si="282"/>
        <v>0</v>
      </c>
      <c r="AJ700">
        <f>(AS700)</f>
        <v>0</v>
      </c>
      <c r="AK700">
        <v>2433.27</v>
      </c>
      <c r="AL700">
        <v>2433.27</v>
      </c>
      <c r="AM700">
        <v>0</v>
      </c>
      <c r="AN700">
        <v>0</v>
      </c>
      <c r="AO700">
        <v>0</v>
      </c>
      <c r="AP700">
        <v>0</v>
      </c>
      <c r="AQ700">
        <v>0</v>
      </c>
      <c r="AR700">
        <v>0</v>
      </c>
      <c r="AS700">
        <v>0</v>
      </c>
      <c r="AT700">
        <v>70</v>
      </c>
      <c r="AU700">
        <v>10</v>
      </c>
      <c r="AV700">
        <v>1</v>
      </c>
      <c r="AW700">
        <v>1</v>
      </c>
      <c r="AZ700">
        <v>1</v>
      </c>
      <c r="BA700">
        <v>1</v>
      </c>
      <c r="BB700">
        <v>1</v>
      </c>
      <c r="BC700">
        <v>1</v>
      </c>
      <c r="BD700" t="s">
        <v>3</v>
      </c>
      <c r="BE700" t="s">
        <v>3</v>
      </c>
      <c r="BF700" t="s">
        <v>3</v>
      </c>
      <c r="BG700" t="s">
        <v>3</v>
      </c>
      <c r="BH700">
        <v>3</v>
      </c>
      <c r="BI700">
        <v>4</v>
      </c>
      <c r="BJ700" t="s">
        <v>207</v>
      </c>
      <c r="BM700">
        <v>0</v>
      </c>
      <c r="BN700">
        <v>0</v>
      </c>
      <c r="BO700" t="s">
        <v>3</v>
      </c>
      <c r="BP700">
        <v>0</v>
      </c>
      <c r="BQ700">
        <v>1</v>
      </c>
      <c r="BR700">
        <v>1</v>
      </c>
      <c r="BS700">
        <v>1</v>
      </c>
      <c r="BT700">
        <v>1</v>
      </c>
      <c r="BU700">
        <v>1</v>
      </c>
      <c r="BV700">
        <v>1</v>
      </c>
      <c r="BW700">
        <v>1</v>
      </c>
      <c r="BX700">
        <v>1</v>
      </c>
      <c r="BY700" t="s">
        <v>3</v>
      </c>
      <c r="BZ700">
        <v>70</v>
      </c>
      <c r="CA700">
        <v>10</v>
      </c>
      <c r="CE700">
        <v>0</v>
      </c>
      <c r="CF700">
        <v>0</v>
      </c>
      <c r="CG700">
        <v>0</v>
      </c>
      <c r="CM700">
        <v>0</v>
      </c>
      <c r="CN700" t="s">
        <v>3</v>
      </c>
      <c r="CO700">
        <v>0</v>
      </c>
      <c r="CP700">
        <f>(P700+Q700+S700)</f>
        <v>0</v>
      </c>
      <c r="CQ700">
        <f>(AC700*BC700*AW700)</f>
        <v>2433.27</v>
      </c>
      <c r="CR700">
        <f>((((ET700)*BB700-(EU700)*BS700)+AE700*BS700)*AV700)</f>
        <v>0</v>
      </c>
      <c r="CS700">
        <f>(AE700*BS700*AV700)</f>
        <v>0</v>
      </c>
      <c r="CT700">
        <f>(AF700*BA700*AV700)</f>
        <v>0</v>
      </c>
      <c r="CU700">
        <f>AG700</f>
        <v>0</v>
      </c>
      <c r="CV700">
        <f>(AH700*AV700)</f>
        <v>0</v>
      </c>
      <c r="CW700">
        <f t="shared" si="283"/>
        <v>0</v>
      </c>
      <c r="CX700">
        <f t="shared" si="283"/>
        <v>0</v>
      </c>
      <c r="CY700">
        <f>((S700*BZ700)/100)</f>
        <v>0</v>
      </c>
      <c r="CZ700">
        <f>((S700*CA700)/100)</f>
        <v>0</v>
      </c>
      <c r="DC700" t="s">
        <v>3</v>
      </c>
      <c r="DD700" t="s">
        <v>3</v>
      </c>
      <c r="DE700" t="s">
        <v>3</v>
      </c>
      <c r="DF700" t="s">
        <v>3</v>
      </c>
      <c r="DG700" t="s">
        <v>3</v>
      </c>
      <c r="DH700" t="s">
        <v>3</v>
      </c>
      <c r="DI700" t="s">
        <v>3</v>
      </c>
      <c r="DJ700" t="s">
        <v>3</v>
      </c>
      <c r="DK700" t="s">
        <v>3</v>
      </c>
      <c r="DL700" t="s">
        <v>3</v>
      </c>
      <c r="DM700" t="s">
        <v>3</v>
      </c>
      <c r="DN700">
        <v>0</v>
      </c>
      <c r="DO700">
        <v>0</v>
      </c>
      <c r="DP700">
        <v>1</v>
      </c>
      <c r="DQ700">
        <v>1</v>
      </c>
      <c r="DU700">
        <v>1009</v>
      </c>
      <c r="DV700" t="s">
        <v>171</v>
      </c>
      <c r="DW700" t="s">
        <v>171</v>
      </c>
      <c r="DX700">
        <v>1000</v>
      </c>
      <c r="EE700">
        <v>34857346</v>
      </c>
      <c r="EF700">
        <v>1</v>
      </c>
      <c r="EG700" t="s">
        <v>86</v>
      </c>
      <c r="EH700">
        <v>0</v>
      </c>
      <c r="EI700" t="s">
        <v>3</v>
      </c>
      <c r="EJ700">
        <v>4</v>
      </c>
      <c r="EK700">
        <v>0</v>
      </c>
      <c r="EL700" t="s">
        <v>87</v>
      </c>
      <c r="EM700" t="s">
        <v>88</v>
      </c>
      <c r="EO700" t="s">
        <v>3</v>
      </c>
      <c r="EQ700">
        <v>32768</v>
      </c>
      <c r="ER700">
        <v>2433.27</v>
      </c>
      <c r="ES700">
        <v>2433.27</v>
      </c>
      <c r="ET700">
        <v>0</v>
      </c>
      <c r="EU700">
        <v>0</v>
      </c>
      <c r="EV700">
        <v>0</v>
      </c>
      <c r="EW700">
        <v>0</v>
      </c>
      <c r="EX700">
        <v>0</v>
      </c>
      <c r="FQ700">
        <v>0</v>
      </c>
      <c r="FR700">
        <f>ROUND(IF(AND(BH700=3,BI700=3),P700,0),2)</f>
        <v>0</v>
      </c>
      <c r="FS700">
        <v>0</v>
      </c>
      <c r="FX700">
        <v>70</v>
      </c>
      <c r="FY700">
        <v>10</v>
      </c>
      <c r="GA700" t="s">
        <v>3</v>
      </c>
      <c r="GD700">
        <v>0</v>
      </c>
      <c r="GF700">
        <v>719642910</v>
      </c>
      <c r="GG700">
        <v>2</v>
      </c>
      <c r="GH700">
        <v>0</v>
      </c>
      <c r="GI700">
        <v>-2</v>
      </c>
      <c r="GJ700">
        <v>0</v>
      </c>
      <c r="GK700">
        <f>ROUND(R700*(R12)/100,2)</f>
        <v>0</v>
      </c>
      <c r="GL700">
        <f>ROUND(IF(AND(BH700=3,BI700=3,FS700&lt;&gt;0),P700,0),2)</f>
        <v>0</v>
      </c>
      <c r="GM700">
        <f>ROUND(O700+X700+Y700+GK700,2)+GX700</f>
        <v>0</v>
      </c>
      <c r="GN700">
        <f>IF(OR(BI700=0,BI700=1),ROUND(O700+X700+Y700+GK700,2),0)</f>
        <v>0</v>
      </c>
      <c r="GO700">
        <f>IF(BI700=2,ROUND(O700+X700+Y700+GK700,2),0)</f>
        <v>0</v>
      </c>
      <c r="GP700">
        <f>IF(BI700=4,ROUND(O700+X700+Y700+GK700,2)+GX700,0)</f>
        <v>0</v>
      </c>
      <c r="GR700">
        <v>0</v>
      </c>
      <c r="GS700">
        <v>0</v>
      </c>
      <c r="GT700">
        <v>0</v>
      </c>
      <c r="GU700" t="s">
        <v>3</v>
      </c>
      <c r="GV700">
        <f>ROUND((GT700),6)</f>
        <v>0</v>
      </c>
      <c r="GW700">
        <v>1</v>
      </c>
      <c r="GX700">
        <f>ROUND(HC700*I700,2)</f>
        <v>0</v>
      </c>
      <c r="HA700">
        <v>0</v>
      </c>
      <c r="HB700">
        <v>0</v>
      </c>
      <c r="HC700">
        <f>GV700*GW700</f>
        <v>0</v>
      </c>
      <c r="IK700">
        <v>0</v>
      </c>
    </row>
    <row r="701" spans="1:245" x14ac:dyDescent="0.2">
      <c r="A701">
        <v>18</v>
      </c>
      <c r="B701">
        <v>1</v>
      </c>
      <c r="C701">
        <v>50</v>
      </c>
      <c r="E701" t="s">
        <v>208</v>
      </c>
      <c r="F701" t="s">
        <v>236</v>
      </c>
      <c r="G701" t="s">
        <v>237</v>
      </c>
      <c r="H701" t="s">
        <v>171</v>
      </c>
      <c r="I701">
        <f>I699*J701</f>
        <v>0</v>
      </c>
      <c r="J701">
        <v>11.9</v>
      </c>
      <c r="O701">
        <f>ROUND(CP701,2)</f>
        <v>0</v>
      </c>
      <c r="P701">
        <f>ROUND(CQ701*I701,2)</f>
        <v>0</v>
      </c>
      <c r="Q701">
        <f>ROUND(CR701*I701,2)</f>
        <v>0</v>
      </c>
      <c r="R701">
        <f>ROUND(CS701*I701,2)</f>
        <v>0</v>
      </c>
      <c r="S701">
        <f>ROUND(CT701*I701,2)</f>
        <v>0</v>
      </c>
      <c r="T701">
        <f>ROUND(CU701*I701,2)</f>
        <v>0</v>
      </c>
      <c r="U701">
        <f>CV701*I701</f>
        <v>0</v>
      </c>
      <c r="V701">
        <f>CW701*I701</f>
        <v>0</v>
      </c>
      <c r="W701">
        <f>ROUND(CX701*I701,2)</f>
        <v>0</v>
      </c>
      <c r="X701">
        <f t="shared" si="280"/>
        <v>0</v>
      </c>
      <c r="Y701">
        <f t="shared" si="280"/>
        <v>0</v>
      </c>
      <c r="AA701">
        <v>36286615</v>
      </c>
      <c r="AB701">
        <f>ROUND((AC701+AD701+AF701),6)</f>
        <v>2466.12</v>
      </c>
      <c r="AC701">
        <f>ROUND((ES701),6)</f>
        <v>2466.12</v>
      </c>
      <c r="AD701">
        <f>ROUND((((ET701)-(EU701))+AE701),6)</f>
        <v>0</v>
      </c>
      <c r="AE701">
        <f t="shared" si="281"/>
        <v>0</v>
      </c>
      <c r="AF701">
        <f t="shared" si="281"/>
        <v>0</v>
      </c>
      <c r="AG701">
        <f>ROUND((AP701),6)</f>
        <v>0</v>
      </c>
      <c r="AH701">
        <f t="shared" si="282"/>
        <v>0</v>
      </c>
      <c r="AI701">
        <f t="shared" si="282"/>
        <v>0</v>
      </c>
      <c r="AJ701">
        <f>(AS701)</f>
        <v>0</v>
      </c>
      <c r="AK701">
        <v>2466.12</v>
      </c>
      <c r="AL701">
        <v>2466.12</v>
      </c>
      <c r="AM701">
        <v>0</v>
      </c>
      <c r="AN701">
        <v>0</v>
      </c>
      <c r="AO701">
        <v>0</v>
      </c>
      <c r="AP701">
        <v>0</v>
      </c>
      <c r="AQ701">
        <v>0</v>
      </c>
      <c r="AR701">
        <v>0</v>
      </c>
      <c r="AS701">
        <v>0</v>
      </c>
      <c r="AT701">
        <v>70</v>
      </c>
      <c r="AU701">
        <v>10</v>
      </c>
      <c r="AV701">
        <v>1</v>
      </c>
      <c r="AW701">
        <v>1</v>
      </c>
      <c r="AZ701">
        <v>1</v>
      </c>
      <c r="BA701">
        <v>1</v>
      </c>
      <c r="BB701">
        <v>1</v>
      </c>
      <c r="BC701">
        <v>1</v>
      </c>
      <c r="BD701" t="s">
        <v>3</v>
      </c>
      <c r="BE701" t="s">
        <v>3</v>
      </c>
      <c r="BF701" t="s">
        <v>3</v>
      </c>
      <c r="BG701" t="s">
        <v>3</v>
      </c>
      <c r="BH701">
        <v>3</v>
      </c>
      <c r="BI701">
        <v>4</v>
      </c>
      <c r="BJ701" t="s">
        <v>238</v>
      </c>
      <c r="BM701">
        <v>0</v>
      </c>
      <c r="BN701">
        <v>0</v>
      </c>
      <c r="BO701" t="s">
        <v>3</v>
      </c>
      <c r="BP701">
        <v>0</v>
      </c>
      <c r="BQ701">
        <v>1</v>
      </c>
      <c r="BR701">
        <v>0</v>
      </c>
      <c r="BS701">
        <v>1</v>
      </c>
      <c r="BT701">
        <v>1</v>
      </c>
      <c r="BU701">
        <v>1</v>
      </c>
      <c r="BV701">
        <v>1</v>
      </c>
      <c r="BW701">
        <v>1</v>
      </c>
      <c r="BX701">
        <v>1</v>
      </c>
      <c r="BY701" t="s">
        <v>3</v>
      </c>
      <c r="BZ701">
        <v>70</v>
      </c>
      <c r="CA701">
        <v>10</v>
      </c>
      <c r="CE701">
        <v>0</v>
      </c>
      <c r="CF701">
        <v>0</v>
      </c>
      <c r="CG701">
        <v>0</v>
      </c>
      <c r="CM701">
        <v>0</v>
      </c>
      <c r="CN701" t="s">
        <v>3</v>
      </c>
      <c r="CO701">
        <v>0</v>
      </c>
      <c r="CP701">
        <f>(P701+Q701+S701)</f>
        <v>0</v>
      </c>
      <c r="CQ701">
        <f>(AC701*BC701*AW701)</f>
        <v>2466.12</v>
      </c>
      <c r="CR701">
        <f>((((ET701)*BB701-(EU701)*BS701)+AE701*BS701)*AV701)</f>
        <v>0</v>
      </c>
      <c r="CS701">
        <f>(AE701*BS701*AV701)</f>
        <v>0</v>
      </c>
      <c r="CT701">
        <f>(AF701*BA701*AV701)</f>
        <v>0</v>
      </c>
      <c r="CU701">
        <f>AG701</f>
        <v>0</v>
      </c>
      <c r="CV701">
        <f>(AH701*AV701)</f>
        <v>0</v>
      </c>
      <c r="CW701">
        <f t="shared" si="283"/>
        <v>0</v>
      </c>
      <c r="CX701">
        <f t="shared" si="283"/>
        <v>0</v>
      </c>
      <c r="CY701">
        <f>((S701*BZ701)/100)</f>
        <v>0</v>
      </c>
      <c r="CZ701">
        <f>((S701*CA701)/100)</f>
        <v>0</v>
      </c>
      <c r="DC701" t="s">
        <v>3</v>
      </c>
      <c r="DD701" t="s">
        <v>3</v>
      </c>
      <c r="DE701" t="s">
        <v>3</v>
      </c>
      <c r="DF701" t="s">
        <v>3</v>
      </c>
      <c r="DG701" t="s">
        <v>3</v>
      </c>
      <c r="DH701" t="s">
        <v>3</v>
      </c>
      <c r="DI701" t="s">
        <v>3</v>
      </c>
      <c r="DJ701" t="s">
        <v>3</v>
      </c>
      <c r="DK701" t="s">
        <v>3</v>
      </c>
      <c r="DL701" t="s">
        <v>3</v>
      </c>
      <c r="DM701" t="s">
        <v>3</v>
      </c>
      <c r="DN701">
        <v>0</v>
      </c>
      <c r="DO701">
        <v>0</v>
      </c>
      <c r="DP701">
        <v>1</v>
      </c>
      <c r="DQ701">
        <v>1</v>
      </c>
      <c r="DU701">
        <v>1009</v>
      </c>
      <c r="DV701" t="s">
        <v>171</v>
      </c>
      <c r="DW701" t="s">
        <v>171</v>
      </c>
      <c r="DX701">
        <v>1000</v>
      </c>
      <c r="EE701">
        <v>34857346</v>
      </c>
      <c r="EF701">
        <v>1</v>
      </c>
      <c r="EG701" t="s">
        <v>86</v>
      </c>
      <c r="EH701">
        <v>0</v>
      </c>
      <c r="EI701" t="s">
        <v>3</v>
      </c>
      <c r="EJ701">
        <v>4</v>
      </c>
      <c r="EK701">
        <v>0</v>
      </c>
      <c r="EL701" t="s">
        <v>87</v>
      </c>
      <c r="EM701" t="s">
        <v>88</v>
      </c>
      <c r="EO701" t="s">
        <v>3</v>
      </c>
      <c r="EQ701">
        <v>0</v>
      </c>
      <c r="ER701">
        <v>2466.12</v>
      </c>
      <c r="ES701">
        <v>2466.12</v>
      </c>
      <c r="ET701">
        <v>0</v>
      </c>
      <c r="EU701">
        <v>0</v>
      </c>
      <c r="EV701">
        <v>0</v>
      </c>
      <c r="EW701">
        <v>0</v>
      </c>
      <c r="EX701">
        <v>0</v>
      </c>
      <c r="FQ701">
        <v>0</v>
      </c>
      <c r="FR701">
        <f>ROUND(IF(AND(BH701=3,BI701=3),P701,0),2)</f>
        <v>0</v>
      </c>
      <c r="FS701">
        <v>0</v>
      </c>
      <c r="FX701">
        <v>70</v>
      </c>
      <c r="FY701">
        <v>10</v>
      </c>
      <c r="GA701" t="s">
        <v>3</v>
      </c>
      <c r="GD701">
        <v>0</v>
      </c>
      <c r="GF701">
        <v>-1591067280</v>
      </c>
      <c r="GG701">
        <v>2</v>
      </c>
      <c r="GH701">
        <v>0</v>
      </c>
      <c r="GI701">
        <v>-2</v>
      </c>
      <c r="GJ701">
        <v>0</v>
      </c>
      <c r="GK701">
        <f>ROUND(R701*(R12)/100,2)</f>
        <v>0</v>
      </c>
      <c r="GL701">
        <f>ROUND(IF(AND(BH701=3,BI701=3,FS701&lt;&gt;0),P701,0),2)</f>
        <v>0</v>
      </c>
      <c r="GM701">
        <f>ROUND(O701+X701+Y701+GK701,2)+GX701</f>
        <v>0</v>
      </c>
      <c r="GN701">
        <f>IF(OR(BI701=0,BI701=1),ROUND(O701+X701+Y701+GK701,2),0)</f>
        <v>0</v>
      </c>
      <c r="GO701">
        <f>IF(BI701=2,ROUND(O701+X701+Y701+GK701,2),0)</f>
        <v>0</v>
      </c>
      <c r="GP701">
        <f>IF(BI701=4,ROUND(O701+X701+Y701+GK701,2)+GX701,0)</f>
        <v>0</v>
      </c>
      <c r="GR701">
        <v>0</v>
      </c>
      <c r="GS701">
        <v>0</v>
      </c>
      <c r="GT701">
        <v>0</v>
      </c>
      <c r="GU701" t="s">
        <v>3</v>
      </c>
      <c r="GV701">
        <f>ROUND((GT701),6)</f>
        <v>0</v>
      </c>
      <c r="GW701">
        <v>1</v>
      </c>
      <c r="GX701">
        <f>ROUND(HC701*I701,2)</f>
        <v>0</v>
      </c>
      <c r="HA701">
        <v>0</v>
      </c>
      <c r="HB701">
        <v>0</v>
      </c>
      <c r="HC701">
        <f>GV701*GW701</f>
        <v>0</v>
      </c>
      <c r="IK701">
        <v>0</v>
      </c>
    </row>
    <row r="703" spans="1:245" x14ac:dyDescent="0.2">
      <c r="A703" s="2">
        <v>51</v>
      </c>
      <c r="B703" s="2">
        <f>B693</f>
        <v>1</v>
      </c>
      <c r="C703" s="2">
        <f>A693</f>
        <v>5</v>
      </c>
      <c r="D703" s="2">
        <f>ROW(A693)</f>
        <v>693</v>
      </c>
      <c r="E703" s="2"/>
      <c r="F703" s="2" t="str">
        <f>IF(F693&lt;&gt;"",F693,"")</f>
        <v>4.1.2</v>
      </c>
      <c r="G703" s="2" t="str">
        <f>IF(G693&lt;&gt;"",G693,"")</f>
        <v>Установка бортового камня</v>
      </c>
      <c r="H703" s="2">
        <v>0</v>
      </c>
      <c r="I703" s="2"/>
      <c r="J703" s="2"/>
      <c r="K703" s="2"/>
      <c r="L703" s="2"/>
      <c r="M703" s="2"/>
      <c r="N703" s="2"/>
      <c r="O703" s="2">
        <f t="shared" ref="O703:T703" si="284">ROUND(AB703,2)</f>
        <v>0</v>
      </c>
      <c r="P703" s="2">
        <f t="shared" si="284"/>
        <v>0</v>
      </c>
      <c r="Q703" s="2">
        <f t="shared" si="284"/>
        <v>0</v>
      </c>
      <c r="R703" s="2">
        <f t="shared" si="284"/>
        <v>0</v>
      </c>
      <c r="S703" s="2">
        <f t="shared" si="284"/>
        <v>0</v>
      </c>
      <c r="T703" s="2">
        <f t="shared" si="284"/>
        <v>0</v>
      </c>
      <c r="U703" s="2">
        <f>AH703</f>
        <v>0</v>
      </c>
      <c r="V703" s="2">
        <f>AI703</f>
        <v>0</v>
      </c>
      <c r="W703" s="2">
        <f>ROUND(AJ703,2)</f>
        <v>0</v>
      </c>
      <c r="X703" s="2">
        <f>ROUND(AK703,2)</f>
        <v>0</v>
      </c>
      <c r="Y703" s="2">
        <f>ROUND(AL703,2)</f>
        <v>0</v>
      </c>
      <c r="Z703" s="2"/>
      <c r="AA703" s="2"/>
      <c r="AB703" s="2">
        <f>ROUND(SUMIF(AA697:AA701,"=36286615",O697:O701),2)</f>
        <v>0</v>
      </c>
      <c r="AC703" s="2">
        <f>ROUND(SUMIF(AA697:AA701,"=36286615",P697:P701),2)</f>
        <v>0</v>
      </c>
      <c r="AD703" s="2">
        <f>ROUND(SUMIF(AA697:AA701,"=36286615",Q697:Q701),2)</f>
        <v>0</v>
      </c>
      <c r="AE703" s="2">
        <f>ROUND(SUMIF(AA697:AA701,"=36286615",R697:R701),2)</f>
        <v>0</v>
      </c>
      <c r="AF703" s="2">
        <f>ROUND(SUMIF(AA697:AA701,"=36286615",S697:S701),2)</f>
        <v>0</v>
      </c>
      <c r="AG703" s="2">
        <f>ROUND(SUMIF(AA697:AA701,"=36286615",T697:T701),2)</f>
        <v>0</v>
      </c>
      <c r="AH703" s="2">
        <f>SUMIF(AA697:AA701,"=36286615",U697:U701)</f>
        <v>0</v>
      </c>
      <c r="AI703" s="2">
        <f>SUMIF(AA697:AA701,"=36286615",V697:V701)</f>
        <v>0</v>
      </c>
      <c r="AJ703" s="2">
        <f>ROUND(SUMIF(AA697:AA701,"=36286615",W697:W701),2)</f>
        <v>0</v>
      </c>
      <c r="AK703" s="2">
        <f>ROUND(SUMIF(AA697:AA701,"=36286615",X697:X701),2)</f>
        <v>0</v>
      </c>
      <c r="AL703" s="2">
        <f>ROUND(SUMIF(AA697:AA701,"=36286615",Y697:Y701),2)</f>
        <v>0</v>
      </c>
      <c r="AM703" s="2"/>
      <c r="AN703" s="2"/>
      <c r="AO703" s="2">
        <f t="shared" ref="AO703:BC703" si="285">ROUND(BX703,2)</f>
        <v>0</v>
      </c>
      <c r="AP703" s="2">
        <f t="shared" si="285"/>
        <v>0</v>
      </c>
      <c r="AQ703" s="2">
        <f t="shared" si="285"/>
        <v>0</v>
      </c>
      <c r="AR703" s="2">
        <f t="shared" si="285"/>
        <v>0</v>
      </c>
      <c r="AS703" s="2">
        <f t="shared" si="285"/>
        <v>0</v>
      </c>
      <c r="AT703" s="2">
        <f t="shared" si="285"/>
        <v>0</v>
      </c>
      <c r="AU703" s="2">
        <f t="shared" si="285"/>
        <v>0</v>
      </c>
      <c r="AV703" s="2">
        <f t="shared" si="285"/>
        <v>0</v>
      </c>
      <c r="AW703" s="2">
        <f t="shared" si="285"/>
        <v>0</v>
      </c>
      <c r="AX703" s="2">
        <f t="shared" si="285"/>
        <v>0</v>
      </c>
      <c r="AY703" s="2">
        <f t="shared" si="285"/>
        <v>0</v>
      </c>
      <c r="AZ703" s="2">
        <f t="shared" si="285"/>
        <v>0</v>
      </c>
      <c r="BA703" s="2">
        <f t="shared" si="285"/>
        <v>0</v>
      </c>
      <c r="BB703" s="2">
        <f t="shared" si="285"/>
        <v>0</v>
      </c>
      <c r="BC703" s="2">
        <f t="shared" si="285"/>
        <v>0</v>
      </c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>
        <f>ROUND(SUMIF(AA697:AA701,"=36286615",FQ697:FQ701),2)</f>
        <v>0</v>
      </c>
      <c r="BY703" s="2">
        <f>ROUND(SUMIF(AA697:AA701,"=36286615",FR697:FR701),2)</f>
        <v>0</v>
      </c>
      <c r="BZ703" s="2">
        <f>ROUND(SUMIF(AA697:AA701,"=36286615",GL697:GL701),2)</f>
        <v>0</v>
      </c>
      <c r="CA703" s="2">
        <f>ROUND(SUMIF(AA697:AA701,"=36286615",GM697:GM701),2)</f>
        <v>0</v>
      </c>
      <c r="CB703" s="2">
        <f>ROUND(SUMIF(AA697:AA701,"=36286615",GN697:GN701),2)</f>
        <v>0</v>
      </c>
      <c r="CC703" s="2">
        <f>ROUND(SUMIF(AA697:AA701,"=36286615",GO697:GO701),2)</f>
        <v>0</v>
      </c>
      <c r="CD703" s="2">
        <f>ROUND(SUMIF(AA697:AA701,"=36286615",GP697:GP701),2)</f>
        <v>0</v>
      </c>
      <c r="CE703" s="2">
        <f>AC703-BX703</f>
        <v>0</v>
      </c>
      <c r="CF703" s="2">
        <f>AC703-BY703</f>
        <v>0</v>
      </c>
      <c r="CG703" s="2">
        <f>BX703-BZ703</f>
        <v>0</v>
      </c>
      <c r="CH703" s="2">
        <f>AC703-BX703-BY703+BZ703</f>
        <v>0</v>
      </c>
      <c r="CI703" s="2">
        <f>BY703-BZ703</f>
        <v>0</v>
      </c>
      <c r="CJ703" s="2">
        <f>ROUND(SUMIF(AA697:AA701,"=36286615",GX697:GX701),2)</f>
        <v>0</v>
      </c>
      <c r="CK703" s="2">
        <f>ROUND(SUMIF(AA697:AA701,"=36286615",GY697:GY701),2)</f>
        <v>0</v>
      </c>
      <c r="CL703" s="2">
        <f>ROUND(SUMIF(AA697:AA701,"=36286615",GZ697:GZ701),2)</f>
        <v>0</v>
      </c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3"/>
      <c r="DH703" s="3"/>
      <c r="DI703" s="3"/>
      <c r="DJ703" s="3"/>
      <c r="DK703" s="3"/>
      <c r="DL703" s="3"/>
      <c r="DM703" s="3"/>
      <c r="DN703" s="3"/>
      <c r="DO703" s="3"/>
      <c r="DP703" s="3"/>
      <c r="DQ703" s="3"/>
      <c r="DR703" s="3"/>
      <c r="DS703" s="3"/>
      <c r="DT703" s="3"/>
      <c r="DU703" s="3"/>
      <c r="DV703" s="3"/>
      <c r="DW703" s="3"/>
      <c r="DX703" s="3"/>
      <c r="DY703" s="3"/>
      <c r="DZ703" s="3"/>
      <c r="EA703" s="3"/>
      <c r="EB703" s="3"/>
      <c r="EC703" s="3"/>
      <c r="ED703" s="3"/>
      <c r="EE703" s="3"/>
      <c r="EF703" s="3"/>
      <c r="EG703" s="3"/>
      <c r="EH703" s="3"/>
      <c r="EI703" s="3"/>
      <c r="EJ703" s="3"/>
      <c r="EK703" s="3"/>
      <c r="EL703" s="3"/>
      <c r="EM703" s="3"/>
      <c r="EN703" s="3"/>
      <c r="EO703" s="3"/>
      <c r="EP703" s="3"/>
      <c r="EQ703" s="3"/>
      <c r="ER703" s="3"/>
      <c r="ES703" s="3"/>
      <c r="ET703" s="3"/>
      <c r="EU703" s="3"/>
      <c r="EV703" s="3"/>
      <c r="EW703" s="3"/>
      <c r="EX703" s="3"/>
      <c r="EY703" s="3"/>
      <c r="EZ703" s="3"/>
      <c r="FA703" s="3"/>
      <c r="FB703" s="3"/>
      <c r="FC703" s="3"/>
      <c r="FD703" s="3"/>
      <c r="FE703" s="3"/>
      <c r="FF703" s="3"/>
      <c r="FG703" s="3"/>
      <c r="FH703" s="3"/>
      <c r="FI703" s="3"/>
      <c r="FJ703" s="3"/>
      <c r="FK703" s="3"/>
      <c r="FL703" s="3"/>
      <c r="FM703" s="3"/>
      <c r="FN703" s="3"/>
      <c r="FO703" s="3"/>
      <c r="FP703" s="3"/>
      <c r="FQ703" s="3"/>
      <c r="FR703" s="3"/>
      <c r="FS703" s="3"/>
      <c r="FT703" s="3"/>
      <c r="FU703" s="3"/>
      <c r="FV703" s="3"/>
      <c r="FW703" s="3"/>
      <c r="FX703" s="3"/>
      <c r="FY703" s="3"/>
      <c r="FZ703" s="3"/>
      <c r="GA703" s="3"/>
      <c r="GB703" s="3"/>
      <c r="GC703" s="3"/>
      <c r="GD703" s="3"/>
      <c r="GE703" s="3"/>
      <c r="GF703" s="3"/>
      <c r="GG703" s="3"/>
      <c r="GH703" s="3"/>
      <c r="GI703" s="3"/>
      <c r="GJ703" s="3"/>
      <c r="GK703" s="3"/>
      <c r="GL703" s="3"/>
      <c r="GM703" s="3"/>
      <c r="GN703" s="3"/>
      <c r="GO703" s="3"/>
      <c r="GP703" s="3"/>
      <c r="GQ703" s="3"/>
      <c r="GR703" s="3"/>
      <c r="GS703" s="3"/>
      <c r="GT703" s="3"/>
      <c r="GU703" s="3"/>
      <c r="GV703" s="3"/>
      <c r="GW703" s="3"/>
      <c r="GX703" s="3">
        <v>0</v>
      </c>
    </row>
    <row r="705" spans="1:23" x14ac:dyDescent="0.2">
      <c r="A705" s="4">
        <v>50</v>
      </c>
      <c r="B705" s="4">
        <v>0</v>
      </c>
      <c r="C705" s="4">
        <v>0</v>
      </c>
      <c r="D705" s="4">
        <v>1</v>
      </c>
      <c r="E705" s="4">
        <v>201</v>
      </c>
      <c r="F705" s="4">
        <f>ROUND(Source!O703,O705)</f>
        <v>0</v>
      </c>
      <c r="G705" s="4" t="s">
        <v>12</v>
      </c>
      <c r="H705" s="4" t="s">
        <v>13</v>
      </c>
      <c r="I705" s="4"/>
      <c r="J705" s="4"/>
      <c r="K705" s="4">
        <v>201</v>
      </c>
      <c r="L705" s="4">
        <v>1</v>
      </c>
      <c r="M705" s="4">
        <v>3</v>
      </c>
      <c r="N705" s="4" t="s">
        <v>3</v>
      </c>
      <c r="O705" s="4">
        <v>2</v>
      </c>
      <c r="P705" s="4"/>
      <c r="Q705" s="4"/>
      <c r="R705" s="4"/>
      <c r="S705" s="4"/>
      <c r="T705" s="4"/>
      <c r="U705" s="4"/>
      <c r="V705" s="4"/>
      <c r="W705" s="4"/>
    </row>
    <row r="706" spans="1:23" x14ac:dyDescent="0.2">
      <c r="A706" s="4">
        <v>50</v>
      </c>
      <c r="B706" s="4">
        <v>0</v>
      </c>
      <c r="C706" s="4">
        <v>0</v>
      </c>
      <c r="D706" s="4">
        <v>1</v>
      </c>
      <c r="E706" s="4">
        <v>202</v>
      </c>
      <c r="F706" s="4">
        <f>ROUND(Source!P703,O706)</f>
        <v>0</v>
      </c>
      <c r="G706" s="4" t="s">
        <v>14</v>
      </c>
      <c r="H706" s="4" t="s">
        <v>15</v>
      </c>
      <c r="I706" s="4"/>
      <c r="J706" s="4"/>
      <c r="K706" s="4">
        <v>202</v>
      </c>
      <c r="L706" s="4">
        <v>2</v>
      </c>
      <c r="M706" s="4">
        <v>3</v>
      </c>
      <c r="N706" s="4" t="s">
        <v>3</v>
      </c>
      <c r="O706" s="4">
        <v>2</v>
      </c>
      <c r="P706" s="4"/>
      <c r="Q706" s="4"/>
      <c r="R706" s="4"/>
      <c r="S706" s="4"/>
      <c r="T706" s="4"/>
      <c r="U706" s="4"/>
      <c r="V706" s="4"/>
      <c r="W706" s="4"/>
    </row>
    <row r="707" spans="1:23" x14ac:dyDescent="0.2">
      <c r="A707" s="4">
        <v>50</v>
      </c>
      <c r="B707" s="4">
        <v>0</v>
      </c>
      <c r="C707" s="4">
        <v>0</v>
      </c>
      <c r="D707" s="4">
        <v>1</v>
      </c>
      <c r="E707" s="4">
        <v>222</v>
      </c>
      <c r="F707" s="4">
        <f>ROUND(Source!AO703,O707)</f>
        <v>0</v>
      </c>
      <c r="G707" s="4" t="s">
        <v>16</v>
      </c>
      <c r="H707" s="4" t="s">
        <v>17</v>
      </c>
      <c r="I707" s="4"/>
      <c r="J707" s="4"/>
      <c r="K707" s="4">
        <v>222</v>
      </c>
      <c r="L707" s="4">
        <v>3</v>
      </c>
      <c r="M707" s="4">
        <v>3</v>
      </c>
      <c r="N707" s="4" t="s">
        <v>3</v>
      </c>
      <c r="O707" s="4">
        <v>2</v>
      </c>
      <c r="P707" s="4"/>
      <c r="Q707" s="4"/>
      <c r="R707" s="4"/>
      <c r="S707" s="4"/>
      <c r="T707" s="4"/>
      <c r="U707" s="4"/>
      <c r="V707" s="4"/>
      <c r="W707" s="4"/>
    </row>
    <row r="708" spans="1:23" x14ac:dyDescent="0.2">
      <c r="A708" s="4">
        <v>50</v>
      </c>
      <c r="B708" s="4">
        <v>0</v>
      </c>
      <c r="C708" s="4">
        <v>0</v>
      </c>
      <c r="D708" s="4">
        <v>1</v>
      </c>
      <c r="E708" s="4">
        <v>225</v>
      </c>
      <c r="F708" s="4">
        <f>ROUND(Source!AV703,O708)</f>
        <v>0</v>
      </c>
      <c r="G708" s="4" t="s">
        <v>18</v>
      </c>
      <c r="H708" s="4" t="s">
        <v>19</v>
      </c>
      <c r="I708" s="4"/>
      <c r="J708" s="4"/>
      <c r="K708" s="4">
        <v>225</v>
      </c>
      <c r="L708" s="4">
        <v>4</v>
      </c>
      <c r="M708" s="4">
        <v>3</v>
      </c>
      <c r="N708" s="4" t="s">
        <v>3</v>
      </c>
      <c r="O708" s="4">
        <v>2</v>
      </c>
      <c r="P708" s="4"/>
      <c r="Q708" s="4"/>
      <c r="R708" s="4"/>
      <c r="S708" s="4"/>
      <c r="T708" s="4"/>
      <c r="U708" s="4"/>
      <c r="V708" s="4"/>
      <c r="W708" s="4"/>
    </row>
    <row r="709" spans="1:23" x14ac:dyDescent="0.2">
      <c r="A709" s="4">
        <v>50</v>
      </c>
      <c r="B709" s="4">
        <v>0</v>
      </c>
      <c r="C709" s="4">
        <v>0</v>
      </c>
      <c r="D709" s="4">
        <v>1</v>
      </c>
      <c r="E709" s="4">
        <v>226</v>
      </c>
      <c r="F709" s="4">
        <f>ROUND(Source!AW703,O709)</f>
        <v>0</v>
      </c>
      <c r="G709" s="4" t="s">
        <v>20</v>
      </c>
      <c r="H709" s="4" t="s">
        <v>21</v>
      </c>
      <c r="I709" s="4"/>
      <c r="J709" s="4"/>
      <c r="K709" s="4">
        <v>226</v>
      </c>
      <c r="L709" s="4">
        <v>5</v>
      </c>
      <c r="M709" s="4">
        <v>3</v>
      </c>
      <c r="N709" s="4" t="s">
        <v>3</v>
      </c>
      <c r="O709" s="4">
        <v>2</v>
      </c>
      <c r="P709" s="4"/>
      <c r="Q709" s="4"/>
      <c r="R709" s="4"/>
      <c r="S709" s="4"/>
      <c r="T709" s="4"/>
      <c r="U709" s="4"/>
      <c r="V709" s="4"/>
      <c r="W709" s="4"/>
    </row>
    <row r="710" spans="1:23" x14ac:dyDescent="0.2">
      <c r="A710" s="4">
        <v>50</v>
      </c>
      <c r="B710" s="4">
        <v>0</v>
      </c>
      <c r="C710" s="4">
        <v>0</v>
      </c>
      <c r="D710" s="4">
        <v>1</v>
      </c>
      <c r="E710" s="4">
        <v>227</v>
      </c>
      <c r="F710" s="4">
        <f>ROUND(Source!AX703,O710)</f>
        <v>0</v>
      </c>
      <c r="G710" s="4" t="s">
        <v>22</v>
      </c>
      <c r="H710" s="4" t="s">
        <v>23</v>
      </c>
      <c r="I710" s="4"/>
      <c r="J710" s="4"/>
      <c r="K710" s="4">
        <v>227</v>
      </c>
      <c r="L710" s="4">
        <v>6</v>
      </c>
      <c r="M710" s="4">
        <v>3</v>
      </c>
      <c r="N710" s="4" t="s">
        <v>3</v>
      </c>
      <c r="O710" s="4">
        <v>2</v>
      </c>
      <c r="P710" s="4"/>
      <c r="Q710" s="4"/>
      <c r="R710" s="4"/>
      <c r="S710" s="4"/>
      <c r="T710" s="4"/>
      <c r="U710" s="4"/>
      <c r="V710" s="4"/>
      <c r="W710" s="4"/>
    </row>
    <row r="711" spans="1:23" x14ac:dyDescent="0.2">
      <c r="A711" s="4">
        <v>50</v>
      </c>
      <c r="B711" s="4">
        <v>0</v>
      </c>
      <c r="C711" s="4">
        <v>0</v>
      </c>
      <c r="D711" s="4">
        <v>1</v>
      </c>
      <c r="E711" s="4">
        <v>228</v>
      </c>
      <c r="F711" s="4">
        <f>ROUND(Source!AY703,O711)</f>
        <v>0</v>
      </c>
      <c r="G711" s="4" t="s">
        <v>24</v>
      </c>
      <c r="H711" s="4" t="s">
        <v>25</v>
      </c>
      <c r="I711" s="4"/>
      <c r="J711" s="4"/>
      <c r="K711" s="4">
        <v>228</v>
      </c>
      <c r="L711" s="4">
        <v>7</v>
      </c>
      <c r="M711" s="4">
        <v>3</v>
      </c>
      <c r="N711" s="4" t="s">
        <v>3</v>
      </c>
      <c r="O711" s="4">
        <v>2</v>
      </c>
      <c r="P711" s="4"/>
      <c r="Q711" s="4"/>
      <c r="R711" s="4"/>
      <c r="S711" s="4"/>
      <c r="T711" s="4"/>
      <c r="U711" s="4"/>
      <c r="V711" s="4"/>
      <c r="W711" s="4"/>
    </row>
    <row r="712" spans="1:23" x14ac:dyDescent="0.2">
      <c r="A712" s="4">
        <v>50</v>
      </c>
      <c r="B712" s="4">
        <v>0</v>
      </c>
      <c r="C712" s="4">
        <v>0</v>
      </c>
      <c r="D712" s="4">
        <v>1</v>
      </c>
      <c r="E712" s="4">
        <v>216</v>
      </c>
      <c r="F712" s="4">
        <f>ROUND(Source!AP703,O712)</f>
        <v>0</v>
      </c>
      <c r="G712" s="4" t="s">
        <v>26</v>
      </c>
      <c r="H712" s="4" t="s">
        <v>27</v>
      </c>
      <c r="I712" s="4"/>
      <c r="J712" s="4"/>
      <c r="K712" s="4">
        <v>216</v>
      </c>
      <c r="L712" s="4">
        <v>8</v>
      </c>
      <c r="M712" s="4">
        <v>3</v>
      </c>
      <c r="N712" s="4" t="s">
        <v>3</v>
      </c>
      <c r="O712" s="4">
        <v>2</v>
      </c>
      <c r="P712" s="4"/>
      <c r="Q712" s="4"/>
      <c r="R712" s="4"/>
      <c r="S712" s="4"/>
      <c r="T712" s="4"/>
      <c r="U712" s="4"/>
      <c r="V712" s="4"/>
      <c r="W712" s="4"/>
    </row>
    <row r="713" spans="1:23" x14ac:dyDescent="0.2">
      <c r="A713" s="4">
        <v>50</v>
      </c>
      <c r="B713" s="4">
        <v>0</v>
      </c>
      <c r="C713" s="4">
        <v>0</v>
      </c>
      <c r="D713" s="4">
        <v>1</v>
      </c>
      <c r="E713" s="4">
        <v>223</v>
      </c>
      <c r="F713" s="4">
        <f>ROUND(Source!AQ703,O713)</f>
        <v>0</v>
      </c>
      <c r="G713" s="4" t="s">
        <v>28</v>
      </c>
      <c r="H713" s="4" t="s">
        <v>29</v>
      </c>
      <c r="I713" s="4"/>
      <c r="J713" s="4"/>
      <c r="K713" s="4">
        <v>223</v>
      </c>
      <c r="L713" s="4">
        <v>9</v>
      </c>
      <c r="M713" s="4">
        <v>3</v>
      </c>
      <c r="N713" s="4" t="s">
        <v>3</v>
      </c>
      <c r="O713" s="4">
        <v>2</v>
      </c>
      <c r="P713" s="4"/>
      <c r="Q713" s="4"/>
      <c r="R713" s="4"/>
      <c r="S713" s="4"/>
      <c r="T713" s="4"/>
      <c r="U713" s="4"/>
      <c r="V713" s="4"/>
      <c r="W713" s="4"/>
    </row>
    <row r="714" spans="1:23" x14ac:dyDescent="0.2">
      <c r="A714" s="4">
        <v>50</v>
      </c>
      <c r="B714" s="4">
        <v>0</v>
      </c>
      <c r="C714" s="4">
        <v>0</v>
      </c>
      <c r="D714" s="4">
        <v>1</v>
      </c>
      <c r="E714" s="4">
        <v>229</v>
      </c>
      <c r="F714" s="4">
        <f>ROUND(Source!AZ703,O714)</f>
        <v>0</v>
      </c>
      <c r="G714" s="4" t="s">
        <v>30</v>
      </c>
      <c r="H714" s="4" t="s">
        <v>31</v>
      </c>
      <c r="I714" s="4"/>
      <c r="J714" s="4"/>
      <c r="K714" s="4">
        <v>229</v>
      </c>
      <c r="L714" s="4">
        <v>10</v>
      </c>
      <c r="M714" s="4">
        <v>3</v>
      </c>
      <c r="N714" s="4" t="s">
        <v>3</v>
      </c>
      <c r="O714" s="4">
        <v>2</v>
      </c>
      <c r="P714" s="4"/>
      <c r="Q714" s="4"/>
      <c r="R714" s="4"/>
      <c r="S714" s="4"/>
      <c r="T714" s="4"/>
      <c r="U714" s="4"/>
      <c r="V714" s="4"/>
      <c r="W714" s="4"/>
    </row>
    <row r="715" spans="1:23" x14ac:dyDescent="0.2">
      <c r="A715" s="4">
        <v>50</v>
      </c>
      <c r="B715" s="4">
        <v>0</v>
      </c>
      <c r="C715" s="4">
        <v>0</v>
      </c>
      <c r="D715" s="4">
        <v>1</v>
      </c>
      <c r="E715" s="4">
        <v>203</v>
      </c>
      <c r="F715" s="4">
        <f>ROUND(Source!Q703,O715)</f>
        <v>0</v>
      </c>
      <c r="G715" s="4" t="s">
        <v>32</v>
      </c>
      <c r="H715" s="4" t="s">
        <v>33</v>
      </c>
      <c r="I715" s="4"/>
      <c r="J715" s="4"/>
      <c r="K715" s="4">
        <v>203</v>
      </c>
      <c r="L715" s="4">
        <v>11</v>
      </c>
      <c r="M715" s="4">
        <v>3</v>
      </c>
      <c r="N715" s="4" t="s">
        <v>3</v>
      </c>
      <c r="O715" s="4">
        <v>2</v>
      </c>
      <c r="P715" s="4"/>
      <c r="Q715" s="4"/>
      <c r="R715" s="4"/>
      <c r="S715" s="4"/>
      <c r="T715" s="4"/>
      <c r="U715" s="4"/>
      <c r="V715" s="4"/>
      <c r="W715" s="4"/>
    </row>
    <row r="716" spans="1:23" x14ac:dyDescent="0.2">
      <c r="A716" s="4">
        <v>50</v>
      </c>
      <c r="B716" s="4">
        <v>0</v>
      </c>
      <c r="C716" s="4">
        <v>0</v>
      </c>
      <c r="D716" s="4">
        <v>1</v>
      </c>
      <c r="E716" s="4">
        <v>231</v>
      </c>
      <c r="F716" s="4">
        <f>ROUND(Source!BB703,O716)</f>
        <v>0</v>
      </c>
      <c r="G716" s="4" t="s">
        <v>34</v>
      </c>
      <c r="H716" s="4" t="s">
        <v>35</v>
      </c>
      <c r="I716" s="4"/>
      <c r="J716" s="4"/>
      <c r="K716" s="4">
        <v>231</v>
      </c>
      <c r="L716" s="4">
        <v>12</v>
      </c>
      <c r="M716" s="4">
        <v>3</v>
      </c>
      <c r="N716" s="4" t="s">
        <v>3</v>
      </c>
      <c r="O716" s="4">
        <v>2</v>
      </c>
      <c r="P716" s="4"/>
      <c r="Q716" s="4"/>
      <c r="R716" s="4"/>
      <c r="S716" s="4"/>
      <c r="T716" s="4"/>
      <c r="U716" s="4"/>
      <c r="V716" s="4"/>
      <c r="W716" s="4"/>
    </row>
    <row r="717" spans="1:23" x14ac:dyDescent="0.2">
      <c r="A717" s="4">
        <v>50</v>
      </c>
      <c r="B717" s="4">
        <v>0</v>
      </c>
      <c r="C717" s="4">
        <v>0</v>
      </c>
      <c r="D717" s="4">
        <v>1</v>
      </c>
      <c r="E717" s="4">
        <v>204</v>
      </c>
      <c r="F717" s="4">
        <f>ROUND(Source!R703,O717)</f>
        <v>0</v>
      </c>
      <c r="G717" s="4" t="s">
        <v>36</v>
      </c>
      <c r="H717" s="4" t="s">
        <v>37</v>
      </c>
      <c r="I717" s="4"/>
      <c r="J717" s="4"/>
      <c r="K717" s="4">
        <v>204</v>
      </c>
      <c r="L717" s="4">
        <v>13</v>
      </c>
      <c r="M717" s="4">
        <v>3</v>
      </c>
      <c r="N717" s="4" t="s">
        <v>3</v>
      </c>
      <c r="O717" s="4">
        <v>2</v>
      </c>
      <c r="P717" s="4"/>
      <c r="Q717" s="4"/>
      <c r="R717" s="4"/>
      <c r="S717" s="4"/>
      <c r="T717" s="4"/>
      <c r="U717" s="4"/>
      <c r="V717" s="4"/>
      <c r="W717" s="4"/>
    </row>
    <row r="718" spans="1:23" x14ac:dyDescent="0.2">
      <c r="A718" s="4">
        <v>50</v>
      </c>
      <c r="B718" s="4">
        <v>0</v>
      </c>
      <c r="C718" s="4">
        <v>0</v>
      </c>
      <c r="D718" s="4">
        <v>1</v>
      </c>
      <c r="E718" s="4">
        <v>205</v>
      </c>
      <c r="F718" s="4">
        <f>ROUND(Source!S703,O718)</f>
        <v>0</v>
      </c>
      <c r="G718" s="4" t="s">
        <v>38</v>
      </c>
      <c r="H718" s="4" t="s">
        <v>39</v>
      </c>
      <c r="I718" s="4"/>
      <c r="J718" s="4"/>
      <c r="K718" s="4">
        <v>205</v>
      </c>
      <c r="L718" s="4">
        <v>14</v>
      </c>
      <c r="M718" s="4">
        <v>3</v>
      </c>
      <c r="N718" s="4" t="s">
        <v>3</v>
      </c>
      <c r="O718" s="4">
        <v>2</v>
      </c>
      <c r="P718" s="4"/>
      <c r="Q718" s="4"/>
      <c r="R718" s="4"/>
      <c r="S718" s="4"/>
      <c r="T718" s="4"/>
      <c r="U718" s="4"/>
      <c r="V718" s="4"/>
      <c r="W718" s="4"/>
    </row>
    <row r="719" spans="1:23" x14ac:dyDescent="0.2">
      <c r="A719" s="4">
        <v>50</v>
      </c>
      <c r="B719" s="4">
        <v>0</v>
      </c>
      <c r="C719" s="4">
        <v>0</v>
      </c>
      <c r="D719" s="4">
        <v>1</v>
      </c>
      <c r="E719" s="4">
        <v>232</v>
      </c>
      <c r="F719" s="4">
        <f>ROUND(Source!BC703,O719)</f>
        <v>0</v>
      </c>
      <c r="G719" s="4" t="s">
        <v>40</v>
      </c>
      <c r="H719" s="4" t="s">
        <v>41</v>
      </c>
      <c r="I719" s="4"/>
      <c r="J719" s="4"/>
      <c r="K719" s="4">
        <v>232</v>
      </c>
      <c r="L719" s="4">
        <v>15</v>
      </c>
      <c r="M719" s="4">
        <v>3</v>
      </c>
      <c r="N719" s="4" t="s">
        <v>3</v>
      </c>
      <c r="O719" s="4">
        <v>2</v>
      </c>
      <c r="P719" s="4"/>
      <c r="Q719" s="4"/>
      <c r="R719" s="4"/>
      <c r="S719" s="4"/>
      <c r="T719" s="4"/>
      <c r="U719" s="4"/>
      <c r="V719" s="4"/>
      <c r="W719" s="4"/>
    </row>
    <row r="720" spans="1:23" x14ac:dyDescent="0.2">
      <c r="A720" s="4">
        <v>50</v>
      </c>
      <c r="B720" s="4">
        <v>0</v>
      </c>
      <c r="C720" s="4">
        <v>0</v>
      </c>
      <c r="D720" s="4">
        <v>1</v>
      </c>
      <c r="E720" s="4">
        <v>214</v>
      </c>
      <c r="F720" s="4">
        <f>ROUND(Source!AS703,O720)</f>
        <v>0</v>
      </c>
      <c r="G720" s="4" t="s">
        <v>42</v>
      </c>
      <c r="H720" s="4" t="s">
        <v>43</v>
      </c>
      <c r="I720" s="4"/>
      <c r="J720" s="4"/>
      <c r="K720" s="4">
        <v>214</v>
      </c>
      <c r="L720" s="4">
        <v>16</v>
      </c>
      <c r="M720" s="4">
        <v>3</v>
      </c>
      <c r="N720" s="4" t="s">
        <v>3</v>
      </c>
      <c r="O720" s="4">
        <v>2</v>
      </c>
      <c r="P720" s="4"/>
      <c r="Q720" s="4"/>
      <c r="R720" s="4"/>
      <c r="S720" s="4"/>
      <c r="T720" s="4"/>
      <c r="U720" s="4"/>
      <c r="V720" s="4"/>
      <c r="W720" s="4"/>
    </row>
    <row r="721" spans="1:206" x14ac:dyDescent="0.2">
      <c r="A721" s="4">
        <v>50</v>
      </c>
      <c r="B721" s="4">
        <v>0</v>
      </c>
      <c r="C721" s="4">
        <v>0</v>
      </c>
      <c r="D721" s="4">
        <v>1</v>
      </c>
      <c r="E721" s="4">
        <v>215</v>
      </c>
      <c r="F721" s="4">
        <f>ROUND(Source!AT703,O721)</f>
        <v>0</v>
      </c>
      <c r="G721" s="4" t="s">
        <v>44</v>
      </c>
      <c r="H721" s="4" t="s">
        <v>45</v>
      </c>
      <c r="I721" s="4"/>
      <c r="J721" s="4"/>
      <c r="K721" s="4">
        <v>215</v>
      </c>
      <c r="L721" s="4">
        <v>17</v>
      </c>
      <c r="M721" s="4">
        <v>3</v>
      </c>
      <c r="N721" s="4" t="s">
        <v>3</v>
      </c>
      <c r="O721" s="4">
        <v>2</v>
      </c>
      <c r="P721" s="4"/>
      <c r="Q721" s="4"/>
      <c r="R721" s="4"/>
      <c r="S721" s="4"/>
      <c r="T721" s="4"/>
      <c r="U721" s="4"/>
      <c r="V721" s="4"/>
      <c r="W721" s="4"/>
    </row>
    <row r="722" spans="1:206" x14ac:dyDescent="0.2">
      <c r="A722" s="4">
        <v>50</v>
      </c>
      <c r="B722" s="4">
        <v>0</v>
      </c>
      <c r="C722" s="4">
        <v>0</v>
      </c>
      <c r="D722" s="4">
        <v>1</v>
      </c>
      <c r="E722" s="4">
        <v>217</v>
      </c>
      <c r="F722" s="4">
        <f>ROUND(Source!AU703,O722)</f>
        <v>0</v>
      </c>
      <c r="G722" s="4" t="s">
        <v>46</v>
      </c>
      <c r="H722" s="4" t="s">
        <v>47</v>
      </c>
      <c r="I722" s="4"/>
      <c r="J722" s="4"/>
      <c r="K722" s="4">
        <v>217</v>
      </c>
      <c r="L722" s="4">
        <v>18</v>
      </c>
      <c r="M722" s="4">
        <v>3</v>
      </c>
      <c r="N722" s="4" t="s">
        <v>3</v>
      </c>
      <c r="O722" s="4">
        <v>2</v>
      </c>
      <c r="P722" s="4"/>
      <c r="Q722" s="4"/>
      <c r="R722" s="4"/>
      <c r="S722" s="4"/>
      <c r="T722" s="4"/>
      <c r="U722" s="4"/>
      <c r="V722" s="4"/>
      <c r="W722" s="4"/>
    </row>
    <row r="723" spans="1:206" x14ac:dyDescent="0.2">
      <c r="A723" s="4">
        <v>50</v>
      </c>
      <c r="B723" s="4">
        <v>0</v>
      </c>
      <c r="C723" s="4">
        <v>0</v>
      </c>
      <c r="D723" s="4">
        <v>1</v>
      </c>
      <c r="E723" s="4">
        <v>230</v>
      </c>
      <c r="F723" s="4">
        <f>ROUND(Source!BA703,O723)</f>
        <v>0</v>
      </c>
      <c r="G723" s="4" t="s">
        <v>48</v>
      </c>
      <c r="H723" s="4" t="s">
        <v>49</v>
      </c>
      <c r="I723" s="4"/>
      <c r="J723" s="4"/>
      <c r="K723" s="4">
        <v>230</v>
      </c>
      <c r="L723" s="4">
        <v>19</v>
      </c>
      <c r="M723" s="4">
        <v>3</v>
      </c>
      <c r="N723" s="4" t="s">
        <v>3</v>
      </c>
      <c r="O723" s="4">
        <v>2</v>
      </c>
      <c r="P723" s="4"/>
      <c r="Q723" s="4"/>
      <c r="R723" s="4"/>
      <c r="S723" s="4"/>
      <c r="T723" s="4"/>
      <c r="U723" s="4"/>
      <c r="V723" s="4"/>
      <c r="W723" s="4"/>
    </row>
    <row r="724" spans="1:206" x14ac:dyDescent="0.2">
      <c r="A724" s="4">
        <v>50</v>
      </c>
      <c r="B724" s="4">
        <v>0</v>
      </c>
      <c r="C724" s="4">
        <v>0</v>
      </c>
      <c r="D724" s="4">
        <v>1</v>
      </c>
      <c r="E724" s="4">
        <v>206</v>
      </c>
      <c r="F724" s="4">
        <f>ROUND(Source!T703,O724)</f>
        <v>0</v>
      </c>
      <c r="G724" s="4" t="s">
        <v>50</v>
      </c>
      <c r="H724" s="4" t="s">
        <v>51</v>
      </c>
      <c r="I724" s="4"/>
      <c r="J724" s="4"/>
      <c r="K724" s="4">
        <v>206</v>
      </c>
      <c r="L724" s="4">
        <v>20</v>
      </c>
      <c r="M724" s="4">
        <v>3</v>
      </c>
      <c r="N724" s="4" t="s">
        <v>3</v>
      </c>
      <c r="O724" s="4">
        <v>2</v>
      </c>
      <c r="P724" s="4"/>
      <c r="Q724" s="4"/>
      <c r="R724" s="4"/>
      <c r="S724" s="4"/>
      <c r="T724" s="4"/>
      <c r="U724" s="4"/>
      <c r="V724" s="4"/>
      <c r="W724" s="4"/>
    </row>
    <row r="725" spans="1:206" x14ac:dyDescent="0.2">
      <c r="A725" s="4">
        <v>50</v>
      </c>
      <c r="B725" s="4">
        <v>0</v>
      </c>
      <c r="C725" s="4">
        <v>0</v>
      </c>
      <c r="D725" s="4">
        <v>1</v>
      </c>
      <c r="E725" s="4">
        <v>207</v>
      </c>
      <c r="F725" s="4">
        <f>Source!U703</f>
        <v>0</v>
      </c>
      <c r="G725" s="4" t="s">
        <v>52</v>
      </c>
      <c r="H725" s="4" t="s">
        <v>53</v>
      </c>
      <c r="I725" s="4"/>
      <c r="J725" s="4"/>
      <c r="K725" s="4">
        <v>207</v>
      </c>
      <c r="L725" s="4">
        <v>21</v>
      </c>
      <c r="M725" s="4">
        <v>3</v>
      </c>
      <c r="N725" s="4" t="s">
        <v>3</v>
      </c>
      <c r="O725" s="4">
        <v>-1</v>
      </c>
      <c r="P725" s="4"/>
      <c r="Q725" s="4"/>
      <c r="R725" s="4"/>
      <c r="S725" s="4"/>
      <c r="T725" s="4"/>
      <c r="U725" s="4"/>
      <c r="V725" s="4"/>
      <c r="W725" s="4"/>
    </row>
    <row r="726" spans="1:206" x14ac:dyDescent="0.2">
      <c r="A726" s="4">
        <v>50</v>
      </c>
      <c r="B726" s="4">
        <v>0</v>
      </c>
      <c r="C726" s="4">
        <v>0</v>
      </c>
      <c r="D726" s="4">
        <v>1</v>
      </c>
      <c r="E726" s="4">
        <v>208</v>
      </c>
      <c r="F726" s="4">
        <f>Source!V703</f>
        <v>0</v>
      </c>
      <c r="G726" s="4" t="s">
        <v>54</v>
      </c>
      <c r="H726" s="4" t="s">
        <v>55</v>
      </c>
      <c r="I726" s="4"/>
      <c r="J726" s="4"/>
      <c r="K726" s="4">
        <v>208</v>
      </c>
      <c r="L726" s="4">
        <v>22</v>
      </c>
      <c r="M726" s="4">
        <v>3</v>
      </c>
      <c r="N726" s="4" t="s">
        <v>3</v>
      </c>
      <c r="O726" s="4">
        <v>-1</v>
      </c>
      <c r="P726" s="4"/>
      <c r="Q726" s="4"/>
      <c r="R726" s="4"/>
      <c r="S726" s="4"/>
      <c r="T726" s="4"/>
      <c r="U726" s="4"/>
      <c r="V726" s="4"/>
      <c r="W726" s="4"/>
    </row>
    <row r="727" spans="1:206" x14ac:dyDescent="0.2">
      <c r="A727" s="4">
        <v>50</v>
      </c>
      <c r="B727" s="4">
        <v>0</v>
      </c>
      <c r="C727" s="4">
        <v>0</v>
      </c>
      <c r="D727" s="4">
        <v>1</v>
      </c>
      <c r="E727" s="4">
        <v>209</v>
      </c>
      <c r="F727" s="4">
        <f>ROUND(Source!W703,O727)</f>
        <v>0</v>
      </c>
      <c r="G727" s="4" t="s">
        <v>56</v>
      </c>
      <c r="H727" s="4" t="s">
        <v>57</v>
      </c>
      <c r="I727" s="4"/>
      <c r="J727" s="4"/>
      <c r="K727" s="4">
        <v>209</v>
      </c>
      <c r="L727" s="4">
        <v>23</v>
      </c>
      <c r="M727" s="4">
        <v>3</v>
      </c>
      <c r="N727" s="4" t="s">
        <v>3</v>
      </c>
      <c r="O727" s="4">
        <v>2</v>
      </c>
      <c r="P727" s="4"/>
      <c r="Q727" s="4"/>
      <c r="R727" s="4"/>
      <c r="S727" s="4"/>
      <c r="T727" s="4"/>
      <c r="U727" s="4"/>
      <c r="V727" s="4"/>
      <c r="W727" s="4"/>
    </row>
    <row r="728" spans="1:206" x14ac:dyDescent="0.2">
      <c r="A728" s="4">
        <v>50</v>
      </c>
      <c r="B728" s="4">
        <v>0</v>
      </c>
      <c r="C728" s="4">
        <v>0</v>
      </c>
      <c r="D728" s="4">
        <v>1</v>
      </c>
      <c r="E728" s="4">
        <v>210</v>
      </c>
      <c r="F728" s="4">
        <f>ROUND(Source!X703,O728)</f>
        <v>0</v>
      </c>
      <c r="G728" s="4" t="s">
        <v>58</v>
      </c>
      <c r="H728" s="4" t="s">
        <v>59</v>
      </c>
      <c r="I728" s="4"/>
      <c r="J728" s="4"/>
      <c r="K728" s="4">
        <v>210</v>
      </c>
      <c r="L728" s="4">
        <v>24</v>
      </c>
      <c r="M728" s="4">
        <v>3</v>
      </c>
      <c r="N728" s="4" t="s">
        <v>3</v>
      </c>
      <c r="O728" s="4">
        <v>2</v>
      </c>
      <c r="P728" s="4"/>
      <c r="Q728" s="4"/>
      <c r="R728" s="4"/>
      <c r="S728" s="4"/>
      <c r="T728" s="4"/>
      <c r="U728" s="4"/>
      <c r="V728" s="4"/>
      <c r="W728" s="4"/>
    </row>
    <row r="729" spans="1:206" x14ac:dyDescent="0.2">
      <c r="A729" s="4">
        <v>50</v>
      </c>
      <c r="B729" s="4">
        <v>0</v>
      </c>
      <c r="C729" s="4">
        <v>0</v>
      </c>
      <c r="D729" s="4">
        <v>1</v>
      </c>
      <c r="E729" s="4">
        <v>211</v>
      </c>
      <c r="F729" s="4">
        <f>ROUND(Source!Y703,O729)</f>
        <v>0</v>
      </c>
      <c r="G729" s="4" t="s">
        <v>60</v>
      </c>
      <c r="H729" s="4" t="s">
        <v>61</v>
      </c>
      <c r="I729" s="4"/>
      <c r="J729" s="4"/>
      <c r="K729" s="4">
        <v>211</v>
      </c>
      <c r="L729" s="4">
        <v>25</v>
      </c>
      <c r="M729" s="4">
        <v>3</v>
      </c>
      <c r="N729" s="4" t="s">
        <v>3</v>
      </c>
      <c r="O729" s="4">
        <v>2</v>
      </c>
      <c r="P729" s="4"/>
      <c r="Q729" s="4"/>
      <c r="R729" s="4"/>
      <c r="S729" s="4"/>
      <c r="T729" s="4"/>
      <c r="U729" s="4"/>
      <c r="V729" s="4"/>
      <c r="W729" s="4"/>
    </row>
    <row r="730" spans="1:206" x14ac:dyDescent="0.2">
      <c r="A730" s="4">
        <v>50</v>
      </c>
      <c r="B730" s="4">
        <v>0</v>
      </c>
      <c r="C730" s="4">
        <v>0</v>
      </c>
      <c r="D730" s="4">
        <v>1</v>
      </c>
      <c r="E730" s="4">
        <v>224</v>
      </c>
      <c r="F730" s="4">
        <f>ROUND(Source!AR703,O730)</f>
        <v>0</v>
      </c>
      <c r="G730" s="4" t="s">
        <v>62</v>
      </c>
      <c r="H730" s="4" t="s">
        <v>63</v>
      </c>
      <c r="I730" s="4"/>
      <c r="J730" s="4"/>
      <c r="K730" s="4">
        <v>224</v>
      </c>
      <c r="L730" s="4">
        <v>26</v>
      </c>
      <c r="M730" s="4">
        <v>3</v>
      </c>
      <c r="N730" s="4" t="s">
        <v>3</v>
      </c>
      <c r="O730" s="4">
        <v>2</v>
      </c>
      <c r="P730" s="4"/>
      <c r="Q730" s="4"/>
      <c r="R730" s="4"/>
      <c r="S730" s="4"/>
      <c r="T730" s="4"/>
      <c r="U730" s="4"/>
      <c r="V730" s="4"/>
      <c r="W730" s="4"/>
    </row>
    <row r="732" spans="1:206" x14ac:dyDescent="0.2">
      <c r="A732" s="2">
        <v>51</v>
      </c>
      <c r="B732" s="2">
        <f>B647</f>
        <v>1</v>
      </c>
      <c r="C732" s="2">
        <f>A647</f>
        <v>4</v>
      </c>
      <c r="D732" s="2">
        <f>ROW(A647)</f>
        <v>647</v>
      </c>
      <c r="E732" s="2"/>
      <c r="F732" s="2" t="str">
        <f>IF(F647&lt;&gt;"",F647,"")</f>
        <v>4.1</v>
      </c>
      <c r="G732" s="2" t="str">
        <f>IF(G647&lt;&gt;"",G647,"")</f>
        <v>Кузнецкий мост ул., д. 21/5  (обустройство пешеходного перехода для маломобильных групп граждан)</v>
      </c>
      <c r="H732" s="2">
        <v>0</v>
      </c>
      <c r="I732" s="2"/>
      <c r="J732" s="2"/>
      <c r="K732" s="2"/>
      <c r="L732" s="2"/>
      <c r="M732" s="2"/>
      <c r="N732" s="2"/>
      <c r="O732" s="2">
        <f t="shared" ref="O732:T732" si="286">ROUND(O664+O703+AB732,2)</f>
        <v>0</v>
      </c>
      <c r="P732" s="2">
        <f t="shared" si="286"/>
        <v>0</v>
      </c>
      <c r="Q732" s="2">
        <f t="shared" si="286"/>
        <v>0</v>
      </c>
      <c r="R732" s="2">
        <f t="shared" si="286"/>
        <v>0</v>
      </c>
      <c r="S732" s="2">
        <f t="shared" si="286"/>
        <v>0</v>
      </c>
      <c r="T732" s="2">
        <f t="shared" si="286"/>
        <v>0</v>
      </c>
      <c r="U732" s="2">
        <f>U664+U703+AH732</f>
        <v>0</v>
      </c>
      <c r="V732" s="2">
        <f>V664+V703+AI732</f>
        <v>0</v>
      </c>
      <c r="W732" s="2">
        <f>ROUND(W664+W703+AJ732,2)</f>
        <v>0</v>
      </c>
      <c r="X732" s="2">
        <f>ROUND(X664+X703+AK732,2)</f>
        <v>0</v>
      </c>
      <c r="Y732" s="2">
        <f>ROUND(Y664+Y703+AL732,2)</f>
        <v>0</v>
      </c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>
        <f t="shared" ref="AO732:BC732" si="287">ROUND(AO664+AO703+BX732,2)</f>
        <v>0</v>
      </c>
      <c r="AP732" s="2">
        <f t="shared" si="287"/>
        <v>0</v>
      </c>
      <c r="AQ732" s="2">
        <f t="shared" si="287"/>
        <v>0</v>
      </c>
      <c r="AR732" s="2">
        <f t="shared" si="287"/>
        <v>0</v>
      </c>
      <c r="AS732" s="2">
        <f t="shared" si="287"/>
        <v>0</v>
      </c>
      <c r="AT732" s="2">
        <f t="shared" si="287"/>
        <v>0</v>
      </c>
      <c r="AU732" s="2">
        <f t="shared" si="287"/>
        <v>0</v>
      </c>
      <c r="AV732" s="2">
        <f t="shared" si="287"/>
        <v>0</v>
      </c>
      <c r="AW732" s="2">
        <f t="shared" si="287"/>
        <v>0</v>
      </c>
      <c r="AX732" s="2">
        <f t="shared" si="287"/>
        <v>0</v>
      </c>
      <c r="AY732" s="2">
        <f t="shared" si="287"/>
        <v>0</v>
      </c>
      <c r="AZ732" s="2">
        <f t="shared" si="287"/>
        <v>0</v>
      </c>
      <c r="BA732" s="2">
        <f t="shared" si="287"/>
        <v>0</v>
      </c>
      <c r="BB732" s="2">
        <f t="shared" si="287"/>
        <v>0</v>
      </c>
      <c r="BC732" s="2">
        <f t="shared" si="287"/>
        <v>0</v>
      </c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3"/>
      <c r="DH732" s="3"/>
      <c r="DI732" s="3"/>
      <c r="DJ732" s="3"/>
      <c r="DK732" s="3"/>
      <c r="DL732" s="3"/>
      <c r="DM732" s="3"/>
      <c r="DN732" s="3"/>
      <c r="DO732" s="3"/>
      <c r="DP732" s="3"/>
      <c r="DQ732" s="3"/>
      <c r="DR732" s="3"/>
      <c r="DS732" s="3"/>
      <c r="DT732" s="3"/>
      <c r="DU732" s="3"/>
      <c r="DV732" s="3"/>
      <c r="DW732" s="3"/>
      <c r="DX732" s="3"/>
      <c r="DY732" s="3"/>
      <c r="DZ732" s="3"/>
      <c r="EA732" s="3"/>
      <c r="EB732" s="3"/>
      <c r="EC732" s="3"/>
      <c r="ED732" s="3"/>
      <c r="EE732" s="3"/>
      <c r="EF732" s="3"/>
      <c r="EG732" s="3"/>
      <c r="EH732" s="3"/>
      <c r="EI732" s="3"/>
      <c r="EJ732" s="3"/>
      <c r="EK732" s="3"/>
      <c r="EL732" s="3"/>
      <c r="EM732" s="3"/>
      <c r="EN732" s="3"/>
      <c r="EO732" s="3"/>
      <c r="EP732" s="3"/>
      <c r="EQ732" s="3"/>
      <c r="ER732" s="3"/>
      <c r="ES732" s="3"/>
      <c r="ET732" s="3"/>
      <c r="EU732" s="3"/>
      <c r="EV732" s="3"/>
      <c r="EW732" s="3"/>
      <c r="EX732" s="3"/>
      <c r="EY732" s="3"/>
      <c r="EZ732" s="3"/>
      <c r="FA732" s="3"/>
      <c r="FB732" s="3"/>
      <c r="FC732" s="3"/>
      <c r="FD732" s="3"/>
      <c r="FE732" s="3"/>
      <c r="FF732" s="3"/>
      <c r="FG732" s="3"/>
      <c r="FH732" s="3"/>
      <c r="FI732" s="3"/>
      <c r="FJ732" s="3"/>
      <c r="FK732" s="3"/>
      <c r="FL732" s="3"/>
      <c r="FM732" s="3"/>
      <c r="FN732" s="3"/>
      <c r="FO732" s="3"/>
      <c r="FP732" s="3"/>
      <c r="FQ732" s="3"/>
      <c r="FR732" s="3"/>
      <c r="FS732" s="3"/>
      <c r="FT732" s="3"/>
      <c r="FU732" s="3"/>
      <c r="FV732" s="3"/>
      <c r="FW732" s="3"/>
      <c r="FX732" s="3"/>
      <c r="FY732" s="3"/>
      <c r="FZ732" s="3"/>
      <c r="GA732" s="3"/>
      <c r="GB732" s="3"/>
      <c r="GC732" s="3"/>
      <c r="GD732" s="3"/>
      <c r="GE732" s="3"/>
      <c r="GF732" s="3"/>
      <c r="GG732" s="3"/>
      <c r="GH732" s="3"/>
      <c r="GI732" s="3"/>
      <c r="GJ732" s="3"/>
      <c r="GK732" s="3"/>
      <c r="GL732" s="3"/>
      <c r="GM732" s="3"/>
      <c r="GN732" s="3"/>
      <c r="GO732" s="3"/>
      <c r="GP732" s="3"/>
      <c r="GQ732" s="3"/>
      <c r="GR732" s="3"/>
      <c r="GS732" s="3"/>
      <c r="GT732" s="3"/>
      <c r="GU732" s="3"/>
      <c r="GV732" s="3"/>
      <c r="GW732" s="3"/>
      <c r="GX732" s="3">
        <v>0</v>
      </c>
    </row>
    <row r="734" spans="1:206" x14ac:dyDescent="0.2">
      <c r="A734" s="4">
        <v>50</v>
      </c>
      <c r="B734" s="4">
        <v>0</v>
      </c>
      <c r="C734" s="4">
        <v>0</v>
      </c>
      <c r="D734" s="4">
        <v>1</v>
      </c>
      <c r="E734" s="4">
        <v>201</v>
      </c>
      <c r="F734" s="4">
        <f>ROUND(Source!O732,O734)</f>
        <v>0</v>
      </c>
      <c r="G734" s="4" t="s">
        <v>12</v>
      </c>
      <c r="H734" s="4" t="s">
        <v>13</v>
      </c>
      <c r="I734" s="4"/>
      <c r="J734" s="4"/>
      <c r="K734" s="4">
        <v>201</v>
      </c>
      <c r="L734" s="4">
        <v>1</v>
      </c>
      <c r="M734" s="4">
        <v>3</v>
      </c>
      <c r="N734" s="4" t="s">
        <v>3</v>
      </c>
      <c r="O734" s="4">
        <v>2</v>
      </c>
      <c r="P734" s="4"/>
      <c r="Q734" s="4"/>
      <c r="R734" s="4"/>
      <c r="S734" s="4"/>
      <c r="T734" s="4"/>
      <c r="U734" s="4"/>
      <c r="V734" s="4"/>
      <c r="W734" s="4"/>
    </row>
    <row r="735" spans="1:206" x14ac:dyDescent="0.2">
      <c r="A735" s="4">
        <v>50</v>
      </c>
      <c r="B735" s="4">
        <v>0</v>
      </c>
      <c r="C735" s="4">
        <v>0</v>
      </c>
      <c r="D735" s="4">
        <v>1</v>
      </c>
      <c r="E735" s="4">
        <v>202</v>
      </c>
      <c r="F735" s="4">
        <f>ROUND(Source!P732,O735)</f>
        <v>0</v>
      </c>
      <c r="G735" s="4" t="s">
        <v>14</v>
      </c>
      <c r="H735" s="4" t="s">
        <v>15</v>
      </c>
      <c r="I735" s="4"/>
      <c r="J735" s="4"/>
      <c r="K735" s="4">
        <v>202</v>
      </c>
      <c r="L735" s="4">
        <v>2</v>
      </c>
      <c r="M735" s="4">
        <v>3</v>
      </c>
      <c r="N735" s="4" t="s">
        <v>3</v>
      </c>
      <c r="O735" s="4">
        <v>2</v>
      </c>
      <c r="P735" s="4"/>
      <c r="Q735" s="4"/>
      <c r="R735" s="4"/>
      <c r="S735" s="4"/>
      <c r="T735" s="4"/>
      <c r="U735" s="4"/>
      <c r="V735" s="4"/>
      <c r="W735" s="4"/>
    </row>
    <row r="736" spans="1:206" x14ac:dyDescent="0.2">
      <c r="A736" s="4">
        <v>50</v>
      </c>
      <c r="B736" s="4">
        <v>0</v>
      </c>
      <c r="C736" s="4">
        <v>0</v>
      </c>
      <c r="D736" s="4">
        <v>1</v>
      </c>
      <c r="E736" s="4">
        <v>222</v>
      </c>
      <c r="F736" s="4">
        <f>ROUND(Source!AO732,O736)</f>
        <v>0</v>
      </c>
      <c r="G736" s="4" t="s">
        <v>16</v>
      </c>
      <c r="H736" s="4" t="s">
        <v>17</v>
      </c>
      <c r="I736" s="4"/>
      <c r="J736" s="4"/>
      <c r="K736" s="4">
        <v>222</v>
      </c>
      <c r="L736" s="4">
        <v>3</v>
      </c>
      <c r="M736" s="4">
        <v>3</v>
      </c>
      <c r="N736" s="4" t="s">
        <v>3</v>
      </c>
      <c r="O736" s="4">
        <v>2</v>
      </c>
      <c r="P736" s="4"/>
      <c r="Q736" s="4"/>
      <c r="R736" s="4"/>
      <c r="S736" s="4"/>
      <c r="T736" s="4"/>
      <c r="U736" s="4"/>
      <c r="V736" s="4"/>
      <c r="W736" s="4"/>
    </row>
    <row r="737" spans="1:23" x14ac:dyDescent="0.2">
      <c r="A737" s="4">
        <v>50</v>
      </c>
      <c r="B737" s="4">
        <v>0</v>
      </c>
      <c r="C737" s="4">
        <v>0</v>
      </c>
      <c r="D737" s="4">
        <v>1</v>
      </c>
      <c r="E737" s="4">
        <v>225</v>
      </c>
      <c r="F737" s="4">
        <f>ROUND(Source!AV732,O737)</f>
        <v>0</v>
      </c>
      <c r="G737" s="4" t="s">
        <v>18</v>
      </c>
      <c r="H737" s="4" t="s">
        <v>19</v>
      </c>
      <c r="I737" s="4"/>
      <c r="J737" s="4"/>
      <c r="K737" s="4">
        <v>225</v>
      </c>
      <c r="L737" s="4">
        <v>4</v>
      </c>
      <c r="M737" s="4">
        <v>3</v>
      </c>
      <c r="N737" s="4" t="s">
        <v>3</v>
      </c>
      <c r="O737" s="4">
        <v>2</v>
      </c>
      <c r="P737" s="4"/>
      <c r="Q737" s="4"/>
      <c r="R737" s="4"/>
      <c r="S737" s="4"/>
      <c r="T737" s="4"/>
      <c r="U737" s="4"/>
      <c r="V737" s="4"/>
      <c r="W737" s="4"/>
    </row>
    <row r="738" spans="1:23" x14ac:dyDescent="0.2">
      <c r="A738" s="4">
        <v>50</v>
      </c>
      <c r="B738" s="4">
        <v>0</v>
      </c>
      <c r="C738" s="4">
        <v>0</v>
      </c>
      <c r="D738" s="4">
        <v>1</v>
      </c>
      <c r="E738" s="4">
        <v>226</v>
      </c>
      <c r="F738" s="4">
        <f>ROUND(Source!AW732,O738)</f>
        <v>0</v>
      </c>
      <c r="G738" s="4" t="s">
        <v>20</v>
      </c>
      <c r="H738" s="4" t="s">
        <v>21</v>
      </c>
      <c r="I738" s="4"/>
      <c r="J738" s="4"/>
      <c r="K738" s="4">
        <v>226</v>
      </c>
      <c r="L738" s="4">
        <v>5</v>
      </c>
      <c r="M738" s="4">
        <v>3</v>
      </c>
      <c r="N738" s="4" t="s">
        <v>3</v>
      </c>
      <c r="O738" s="4">
        <v>2</v>
      </c>
      <c r="P738" s="4"/>
      <c r="Q738" s="4"/>
      <c r="R738" s="4"/>
      <c r="S738" s="4"/>
      <c r="T738" s="4"/>
      <c r="U738" s="4"/>
      <c r="V738" s="4"/>
      <c r="W738" s="4"/>
    </row>
    <row r="739" spans="1:23" x14ac:dyDescent="0.2">
      <c r="A739" s="4">
        <v>50</v>
      </c>
      <c r="B739" s="4">
        <v>0</v>
      </c>
      <c r="C739" s="4">
        <v>0</v>
      </c>
      <c r="D739" s="4">
        <v>1</v>
      </c>
      <c r="E739" s="4">
        <v>227</v>
      </c>
      <c r="F739" s="4">
        <f>ROUND(Source!AX732,O739)</f>
        <v>0</v>
      </c>
      <c r="G739" s="4" t="s">
        <v>22</v>
      </c>
      <c r="H739" s="4" t="s">
        <v>23</v>
      </c>
      <c r="I739" s="4"/>
      <c r="J739" s="4"/>
      <c r="K739" s="4">
        <v>227</v>
      </c>
      <c r="L739" s="4">
        <v>6</v>
      </c>
      <c r="M739" s="4">
        <v>3</v>
      </c>
      <c r="N739" s="4" t="s">
        <v>3</v>
      </c>
      <c r="O739" s="4">
        <v>2</v>
      </c>
      <c r="P739" s="4"/>
      <c r="Q739" s="4"/>
      <c r="R739" s="4"/>
      <c r="S739" s="4"/>
      <c r="T739" s="4"/>
      <c r="U739" s="4"/>
      <c r="V739" s="4"/>
      <c r="W739" s="4"/>
    </row>
    <row r="740" spans="1:23" x14ac:dyDescent="0.2">
      <c r="A740" s="4">
        <v>50</v>
      </c>
      <c r="B740" s="4">
        <v>0</v>
      </c>
      <c r="C740" s="4">
        <v>0</v>
      </c>
      <c r="D740" s="4">
        <v>1</v>
      </c>
      <c r="E740" s="4">
        <v>228</v>
      </c>
      <c r="F740" s="4">
        <f>ROUND(Source!AY732,O740)</f>
        <v>0</v>
      </c>
      <c r="G740" s="4" t="s">
        <v>24</v>
      </c>
      <c r="H740" s="4" t="s">
        <v>25</v>
      </c>
      <c r="I740" s="4"/>
      <c r="J740" s="4"/>
      <c r="K740" s="4">
        <v>228</v>
      </c>
      <c r="L740" s="4">
        <v>7</v>
      </c>
      <c r="M740" s="4">
        <v>3</v>
      </c>
      <c r="N740" s="4" t="s">
        <v>3</v>
      </c>
      <c r="O740" s="4">
        <v>2</v>
      </c>
      <c r="P740" s="4"/>
      <c r="Q740" s="4"/>
      <c r="R740" s="4"/>
      <c r="S740" s="4"/>
      <c r="T740" s="4"/>
      <c r="U740" s="4"/>
      <c r="V740" s="4"/>
      <c r="W740" s="4"/>
    </row>
    <row r="741" spans="1:23" x14ac:dyDescent="0.2">
      <c r="A741" s="4">
        <v>50</v>
      </c>
      <c r="B741" s="4">
        <v>0</v>
      </c>
      <c r="C741" s="4">
        <v>0</v>
      </c>
      <c r="D741" s="4">
        <v>1</v>
      </c>
      <c r="E741" s="4">
        <v>216</v>
      </c>
      <c r="F741" s="4">
        <f>ROUND(Source!AP732,O741)</f>
        <v>0</v>
      </c>
      <c r="G741" s="4" t="s">
        <v>26</v>
      </c>
      <c r="H741" s="4" t="s">
        <v>27</v>
      </c>
      <c r="I741" s="4"/>
      <c r="J741" s="4"/>
      <c r="K741" s="4">
        <v>216</v>
      </c>
      <c r="L741" s="4">
        <v>8</v>
      </c>
      <c r="M741" s="4">
        <v>3</v>
      </c>
      <c r="N741" s="4" t="s">
        <v>3</v>
      </c>
      <c r="O741" s="4">
        <v>2</v>
      </c>
      <c r="P741" s="4"/>
      <c r="Q741" s="4"/>
      <c r="R741" s="4"/>
      <c r="S741" s="4"/>
      <c r="T741" s="4"/>
      <c r="U741" s="4"/>
      <c r="V741" s="4"/>
      <c r="W741" s="4"/>
    </row>
    <row r="742" spans="1:23" x14ac:dyDescent="0.2">
      <c r="A742" s="4">
        <v>50</v>
      </c>
      <c r="B742" s="4">
        <v>0</v>
      </c>
      <c r="C742" s="4">
        <v>0</v>
      </c>
      <c r="D742" s="4">
        <v>1</v>
      </c>
      <c r="E742" s="4">
        <v>223</v>
      </c>
      <c r="F742" s="4">
        <f>ROUND(Source!AQ732,O742)</f>
        <v>0</v>
      </c>
      <c r="G742" s="4" t="s">
        <v>28</v>
      </c>
      <c r="H742" s="4" t="s">
        <v>29</v>
      </c>
      <c r="I742" s="4"/>
      <c r="J742" s="4"/>
      <c r="K742" s="4">
        <v>223</v>
      </c>
      <c r="L742" s="4">
        <v>9</v>
      </c>
      <c r="M742" s="4">
        <v>3</v>
      </c>
      <c r="N742" s="4" t="s">
        <v>3</v>
      </c>
      <c r="O742" s="4">
        <v>2</v>
      </c>
      <c r="P742" s="4"/>
      <c r="Q742" s="4"/>
      <c r="R742" s="4"/>
      <c r="S742" s="4"/>
      <c r="T742" s="4"/>
      <c r="U742" s="4"/>
      <c r="V742" s="4"/>
      <c r="W742" s="4"/>
    </row>
    <row r="743" spans="1:23" x14ac:dyDescent="0.2">
      <c r="A743" s="4">
        <v>50</v>
      </c>
      <c r="B743" s="4">
        <v>0</v>
      </c>
      <c r="C743" s="4">
        <v>0</v>
      </c>
      <c r="D743" s="4">
        <v>1</v>
      </c>
      <c r="E743" s="4">
        <v>229</v>
      </c>
      <c r="F743" s="4">
        <f>ROUND(Source!AZ732,O743)</f>
        <v>0</v>
      </c>
      <c r="G743" s="4" t="s">
        <v>30</v>
      </c>
      <c r="H743" s="4" t="s">
        <v>31</v>
      </c>
      <c r="I743" s="4"/>
      <c r="J743" s="4"/>
      <c r="K743" s="4">
        <v>229</v>
      </c>
      <c r="L743" s="4">
        <v>10</v>
      </c>
      <c r="M743" s="4">
        <v>3</v>
      </c>
      <c r="N743" s="4" t="s">
        <v>3</v>
      </c>
      <c r="O743" s="4">
        <v>2</v>
      </c>
      <c r="P743" s="4"/>
      <c r="Q743" s="4"/>
      <c r="R743" s="4"/>
      <c r="S743" s="4"/>
      <c r="T743" s="4"/>
      <c r="U743" s="4"/>
      <c r="V743" s="4"/>
      <c r="W743" s="4"/>
    </row>
    <row r="744" spans="1:23" x14ac:dyDescent="0.2">
      <c r="A744" s="4">
        <v>50</v>
      </c>
      <c r="B744" s="4">
        <v>0</v>
      </c>
      <c r="C744" s="4">
        <v>0</v>
      </c>
      <c r="D744" s="4">
        <v>1</v>
      </c>
      <c r="E744" s="4">
        <v>203</v>
      </c>
      <c r="F744" s="4">
        <f>ROUND(Source!Q732,O744)</f>
        <v>0</v>
      </c>
      <c r="G744" s="4" t="s">
        <v>32</v>
      </c>
      <c r="H744" s="4" t="s">
        <v>33</v>
      </c>
      <c r="I744" s="4"/>
      <c r="J744" s="4"/>
      <c r="K744" s="4">
        <v>203</v>
      </c>
      <c r="L744" s="4">
        <v>11</v>
      </c>
      <c r="M744" s="4">
        <v>3</v>
      </c>
      <c r="N744" s="4" t="s">
        <v>3</v>
      </c>
      <c r="O744" s="4">
        <v>2</v>
      </c>
      <c r="P744" s="4"/>
      <c r="Q744" s="4"/>
      <c r="R744" s="4"/>
      <c r="S744" s="4"/>
      <c r="T744" s="4"/>
      <c r="U744" s="4"/>
      <c r="V744" s="4"/>
      <c r="W744" s="4"/>
    </row>
    <row r="745" spans="1:23" x14ac:dyDescent="0.2">
      <c r="A745" s="4">
        <v>50</v>
      </c>
      <c r="B745" s="4">
        <v>0</v>
      </c>
      <c r="C745" s="4">
        <v>0</v>
      </c>
      <c r="D745" s="4">
        <v>1</v>
      </c>
      <c r="E745" s="4">
        <v>231</v>
      </c>
      <c r="F745" s="4">
        <f>ROUND(Source!BB732,O745)</f>
        <v>0</v>
      </c>
      <c r="G745" s="4" t="s">
        <v>34</v>
      </c>
      <c r="H745" s="4" t="s">
        <v>35</v>
      </c>
      <c r="I745" s="4"/>
      <c r="J745" s="4"/>
      <c r="K745" s="4">
        <v>231</v>
      </c>
      <c r="L745" s="4">
        <v>12</v>
      </c>
      <c r="M745" s="4">
        <v>3</v>
      </c>
      <c r="N745" s="4" t="s">
        <v>3</v>
      </c>
      <c r="O745" s="4">
        <v>2</v>
      </c>
      <c r="P745" s="4"/>
      <c r="Q745" s="4"/>
      <c r="R745" s="4"/>
      <c r="S745" s="4"/>
      <c r="T745" s="4"/>
      <c r="U745" s="4"/>
      <c r="V745" s="4"/>
      <c r="W745" s="4"/>
    </row>
    <row r="746" spans="1:23" x14ac:dyDescent="0.2">
      <c r="A746" s="4">
        <v>50</v>
      </c>
      <c r="B746" s="4">
        <v>0</v>
      </c>
      <c r="C746" s="4">
        <v>0</v>
      </c>
      <c r="D746" s="4">
        <v>1</v>
      </c>
      <c r="E746" s="4">
        <v>204</v>
      </c>
      <c r="F746" s="4">
        <f>ROUND(Source!R732,O746)</f>
        <v>0</v>
      </c>
      <c r="G746" s="4" t="s">
        <v>36</v>
      </c>
      <c r="H746" s="4" t="s">
        <v>37</v>
      </c>
      <c r="I746" s="4"/>
      <c r="J746" s="4"/>
      <c r="K746" s="4">
        <v>204</v>
      </c>
      <c r="L746" s="4">
        <v>13</v>
      </c>
      <c r="M746" s="4">
        <v>3</v>
      </c>
      <c r="N746" s="4" t="s">
        <v>3</v>
      </c>
      <c r="O746" s="4">
        <v>2</v>
      </c>
      <c r="P746" s="4"/>
      <c r="Q746" s="4"/>
      <c r="R746" s="4"/>
      <c r="S746" s="4"/>
      <c r="T746" s="4"/>
      <c r="U746" s="4"/>
      <c r="V746" s="4"/>
      <c r="W746" s="4"/>
    </row>
    <row r="747" spans="1:23" x14ac:dyDescent="0.2">
      <c r="A747" s="4">
        <v>50</v>
      </c>
      <c r="B747" s="4">
        <v>0</v>
      </c>
      <c r="C747" s="4">
        <v>0</v>
      </c>
      <c r="D747" s="4">
        <v>1</v>
      </c>
      <c r="E747" s="4">
        <v>205</v>
      </c>
      <c r="F747" s="4">
        <f>ROUND(Source!S732,O747)</f>
        <v>0</v>
      </c>
      <c r="G747" s="4" t="s">
        <v>38</v>
      </c>
      <c r="H747" s="4" t="s">
        <v>39</v>
      </c>
      <c r="I747" s="4"/>
      <c r="J747" s="4"/>
      <c r="K747" s="4">
        <v>205</v>
      </c>
      <c r="L747" s="4">
        <v>14</v>
      </c>
      <c r="M747" s="4">
        <v>3</v>
      </c>
      <c r="N747" s="4" t="s">
        <v>3</v>
      </c>
      <c r="O747" s="4">
        <v>2</v>
      </c>
      <c r="P747" s="4"/>
      <c r="Q747" s="4"/>
      <c r="R747" s="4"/>
      <c r="S747" s="4"/>
      <c r="T747" s="4"/>
      <c r="U747" s="4"/>
      <c r="V747" s="4"/>
      <c r="W747" s="4"/>
    </row>
    <row r="748" spans="1:23" x14ac:dyDescent="0.2">
      <c r="A748" s="4">
        <v>50</v>
      </c>
      <c r="B748" s="4">
        <v>0</v>
      </c>
      <c r="C748" s="4">
        <v>0</v>
      </c>
      <c r="D748" s="4">
        <v>1</v>
      </c>
      <c r="E748" s="4">
        <v>232</v>
      </c>
      <c r="F748" s="4">
        <f>ROUND(Source!BC732,O748)</f>
        <v>0</v>
      </c>
      <c r="G748" s="4" t="s">
        <v>40</v>
      </c>
      <c r="H748" s="4" t="s">
        <v>41</v>
      </c>
      <c r="I748" s="4"/>
      <c r="J748" s="4"/>
      <c r="K748" s="4">
        <v>232</v>
      </c>
      <c r="L748" s="4">
        <v>15</v>
      </c>
      <c r="M748" s="4">
        <v>3</v>
      </c>
      <c r="N748" s="4" t="s">
        <v>3</v>
      </c>
      <c r="O748" s="4">
        <v>2</v>
      </c>
      <c r="P748" s="4"/>
      <c r="Q748" s="4"/>
      <c r="R748" s="4"/>
      <c r="S748" s="4"/>
      <c r="T748" s="4"/>
      <c r="U748" s="4"/>
      <c r="V748" s="4"/>
      <c r="W748" s="4"/>
    </row>
    <row r="749" spans="1:23" x14ac:dyDescent="0.2">
      <c r="A749" s="4">
        <v>50</v>
      </c>
      <c r="B749" s="4">
        <v>0</v>
      </c>
      <c r="C749" s="4">
        <v>0</v>
      </c>
      <c r="D749" s="4">
        <v>1</v>
      </c>
      <c r="E749" s="4">
        <v>214</v>
      </c>
      <c r="F749" s="4">
        <f>ROUND(Source!AS732,O749)</f>
        <v>0</v>
      </c>
      <c r="G749" s="4" t="s">
        <v>42</v>
      </c>
      <c r="H749" s="4" t="s">
        <v>43</v>
      </c>
      <c r="I749" s="4"/>
      <c r="J749" s="4"/>
      <c r="K749" s="4">
        <v>214</v>
      </c>
      <c r="L749" s="4">
        <v>16</v>
      </c>
      <c r="M749" s="4">
        <v>3</v>
      </c>
      <c r="N749" s="4" t="s">
        <v>3</v>
      </c>
      <c r="O749" s="4">
        <v>2</v>
      </c>
      <c r="P749" s="4"/>
      <c r="Q749" s="4"/>
      <c r="R749" s="4"/>
      <c r="S749" s="4"/>
      <c r="T749" s="4"/>
      <c r="U749" s="4"/>
      <c r="V749" s="4"/>
      <c r="W749" s="4"/>
    </row>
    <row r="750" spans="1:23" x14ac:dyDescent="0.2">
      <c r="A750" s="4">
        <v>50</v>
      </c>
      <c r="B750" s="4">
        <v>0</v>
      </c>
      <c r="C750" s="4">
        <v>0</v>
      </c>
      <c r="D750" s="4">
        <v>1</v>
      </c>
      <c r="E750" s="4">
        <v>215</v>
      </c>
      <c r="F750" s="4">
        <f>ROUND(Source!AT732,O750)</f>
        <v>0</v>
      </c>
      <c r="G750" s="4" t="s">
        <v>44</v>
      </c>
      <c r="H750" s="4" t="s">
        <v>45</v>
      </c>
      <c r="I750" s="4"/>
      <c r="J750" s="4"/>
      <c r="K750" s="4">
        <v>215</v>
      </c>
      <c r="L750" s="4">
        <v>17</v>
      </c>
      <c r="M750" s="4">
        <v>3</v>
      </c>
      <c r="N750" s="4" t="s">
        <v>3</v>
      </c>
      <c r="O750" s="4">
        <v>2</v>
      </c>
      <c r="P750" s="4"/>
      <c r="Q750" s="4"/>
      <c r="R750" s="4"/>
      <c r="S750" s="4"/>
      <c r="T750" s="4"/>
      <c r="U750" s="4"/>
      <c r="V750" s="4"/>
      <c r="W750" s="4"/>
    </row>
    <row r="751" spans="1:23" x14ac:dyDescent="0.2">
      <c r="A751" s="4">
        <v>50</v>
      </c>
      <c r="B751" s="4">
        <v>0</v>
      </c>
      <c r="C751" s="4">
        <v>0</v>
      </c>
      <c r="D751" s="4">
        <v>1</v>
      </c>
      <c r="E751" s="4">
        <v>217</v>
      </c>
      <c r="F751" s="4">
        <f>ROUND(Source!AU732,O751)</f>
        <v>0</v>
      </c>
      <c r="G751" s="4" t="s">
        <v>46</v>
      </c>
      <c r="H751" s="4" t="s">
        <v>47</v>
      </c>
      <c r="I751" s="4"/>
      <c r="J751" s="4"/>
      <c r="K751" s="4">
        <v>217</v>
      </c>
      <c r="L751" s="4">
        <v>18</v>
      </c>
      <c r="M751" s="4">
        <v>3</v>
      </c>
      <c r="N751" s="4" t="s">
        <v>3</v>
      </c>
      <c r="O751" s="4">
        <v>2</v>
      </c>
      <c r="P751" s="4"/>
      <c r="Q751" s="4"/>
      <c r="R751" s="4"/>
      <c r="S751" s="4"/>
      <c r="T751" s="4"/>
      <c r="U751" s="4"/>
      <c r="V751" s="4"/>
      <c r="W751" s="4"/>
    </row>
    <row r="752" spans="1:23" x14ac:dyDescent="0.2">
      <c r="A752" s="4">
        <v>50</v>
      </c>
      <c r="B752" s="4">
        <v>0</v>
      </c>
      <c r="C752" s="4">
        <v>0</v>
      </c>
      <c r="D752" s="4">
        <v>1</v>
      </c>
      <c r="E752" s="4">
        <v>230</v>
      </c>
      <c r="F752" s="4">
        <f>ROUND(Source!BA732,O752)</f>
        <v>0</v>
      </c>
      <c r="G752" s="4" t="s">
        <v>48</v>
      </c>
      <c r="H752" s="4" t="s">
        <v>49</v>
      </c>
      <c r="I752" s="4"/>
      <c r="J752" s="4"/>
      <c r="K752" s="4">
        <v>230</v>
      </c>
      <c r="L752" s="4">
        <v>19</v>
      </c>
      <c r="M752" s="4">
        <v>3</v>
      </c>
      <c r="N752" s="4" t="s">
        <v>3</v>
      </c>
      <c r="O752" s="4">
        <v>2</v>
      </c>
      <c r="P752" s="4"/>
      <c r="Q752" s="4"/>
      <c r="R752" s="4"/>
      <c r="S752" s="4"/>
      <c r="T752" s="4"/>
      <c r="U752" s="4"/>
      <c r="V752" s="4"/>
      <c r="W752" s="4"/>
    </row>
    <row r="753" spans="1:206" x14ac:dyDescent="0.2">
      <c r="A753" s="4">
        <v>50</v>
      </c>
      <c r="B753" s="4">
        <v>0</v>
      </c>
      <c r="C753" s="4">
        <v>0</v>
      </c>
      <c r="D753" s="4">
        <v>1</v>
      </c>
      <c r="E753" s="4">
        <v>206</v>
      </c>
      <c r="F753" s="4">
        <f>ROUND(Source!T732,O753)</f>
        <v>0</v>
      </c>
      <c r="G753" s="4" t="s">
        <v>50</v>
      </c>
      <c r="H753" s="4" t="s">
        <v>51</v>
      </c>
      <c r="I753" s="4"/>
      <c r="J753" s="4"/>
      <c r="K753" s="4">
        <v>206</v>
      </c>
      <c r="L753" s="4">
        <v>20</v>
      </c>
      <c r="M753" s="4">
        <v>3</v>
      </c>
      <c r="N753" s="4" t="s">
        <v>3</v>
      </c>
      <c r="O753" s="4">
        <v>2</v>
      </c>
      <c r="P753" s="4"/>
      <c r="Q753" s="4"/>
      <c r="R753" s="4"/>
      <c r="S753" s="4"/>
      <c r="T753" s="4"/>
      <c r="U753" s="4"/>
      <c r="V753" s="4"/>
      <c r="W753" s="4"/>
    </row>
    <row r="754" spans="1:206" x14ac:dyDescent="0.2">
      <c r="A754" s="4">
        <v>50</v>
      </c>
      <c r="B754" s="4">
        <v>0</v>
      </c>
      <c r="C754" s="4">
        <v>0</v>
      </c>
      <c r="D754" s="4">
        <v>1</v>
      </c>
      <c r="E754" s="4">
        <v>207</v>
      </c>
      <c r="F754" s="4">
        <f>Source!U732</f>
        <v>0</v>
      </c>
      <c r="G754" s="4" t="s">
        <v>52</v>
      </c>
      <c r="H754" s="4" t="s">
        <v>53</v>
      </c>
      <c r="I754" s="4"/>
      <c r="J754" s="4"/>
      <c r="K754" s="4">
        <v>207</v>
      </c>
      <c r="L754" s="4">
        <v>21</v>
      </c>
      <c r="M754" s="4">
        <v>3</v>
      </c>
      <c r="N754" s="4" t="s">
        <v>3</v>
      </c>
      <c r="O754" s="4">
        <v>-1</v>
      </c>
      <c r="P754" s="4"/>
      <c r="Q754" s="4"/>
      <c r="R754" s="4"/>
      <c r="S754" s="4"/>
      <c r="T754" s="4"/>
      <c r="U754" s="4"/>
      <c r="V754" s="4"/>
      <c r="W754" s="4"/>
    </row>
    <row r="755" spans="1:206" x14ac:dyDescent="0.2">
      <c r="A755" s="4">
        <v>50</v>
      </c>
      <c r="B755" s="4">
        <v>0</v>
      </c>
      <c r="C755" s="4">
        <v>0</v>
      </c>
      <c r="D755" s="4">
        <v>1</v>
      </c>
      <c r="E755" s="4">
        <v>208</v>
      </c>
      <c r="F755" s="4">
        <f>Source!V732</f>
        <v>0</v>
      </c>
      <c r="G755" s="4" t="s">
        <v>54</v>
      </c>
      <c r="H755" s="4" t="s">
        <v>55</v>
      </c>
      <c r="I755" s="4"/>
      <c r="J755" s="4"/>
      <c r="K755" s="4">
        <v>208</v>
      </c>
      <c r="L755" s="4">
        <v>22</v>
      </c>
      <c r="M755" s="4">
        <v>3</v>
      </c>
      <c r="N755" s="4" t="s">
        <v>3</v>
      </c>
      <c r="O755" s="4">
        <v>-1</v>
      </c>
      <c r="P755" s="4"/>
      <c r="Q755" s="4"/>
      <c r="R755" s="4"/>
      <c r="S755" s="4"/>
      <c r="T755" s="4"/>
      <c r="U755" s="4"/>
      <c r="V755" s="4"/>
      <c r="W755" s="4"/>
    </row>
    <row r="756" spans="1:206" x14ac:dyDescent="0.2">
      <c r="A756" s="4">
        <v>50</v>
      </c>
      <c r="B756" s="4">
        <v>0</v>
      </c>
      <c r="C756" s="4">
        <v>0</v>
      </c>
      <c r="D756" s="4">
        <v>1</v>
      </c>
      <c r="E756" s="4">
        <v>209</v>
      </c>
      <c r="F756" s="4">
        <f>ROUND(Source!W732,O756)</f>
        <v>0</v>
      </c>
      <c r="G756" s="4" t="s">
        <v>56</v>
      </c>
      <c r="H756" s="4" t="s">
        <v>57</v>
      </c>
      <c r="I756" s="4"/>
      <c r="J756" s="4"/>
      <c r="K756" s="4">
        <v>209</v>
      </c>
      <c r="L756" s="4">
        <v>23</v>
      </c>
      <c r="M756" s="4">
        <v>3</v>
      </c>
      <c r="N756" s="4" t="s">
        <v>3</v>
      </c>
      <c r="O756" s="4">
        <v>2</v>
      </c>
      <c r="P756" s="4"/>
      <c r="Q756" s="4"/>
      <c r="R756" s="4"/>
      <c r="S756" s="4"/>
      <c r="T756" s="4"/>
      <c r="U756" s="4"/>
      <c r="V756" s="4"/>
      <c r="W756" s="4"/>
    </row>
    <row r="757" spans="1:206" x14ac:dyDescent="0.2">
      <c r="A757" s="4">
        <v>50</v>
      </c>
      <c r="B757" s="4">
        <v>0</v>
      </c>
      <c r="C757" s="4">
        <v>0</v>
      </c>
      <c r="D757" s="4">
        <v>1</v>
      </c>
      <c r="E757" s="4">
        <v>210</v>
      </c>
      <c r="F757" s="4">
        <f>ROUND(Source!X732,O757)</f>
        <v>0</v>
      </c>
      <c r="G757" s="4" t="s">
        <v>58</v>
      </c>
      <c r="H757" s="4" t="s">
        <v>59</v>
      </c>
      <c r="I757" s="4"/>
      <c r="J757" s="4"/>
      <c r="K757" s="4">
        <v>210</v>
      </c>
      <c r="L757" s="4">
        <v>24</v>
      </c>
      <c r="M757" s="4">
        <v>3</v>
      </c>
      <c r="N757" s="4" t="s">
        <v>3</v>
      </c>
      <c r="O757" s="4">
        <v>2</v>
      </c>
      <c r="P757" s="4"/>
      <c r="Q757" s="4"/>
      <c r="R757" s="4"/>
      <c r="S757" s="4"/>
      <c r="T757" s="4"/>
      <c r="U757" s="4"/>
      <c r="V757" s="4"/>
      <c r="W757" s="4"/>
    </row>
    <row r="758" spans="1:206" x14ac:dyDescent="0.2">
      <c r="A758" s="4">
        <v>50</v>
      </c>
      <c r="B758" s="4">
        <v>0</v>
      </c>
      <c r="C758" s="4">
        <v>0</v>
      </c>
      <c r="D758" s="4">
        <v>1</v>
      </c>
      <c r="E758" s="4">
        <v>211</v>
      </c>
      <c r="F758" s="4">
        <f>ROUND(Source!Y732,O758)</f>
        <v>0</v>
      </c>
      <c r="G758" s="4" t="s">
        <v>60</v>
      </c>
      <c r="H758" s="4" t="s">
        <v>61</v>
      </c>
      <c r="I758" s="4"/>
      <c r="J758" s="4"/>
      <c r="K758" s="4">
        <v>211</v>
      </c>
      <c r="L758" s="4">
        <v>25</v>
      </c>
      <c r="M758" s="4">
        <v>3</v>
      </c>
      <c r="N758" s="4" t="s">
        <v>3</v>
      </c>
      <c r="O758" s="4">
        <v>2</v>
      </c>
      <c r="P758" s="4"/>
      <c r="Q758" s="4"/>
      <c r="R758" s="4"/>
      <c r="S758" s="4"/>
      <c r="T758" s="4"/>
      <c r="U758" s="4"/>
      <c r="V758" s="4"/>
      <c r="W758" s="4"/>
    </row>
    <row r="759" spans="1:206" x14ac:dyDescent="0.2">
      <c r="A759" s="4">
        <v>50</v>
      </c>
      <c r="B759" s="4">
        <v>0</v>
      </c>
      <c r="C759" s="4">
        <v>0</v>
      </c>
      <c r="D759" s="4">
        <v>1</v>
      </c>
      <c r="E759" s="4">
        <v>224</v>
      </c>
      <c r="F759" s="4">
        <f>ROUND(Source!AR732,O759)</f>
        <v>0</v>
      </c>
      <c r="G759" s="4" t="s">
        <v>62</v>
      </c>
      <c r="H759" s="4" t="s">
        <v>63</v>
      </c>
      <c r="I759" s="4"/>
      <c r="J759" s="4"/>
      <c r="K759" s="4">
        <v>224</v>
      </c>
      <c r="L759" s="4">
        <v>26</v>
      </c>
      <c r="M759" s="4">
        <v>3</v>
      </c>
      <c r="N759" s="4" t="s">
        <v>3</v>
      </c>
      <c r="O759" s="4">
        <v>2</v>
      </c>
      <c r="P759" s="4"/>
      <c r="Q759" s="4"/>
      <c r="R759" s="4"/>
      <c r="S759" s="4"/>
      <c r="T759" s="4"/>
      <c r="U759" s="4"/>
      <c r="V759" s="4"/>
      <c r="W759" s="4"/>
    </row>
    <row r="760" spans="1:206" x14ac:dyDescent="0.2">
      <c r="A760" s="4">
        <v>50</v>
      </c>
      <c r="B760" s="4">
        <v>1</v>
      </c>
      <c r="C760" s="4">
        <v>0</v>
      </c>
      <c r="D760" s="4">
        <v>2</v>
      </c>
      <c r="E760" s="4">
        <v>0</v>
      </c>
      <c r="F760" s="4">
        <f>ROUND(F759-F758,O760)</f>
        <v>0</v>
      </c>
      <c r="G760" s="4" t="s">
        <v>64</v>
      </c>
      <c r="H760" s="4" t="s">
        <v>65</v>
      </c>
      <c r="I760" s="4"/>
      <c r="J760" s="4"/>
      <c r="K760" s="4">
        <v>212</v>
      </c>
      <c r="L760" s="4">
        <v>27</v>
      </c>
      <c r="M760" s="4">
        <v>0</v>
      </c>
      <c r="N760" s="4" t="s">
        <v>3</v>
      </c>
      <c r="O760" s="4">
        <v>2</v>
      </c>
      <c r="P760" s="4"/>
      <c r="Q760" s="4"/>
      <c r="R760" s="4"/>
      <c r="S760" s="4"/>
      <c r="T760" s="4"/>
      <c r="U760" s="4"/>
      <c r="V760" s="4"/>
      <c r="W760" s="4"/>
    </row>
    <row r="761" spans="1:206" x14ac:dyDescent="0.2">
      <c r="A761" s="4">
        <v>50</v>
      </c>
      <c r="B761" s="4">
        <v>1</v>
      </c>
      <c r="C761" s="4">
        <v>0</v>
      </c>
      <c r="D761" s="4">
        <v>2</v>
      </c>
      <c r="E761" s="4">
        <v>0</v>
      </c>
      <c r="F761" s="4">
        <f>ROUND(F746+F747,O761)</f>
        <v>0</v>
      </c>
      <c r="G761" s="4" t="s">
        <v>66</v>
      </c>
      <c r="H761" s="4" t="s">
        <v>67</v>
      </c>
      <c r="I761" s="4"/>
      <c r="J761" s="4"/>
      <c r="K761" s="4">
        <v>212</v>
      </c>
      <c r="L761" s="4">
        <v>28</v>
      </c>
      <c r="M761" s="4">
        <v>0</v>
      </c>
      <c r="N761" s="4" t="s">
        <v>3</v>
      </c>
      <c r="O761" s="4">
        <v>2</v>
      </c>
      <c r="P761" s="4"/>
      <c r="Q761" s="4"/>
      <c r="R761" s="4"/>
      <c r="S761" s="4"/>
      <c r="T761" s="4"/>
      <c r="U761" s="4"/>
      <c r="V761" s="4"/>
      <c r="W761" s="4"/>
    </row>
    <row r="762" spans="1:206" x14ac:dyDescent="0.2">
      <c r="A762" s="4">
        <v>50</v>
      </c>
      <c r="B762" s="4">
        <v>1</v>
      </c>
      <c r="C762" s="4">
        <v>0</v>
      </c>
      <c r="D762" s="4">
        <v>2</v>
      </c>
      <c r="E762" s="4">
        <v>0</v>
      </c>
      <c r="F762" s="4">
        <f>ROUND((F760-F747-F746)*0.2,O762)</f>
        <v>0</v>
      </c>
      <c r="G762" s="4" t="s">
        <v>68</v>
      </c>
      <c r="H762" s="4" t="s">
        <v>69</v>
      </c>
      <c r="I762" s="4"/>
      <c r="J762" s="4"/>
      <c r="K762" s="4">
        <v>212</v>
      </c>
      <c r="L762" s="4">
        <v>29</v>
      </c>
      <c r="M762" s="4">
        <v>0</v>
      </c>
      <c r="N762" s="4" t="s">
        <v>3</v>
      </c>
      <c r="O762" s="4">
        <v>2</v>
      </c>
      <c r="P762" s="4"/>
      <c r="Q762" s="4"/>
      <c r="R762" s="4"/>
      <c r="S762" s="4"/>
      <c r="T762" s="4"/>
      <c r="U762" s="4"/>
      <c r="V762" s="4"/>
      <c r="W762" s="4"/>
    </row>
    <row r="763" spans="1:206" x14ac:dyDescent="0.2">
      <c r="A763" s="4">
        <v>50</v>
      </c>
      <c r="B763" s="4">
        <v>1</v>
      </c>
      <c r="C763" s="4">
        <v>0</v>
      </c>
      <c r="D763" s="4">
        <v>2</v>
      </c>
      <c r="E763" s="4">
        <v>0</v>
      </c>
      <c r="F763" s="4">
        <f>ROUND(F760+F762,O763)</f>
        <v>0</v>
      </c>
      <c r="G763" s="4" t="s">
        <v>70</v>
      </c>
      <c r="H763" s="4" t="s">
        <v>71</v>
      </c>
      <c r="I763" s="4"/>
      <c r="J763" s="4"/>
      <c r="K763" s="4">
        <v>212</v>
      </c>
      <c r="L763" s="4">
        <v>30</v>
      </c>
      <c r="M763" s="4">
        <v>0</v>
      </c>
      <c r="N763" s="4" t="s">
        <v>3</v>
      </c>
      <c r="O763" s="4">
        <v>2</v>
      </c>
      <c r="P763" s="4"/>
      <c r="Q763" s="4"/>
      <c r="R763" s="4"/>
      <c r="S763" s="4"/>
      <c r="T763" s="4"/>
      <c r="U763" s="4"/>
      <c r="V763" s="4"/>
      <c r="W763" s="4"/>
    </row>
    <row r="765" spans="1:206" x14ac:dyDescent="0.2">
      <c r="A765" s="2">
        <v>51</v>
      </c>
      <c r="B765" s="2">
        <f>B643</f>
        <v>1</v>
      </c>
      <c r="C765" s="2">
        <f>A643</f>
        <v>3</v>
      </c>
      <c r="D765" s="2">
        <f>ROW(A643)</f>
        <v>643</v>
      </c>
      <c r="E765" s="2"/>
      <c r="F765" s="2" t="str">
        <f>IF(F643&lt;&gt;"",F643,"")</f>
        <v>4</v>
      </c>
      <c r="G765" s="2" t="str">
        <f>IF(G643&lt;&gt;"",G643,"")</f>
        <v>Мещанский</v>
      </c>
      <c r="H765" s="2">
        <v>0</v>
      </c>
      <c r="I765" s="2"/>
      <c r="J765" s="2"/>
      <c r="K765" s="2"/>
      <c r="L765" s="2"/>
      <c r="M765" s="2"/>
      <c r="N765" s="2"/>
      <c r="O765" s="2">
        <f t="shared" ref="O765:T765" si="288">ROUND(O732+AB765,2)</f>
        <v>0</v>
      </c>
      <c r="P765" s="2">
        <f t="shared" si="288"/>
        <v>0</v>
      </c>
      <c r="Q765" s="2">
        <f t="shared" si="288"/>
        <v>0</v>
      </c>
      <c r="R765" s="2">
        <f t="shared" si="288"/>
        <v>0</v>
      </c>
      <c r="S765" s="2">
        <f t="shared" si="288"/>
        <v>0</v>
      </c>
      <c r="T765" s="2">
        <f t="shared" si="288"/>
        <v>0</v>
      </c>
      <c r="U765" s="2">
        <f>U732+AH765</f>
        <v>0</v>
      </c>
      <c r="V765" s="2">
        <f>V732+AI765</f>
        <v>0</v>
      </c>
      <c r="W765" s="2">
        <f>ROUND(W732+AJ765,2)</f>
        <v>0</v>
      </c>
      <c r="X765" s="2">
        <f>ROUND(X732+AK765,2)</f>
        <v>0</v>
      </c>
      <c r="Y765" s="2">
        <f>ROUND(Y732+AL765,2)</f>
        <v>0</v>
      </c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>
        <f t="shared" ref="AO765:BC765" si="289">ROUND(AO732+BX765,2)</f>
        <v>0</v>
      </c>
      <c r="AP765" s="2">
        <f t="shared" si="289"/>
        <v>0</v>
      </c>
      <c r="AQ765" s="2">
        <f t="shared" si="289"/>
        <v>0</v>
      </c>
      <c r="AR765" s="2">
        <f t="shared" si="289"/>
        <v>0</v>
      </c>
      <c r="AS765" s="2">
        <f t="shared" si="289"/>
        <v>0</v>
      </c>
      <c r="AT765" s="2">
        <f t="shared" si="289"/>
        <v>0</v>
      </c>
      <c r="AU765" s="2">
        <f t="shared" si="289"/>
        <v>0</v>
      </c>
      <c r="AV765" s="2">
        <f t="shared" si="289"/>
        <v>0</v>
      </c>
      <c r="AW765" s="2">
        <f t="shared" si="289"/>
        <v>0</v>
      </c>
      <c r="AX765" s="2">
        <f t="shared" si="289"/>
        <v>0</v>
      </c>
      <c r="AY765" s="2">
        <f t="shared" si="289"/>
        <v>0</v>
      </c>
      <c r="AZ765" s="2">
        <f t="shared" si="289"/>
        <v>0</v>
      </c>
      <c r="BA765" s="2">
        <f t="shared" si="289"/>
        <v>0</v>
      </c>
      <c r="BB765" s="2">
        <f t="shared" si="289"/>
        <v>0</v>
      </c>
      <c r="BC765" s="2">
        <f t="shared" si="289"/>
        <v>0</v>
      </c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3"/>
      <c r="DH765" s="3"/>
      <c r="DI765" s="3"/>
      <c r="DJ765" s="3"/>
      <c r="DK765" s="3"/>
      <c r="DL765" s="3"/>
      <c r="DM765" s="3"/>
      <c r="DN765" s="3"/>
      <c r="DO765" s="3"/>
      <c r="DP765" s="3"/>
      <c r="DQ765" s="3"/>
      <c r="DR765" s="3"/>
      <c r="DS765" s="3"/>
      <c r="DT765" s="3"/>
      <c r="DU765" s="3"/>
      <c r="DV765" s="3"/>
      <c r="DW765" s="3"/>
      <c r="DX765" s="3"/>
      <c r="DY765" s="3"/>
      <c r="DZ765" s="3"/>
      <c r="EA765" s="3"/>
      <c r="EB765" s="3"/>
      <c r="EC765" s="3"/>
      <c r="ED765" s="3"/>
      <c r="EE765" s="3"/>
      <c r="EF765" s="3"/>
      <c r="EG765" s="3"/>
      <c r="EH765" s="3"/>
      <c r="EI765" s="3"/>
      <c r="EJ765" s="3"/>
      <c r="EK765" s="3"/>
      <c r="EL765" s="3"/>
      <c r="EM765" s="3"/>
      <c r="EN765" s="3"/>
      <c r="EO765" s="3"/>
      <c r="EP765" s="3"/>
      <c r="EQ765" s="3"/>
      <c r="ER765" s="3"/>
      <c r="ES765" s="3"/>
      <c r="ET765" s="3"/>
      <c r="EU765" s="3"/>
      <c r="EV765" s="3"/>
      <c r="EW765" s="3"/>
      <c r="EX765" s="3"/>
      <c r="EY765" s="3"/>
      <c r="EZ765" s="3"/>
      <c r="FA765" s="3"/>
      <c r="FB765" s="3"/>
      <c r="FC765" s="3"/>
      <c r="FD765" s="3"/>
      <c r="FE765" s="3"/>
      <c r="FF765" s="3"/>
      <c r="FG765" s="3"/>
      <c r="FH765" s="3"/>
      <c r="FI765" s="3"/>
      <c r="FJ765" s="3"/>
      <c r="FK765" s="3"/>
      <c r="FL765" s="3"/>
      <c r="FM765" s="3"/>
      <c r="FN765" s="3"/>
      <c r="FO765" s="3"/>
      <c r="FP765" s="3"/>
      <c r="FQ765" s="3"/>
      <c r="FR765" s="3"/>
      <c r="FS765" s="3"/>
      <c r="FT765" s="3"/>
      <c r="FU765" s="3"/>
      <c r="FV765" s="3"/>
      <c r="FW765" s="3"/>
      <c r="FX765" s="3"/>
      <c r="FY765" s="3"/>
      <c r="FZ765" s="3"/>
      <c r="GA765" s="3"/>
      <c r="GB765" s="3"/>
      <c r="GC765" s="3"/>
      <c r="GD765" s="3"/>
      <c r="GE765" s="3"/>
      <c r="GF765" s="3"/>
      <c r="GG765" s="3"/>
      <c r="GH765" s="3"/>
      <c r="GI765" s="3"/>
      <c r="GJ765" s="3"/>
      <c r="GK765" s="3"/>
      <c r="GL765" s="3"/>
      <c r="GM765" s="3"/>
      <c r="GN765" s="3"/>
      <c r="GO765" s="3"/>
      <c r="GP765" s="3"/>
      <c r="GQ765" s="3"/>
      <c r="GR765" s="3"/>
      <c r="GS765" s="3"/>
      <c r="GT765" s="3"/>
      <c r="GU765" s="3"/>
      <c r="GV765" s="3"/>
      <c r="GW765" s="3"/>
      <c r="GX765" s="3">
        <v>0</v>
      </c>
    </row>
    <row r="767" spans="1:206" x14ac:dyDescent="0.2">
      <c r="A767" s="4">
        <v>50</v>
      </c>
      <c r="B767" s="4">
        <v>0</v>
      </c>
      <c r="C767" s="4">
        <v>0</v>
      </c>
      <c r="D767" s="4">
        <v>1</v>
      </c>
      <c r="E767" s="4">
        <v>201</v>
      </c>
      <c r="F767" s="4">
        <f>ROUND(Source!O765,O767)</f>
        <v>0</v>
      </c>
      <c r="G767" s="4" t="s">
        <v>12</v>
      </c>
      <c r="H767" s="4" t="s">
        <v>13</v>
      </c>
      <c r="I767" s="4"/>
      <c r="J767" s="4"/>
      <c r="K767" s="4">
        <v>201</v>
      </c>
      <c r="L767" s="4">
        <v>1</v>
      </c>
      <c r="M767" s="4">
        <v>3</v>
      </c>
      <c r="N767" s="4" t="s">
        <v>3</v>
      </c>
      <c r="O767" s="4">
        <v>2</v>
      </c>
      <c r="P767" s="4"/>
      <c r="Q767" s="4"/>
      <c r="R767" s="4"/>
      <c r="S767" s="4"/>
      <c r="T767" s="4"/>
      <c r="U767" s="4"/>
      <c r="V767" s="4"/>
      <c r="W767" s="4"/>
    </row>
    <row r="768" spans="1:206" x14ac:dyDescent="0.2">
      <c r="A768" s="4">
        <v>50</v>
      </c>
      <c r="B768" s="4">
        <v>0</v>
      </c>
      <c r="C768" s="4">
        <v>0</v>
      </c>
      <c r="D768" s="4">
        <v>1</v>
      </c>
      <c r="E768" s="4">
        <v>202</v>
      </c>
      <c r="F768" s="4">
        <f>ROUND(Source!P765,O768)</f>
        <v>0</v>
      </c>
      <c r="G768" s="4" t="s">
        <v>14</v>
      </c>
      <c r="H768" s="4" t="s">
        <v>15</v>
      </c>
      <c r="I768" s="4"/>
      <c r="J768" s="4"/>
      <c r="K768" s="4">
        <v>202</v>
      </c>
      <c r="L768" s="4">
        <v>2</v>
      </c>
      <c r="M768" s="4">
        <v>3</v>
      </c>
      <c r="N768" s="4" t="s">
        <v>3</v>
      </c>
      <c r="O768" s="4">
        <v>2</v>
      </c>
      <c r="P768" s="4"/>
      <c r="Q768" s="4"/>
      <c r="R768" s="4"/>
      <c r="S768" s="4"/>
      <c r="T768" s="4"/>
      <c r="U768" s="4"/>
      <c r="V768" s="4"/>
      <c r="W768" s="4"/>
    </row>
    <row r="769" spans="1:23" x14ac:dyDescent="0.2">
      <c r="A769" s="4">
        <v>50</v>
      </c>
      <c r="B769" s="4">
        <v>0</v>
      </c>
      <c r="C769" s="4">
        <v>0</v>
      </c>
      <c r="D769" s="4">
        <v>1</v>
      </c>
      <c r="E769" s="4">
        <v>222</v>
      </c>
      <c r="F769" s="4">
        <f>ROUND(Source!AO765,O769)</f>
        <v>0</v>
      </c>
      <c r="G769" s="4" t="s">
        <v>16</v>
      </c>
      <c r="H769" s="4" t="s">
        <v>17</v>
      </c>
      <c r="I769" s="4"/>
      <c r="J769" s="4"/>
      <c r="K769" s="4">
        <v>222</v>
      </c>
      <c r="L769" s="4">
        <v>3</v>
      </c>
      <c r="M769" s="4">
        <v>3</v>
      </c>
      <c r="N769" s="4" t="s">
        <v>3</v>
      </c>
      <c r="O769" s="4">
        <v>2</v>
      </c>
      <c r="P769" s="4"/>
      <c r="Q769" s="4"/>
      <c r="R769" s="4"/>
      <c r="S769" s="4"/>
      <c r="T769" s="4"/>
      <c r="U769" s="4"/>
      <c r="V769" s="4"/>
      <c r="W769" s="4"/>
    </row>
    <row r="770" spans="1:23" x14ac:dyDescent="0.2">
      <c r="A770" s="4">
        <v>50</v>
      </c>
      <c r="B770" s="4">
        <v>0</v>
      </c>
      <c r="C770" s="4">
        <v>0</v>
      </c>
      <c r="D770" s="4">
        <v>1</v>
      </c>
      <c r="E770" s="4">
        <v>225</v>
      </c>
      <c r="F770" s="4">
        <f>ROUND(Source!AV765,O770)</f>
        <v>0</v>
      </c>
      <c r="G770" s="4" t="s">
        <v>18</v>
      </c>
      <c r="H770" s="4" t="s">
        <v>19</v>
      </c>
      <c r="I770" s="4"/>
      <c r="J770" s="4"/>
      <c r="K770" s="4">
        <v>225</v>
      </c>
      <c r="L770" s="4">
        <v>4</v>
      </c>
      <c r="M770" s="4">
        <v>3</v>
      </c>
      <c r="N770" s="4" t="s">
        <v>3</v>
      </c>
      <c r="O770" s="4">
        <v>2</v>
      </c>
      <c r="P770" s="4"/>
      <c r="Q770" s="4"/>
      <c r="R770" s="4"/>
      <c r="S770" s="4"/>
      <c r="T770" s="4"/>
      <c r="U770" s="4"/>
      <c r="V770" s="4"/>
      <c r="W770" s="4"/>
    </row>
    <row r="771" spans="1:23" x14ac:dyDescent="0.2">
      <c r="A771" s="4">
        <v>50</v>
      </c>
      <c r="B771" s="4">
        <v>0</v>
      </c>
      <c r="C771" s="4">
        <v>0</v>
      </c>
      <c r="D771" s="4">
        <v>1</v>
      </c>
      <c r="E771" s="4">
        <v>226</v>
      </c>
      <c r="F771" s="4">
        <f>ROUND(Source!AW765,O771)</f>
        <v>0</v>
      </c>
      <c r="G771" s="4" t="s">
        <v>20</v>
      </c>
      <c r="H771" s="4" t="s">
        <v>21</v>
      </c>
      <c r="I771" s="4"/>
      <c r="J771" s="4"/>
      <c r="K771" s="4">
        <v>226</v>
      </c>
      <c r="L771" s="4">
        <v>5</v>
      </c>
      <c r="M771" s="4">
        <v>3</v>
      </c>
      <c r="N771" s="4" t="s">
        <v>3</v>
      </c>
      <c r="O771" s="4">
        <v>2</v>
      </c>
      <c r="P771" s="4"/>
      <c r="Q771" s="4"/>
      <c r="R771" s="4"/>
      <c r="S771" s="4"/>
      <c r="T771" s="4"/>
      <c r="U771" s="4"/>
      <c r="V771" s="4"/>
      <c r="W771" s="4"/>
    </row>
    <row r="772" spans="1:23" x14ac:dyDescent="0.2">
      <c r="A772" s="4">
        <v>50</v>
      </c>
      <c r="B772" s="4">
        <v>0</v>
      </c>
      <c r="C772" s="4">
        <v>0</v>
      </c>
      <c r="D772" s="4">
        <v>1</v>
      </c>
      <c r="E772" s="4">
        <v>227</v>
      </c>
      <c r="F772" s="4">
        <f>ROUND(Source!AX765,O772)</f>
        <v>0</v>
      </c>
      <c r="G772" s="4" t="s">
        <v>22</v>
      </c>
      <c r="H772" s="4" t="s">
        <v>23</v>
      </c>
      <c r="I772" s="4"/>
      <c r="J772" s="4"/>
      <c r="K772" s="4">
        <v>227</v>
      </c>
      <c r="L772" s="4">
        <v>6</v>
      </c>
      <c r="M772" s="4">
        <v>3</v>
      </c>
      <c r="N772" s="4" t="s">
        <v>3</v>
      </c>
      <c r="O772" s="4">
        <v>2</v>
      </c>
      <c r="P772" s="4"/>
      <c r="Q772" s="4"/>
      <c r="R772" s="4"/>
      <c r="S772" s="4"/>
      <c r="T772" s="4"/>
      <c r="U772" s="4"/>
      <c r="V772" s="4"/>
      <c r="W772" s="4"/>
    </row>
    <row r="773" spans="1:23" x14ac:dyDescent="0.2">
      <c r="A773" s="4">
        <v>50</v>
      </c>
      <c r="B773" s="4">
        <v>0</v>
      </c>
      <c r="C773" s="4">
        <v>0</v>
      </c>
      <c r="D773" s="4">
        <v>1</v>
      </c>
      <c r="E773" s="4">
        <v>228</v>
      </c>
      <c r="F773" s="4">
        <f>ROUND(Source!AY765,O773)</f>
        <v>0</v>
      </c>
      <c r="G773" s="4" t="s">
        <v>24</v>
      </c>
      <c r="H773" s="4" t="s">
        <v>25</v>
      </c>
      <c r="I773" s="4"/>
      <c r="J773" s="4"/>
      <c r="K773" s="4">
        <v>228</v>
      </c>
      <c r="L773" s="4">
        <v>7</v>
      </c>
      <c r="M773" s="4">
        <v>3</v>
      </c>
      <c r="N773" s="4" t="s">
        <v>3</v>
      </c>
      <c r="O773" s="4">
        <v>2</v>
      </c>
      <c r="P773" s="4"/>
      <c r="Q773" s="4"/>
      <c r="R773" s="4"/>
      <c r="S773" s="4"/>
      <c r="T773" s="4"/>
      <c r="U773" s="4"/>
      <c r="V773" s="4"/>
      <c r="W773" s="4"/>
    </row>
    <row r="774" spans="1:23" x14ac:dyDescent="0.2">
      <c r="A774" s="4">
        <v>50</v>
      </c>
      <c r="B774" s="4">
        <v>0</v>
      </c>
      <c r="C774" s="4">
        <v>0</v>
      </c>
      <c r="D774" s="4">
        <v>1</v>
      </c>
      <c r="E774" s="4">
        <v>216</v>
      </c>
      <c r="F774" s="4">
        <f>ROUND(Source!AP765,O774)</f>
        <v>0</v>
      </c>
      <c r="G774" s="4" t="s">
        <v>26</v>
      </c>
      <c r="H774" s="4" t="s">
        <v>27</v>
      </c>
      <c r="I774" s="4"/>
      <c r="J774" s="4"/>
      <c r="K774" s="4">
        <v>216</v>
      </c>
      <c r="L774" s="4">
        <v>8</v>
      </c>
      <c r="M774" s="4">
        <v>3</v>
      </c>
      <c r="N774" s="4" t="s">
        <v>3</v>
      </c>
      <c r="O774" s="4">
        <v>2</v>
      </c>
      <c r="P774" s="4"/>
      <c r="Q774" s="4"/>
      <c r="R774" s="4"/>
      <c r="S774" s="4"/>
      <c r="T774" s="4"/>
      <c r="U774" s="4"/>
      <c r="V774" s="4"/>
      <c r="W774" s="4"/>
    </row>
    <row r="775" spans="1:23" x14ac:dyDescent="0.2">
      <c r="A775" s="4">
        <v>50</v>
      </c>
      <c r="B775" s="4">
        <v>0</v>
      </c>
      <c r="C775" s="4">
        <v>0</v>
      </c>
      <c r="D775" s="4">
        <v>1</v>
      </c>
      <c r="E775" s="4">
        <v>223</v>
      </c>
      <c r="F775" s="4">
        <f>ROUND(Source!AQ765,O775)</f>
        <v>0</v>
      </c>
      <c r="G775" s="4" t="s">
        <v>28</v>
      </c>
      <c r="H775" s="4" t="s">
        <v>29</v>
      </c>
      <c r="I775" s="4"/>
      <c r="J775" s="4"/>
      <c r="K775" s="4">
        <v>223</v>
      </c>
      <c r="L775" s="4">
        <v>9</v>
      </c>
      <c r="M775" s="4">
        <v>3</v>
      </c>
      <c r="N775" s="4" t="s">
        <v>3</v>
      </c>
      <c r="O775" s="4">
        <v>2</v>
      </c>
      <c r="P775" s="4"/>
      <c r="Q775" s="4"/>
      <c r="R775" s="4"/>
      <c r="S775" s="4"/>
      <c r="T775" s="4"/>
      <c r="U775" s="4"/>
      <c r="V775" s="4"/>
      <c r="W775" s="4"/>
    </row>
    <row r="776" spans="1:23" x14ac:dyDescent="0.2">
      <c r="A776" s="4">
        <v>50</v>
      </c>
      <c r="B776" s="4">
        <v>0</v>
      </c>
      <c r="C776" s="4">
        <v>0</v>
      </c>
      <c r="D776" s="4">
        <v>1</v>
      </c>
      <c r="E776" s="4">
        <v>229</v>
      </c>
      <c r="F776" s="4">
        <f>ROUND(Source!AZ765,O776)</f>
        <v>0</v>
      </c>
      <c r="G776" s="4" t="s">
        <v>30</v>
      </c>
      <c r="H776" s="4" t="s">
        <v>31</v>
      </c>
      <c r="I776" s="4"/>
      <c r="J776" s="4"/>
      <c r="K776" s="4">
        <v>229</v>
      </c>
      <c r="L776" s="4">
        <v>10</v>
      </c>
      <c r="M776" s="4">
        <v>3</v>
      </c>
      <c r="N776" s="4" t="s">
        <v>3</v>
      </c>
      <c r="O776" s="4">
        <v>2</v>
      </c>
      <c r="P776" s="4"/>
      <c r="Q776" s="4"/>
      <c r="R776" s="4"/>
      <c r="S776" s="4"/>
      <c r="T776" s="4"/>
      <c r="U776" s="4"/>
      <c r="V776" s="4"/>
      <c r="W776" s="4"/>
    </row>
    <row r="777" spans="1:23" x14ac:dyDescent="0.2">
      <c r="A777" s="4">
        <v>50</v>
      </c>
      <c r="B777" s="4">
        <v>0</v>
      </c>
      <c r="C777" s="4">
        <v>0</v>
      </c>
      <c r="D777" s="4">
        <v>1</v>
      </c>
      <c r="E777" s="4">
        <v>203</v>
      </c>
      <c r="F777" s="4">
        <f>ROUND(Source!Q765,O777)</f>
        <v>0</v>
      </c>
      <c r="G777" s="4" t="s">
        <v>32</v>
      </c>
      <c r="H777" s="4" t="s">
        <v>33</v>
      </c>
      <c r="I777" s="4"/>
      <c r="J777" s="4"/>
      <c r="K777" s="4">
        <v>203</v>
      </c>
      <c r="L777" s="4">
        <v>11</v>
      </c>
      <c r="M777" s="4">
        <v>3</v>
      </c>
      <c r="N777" s="4" t="s">
        <v>3</v>
      </c>
      <c r="O777" s="4">
        <v>2</v>
      </c>
      <c r="P777" s="4"/>
      <c r="Q777" s="4"/>
      <c r="R777" s="4"/>
      <c r="S777" s="4"/>
      <c r="T777" s="4"/>
      <c r="U777" s="4"/>
      <c r="V777" s="4"/>
      <c r="W777" s="4"/>
    </row>
    <row r="778" spans="1:23" x14ac:dyDescent="0.2">
      <c r="A778" s="4">
        <v>50</v>
      </c>
      <c r="B778" s="4">
        <v>0</v>
      </c>
      <c r="C778" s="4">
        <v>0</v>
      </c>
      <c r="D778" s="4">
        <v>1</v>
      </c>
      <c r="E778" s="4">
        <v>231</v>
      </c>
      <c r="F778" s="4">
        <f>ROUND(Source!BB765,O778)</f>
        <v>0</v>
      </c>
      <c r="G778" s="4" t="s">
        <v>34</v>
      </c>
      <c r="H778" s="4" t="s">
        <v>35</v>
      </c>
      <c r="I778" s="4"/>
      <c r="J778" s="4"/>
      <c r="K778" s="4">
        <v>231</v>
      </c>
      <c r="L778" s="4">
        <v>12</v>
      </c>
      <c r="M778" s="4">
        <v>3</v>
      </c>
      <c r="N778" s="4" t="s">
        <v>3</v>
      </c>
      <c r="O778" s="4">
        <v>2</v>
      </c>
      <c r="P778" s="4"/>
      <c r="Q778" s="4"/>
      <c r="R778" s="4"/>
      <c r="S778" s="4"/>
      <c r="T778" s="4"/>
      <c r="U778" s="4"/>
      <c r="V778" s="4"/>
      <c r="W778" s="4"/>
    </row>
    <row r="779" spans="1:23" x14ac:dyDescent="0.2">
      <c r="A779" s="4">
        <v>50</v>
      </c>
      <c r="B779" s="4">
        <v>0</v>
      </c>
      <c r="C779" s="4">
        <v>0</v>
      </c>
      <c r="D779" s="4">
        <v>1</v>
      </c>
      <c r="E779" s="4">
        <v>204</v>
      </c>
      <c r="F779" s="4">
        <f>ROUND(Source!R765,O779)</f>
        <v>0</v>
      </c>
      <c r="G779" s="4" t="s">
        <v>36</v>
      </c>
      <c r="H779" s="4" t="s">
        <v>37</v>
      </c>
      <c r="I779" s="4"/>
      <c r="J779" s="4"/>
      <c r="K779" s="4">
        <v>204</v>
      </c>
      <c r="L779" s="4">
        <v>13</v>
      </c>
      <c r="M779" s="4">
        <v>3</v>
      </c>
      <c r="N779" s="4" t="s">
        <v>3</v>
      </c>
      <c r="O779" s="4">
        <v>2</v>
      </c>
      <c r="P779" s="4"/>
      <c r="Q779" s="4"/>
      <c r="R779" s="4"/>
      <c r="S779" s="4"/>
      <c r="T779" s="4"/>
      <c r="U779" s="4"/>
      <c r="V779" s="4"/>
      <c r="W779" s="4"/>
    </row>
    <row r="780" spans="1:23" x14ac:dyDescent="0.2">
      <c r="A780" s="4">
        <v>50</v>
      </c>
      <c r="B780" s="4">
        <v>0</v>
      </c>
      <c r="C780" s="4">
        <v>0</v>
      </c>
      <c r="D780" s="4">
        <v>1</v>
      </c>
      <c r="E780" s="4">
        <v>205</v>
      </c>
      <c r="F780" s="4">
        <f>ROUND(Source!S765,O780)</f>
        <v>0</v>
      </c>
      <c r="G780" s="4" t="s">
        <v>38</v>
      </c>
      <c r="H780" s="4" t="s">
        <v>39</v>
      </c>
      <c r="I780" s="4"/>
      <c r="J780" s="4"/>
      <c r="K780" s="4">
        <v>205</v>
      </c>
      <c r="L780" s="4">
        <v>14</v>
      </c>
      <c r="M780" s="4">
        <v>3</v>
      </c>
      <c r="N780" s="4" t="s">
        <v>3</v>
      </c>
      <c r="O780" s="4">
        <v>2</v>
      </c>
      <c r="P780" s="4"/>
      <c r="Q780" s="4"/>
      <c r="R780" s="4"/>
      <c r="S780" s="4"/>
      <c r="T780" s="4"/>
      <c r="U780" s="4"/>
      <c r="V780" s="4"/>
      <c r="W780" s="4"/>
    </row>
    <row r="781" spans="1:23" x14ac:dyDescent="0.2">
      <c r="A781" s="4">
        <v>50</v>
      </c>
      <c r="B781" s="4">
        <v>0</v>
      </c>
      <c r="C781" s="4">
        <v>0</v>
      </c>
      <c r="D781" s="4">
        <v>1</v>
      </c>
      <c r="E781" s="4">
        <v>232</v>
      </c>
      <c r="F781" s="4">
        <f>ROUND(Source!BC765,O781)</f>
        <v>0</v>
      </c>
      <c r="G781" s="4" t="s">
        <v>40</v>
      </c>
      <c r="H781" s="4" t="s">
        <v>41</v>
      </c>
      <c r="I781" s="4"/>
      <c r="J781" s="4"/>
      <c r="K781" s="4">
        <v>232</v>
      </c>
      <c r="L781" s="4">
        <v>15</v>
      </c>
      <c r="M781" s="4">
        <v>3</v>
      </c>
      <c r="N781" s="4" t="s">
        <v>3</v>
      </c>
      <c r="O781" s="4">
        <v>2</v>
      </c>
      <c r="P781" s="4"/>
      <c r="Q781" s="4"/>
      <c r="R781" s="4"/>
      <c r="S781" s="4"/>
      <c r="T781" s="4"/>
      <c r="U781" s="4"/>
      <c r="V781" s="4"/>
      <c r="W781" s="4"/>
    </row>
    <row r="782" spans="1:23" x14ac:dyDescent="0.2">
      <c r="A782" s="4">
        <v>50</v>
      </c>
      <c r="B782" s="4">
        <v>0</v>
      </c>
      <c r="C782" s="4">
        <v>0</v>
      </c>
      <c r="D782" s="4">
        <v>1</v>
      </c>
      <c r="E782" s="4">
        <v>214</v>
      </c>
      <c r="F782" s="4">
        <f>ROUND(Source!AS765,O782)</f>
        <v>0</v>
      </c>
      <c r="G782" s="4" t="s">
        <v>42</v>
      </c>
      <c r="H782" s="4" t="s">
        <v>43</v>
      </c>
      <c r="I782" s="4"/>
      <c r="J782" s="4"/>
      <c r="K782" s="4">
        <v>214</v>
      </c>
      <c r="L782" s="4">
        <v>16</v>
      </c>
      <c r="M782" s="4">
        <v>3</v>
      </c>
      <c r="N782" s="4" t="s">
        <v>3</v>
      </c>
      <c r="O782" s="4">
        <v>2</v>
      </c>
      <c r="P782" s="4"/>
      <c r="Q782" s="4"/>
      <c r="R782" s="4"/>
      <c r="S782" s="4"/>
      <c r="T782" s="4"/>
      <c r="U782" s="4"/>
      <c r="V782" s="4"/>
      <c r="W782" s="4"/>
    </row>
    <row r="783" spans="1:23" x14ac:dyDescent="0.2">
      <c r="A783" s="4">
        <v>50</v>
      </c>
      <c r="B783" s="4">
        <v>0</v>
      </c>
      <c r="C783" s="4">
        <v>0</v>
      </c>
      <c r="D783" s="4">
        <v>1</v>
      </c>
      <c r="E783" s="4">
        <v>215</v>
      </c>
      <c r="F783" s="4">
        <f>ROUND(Source!AT765,O783)</f>
        <v>0</v>
      </c>
      <c r="G783" s="4" t="s">
        <v>44</v>
      </c>
      <c r="H783" s="4" t="s">
        <v>45</v>
      </c>
      <c r="I783" s="4"/>
      <c r="J783" s="4"/>
      <c r="K783" s="4">
        <v>215</v>
      </c>
      <c r="L783" s="4">
        <v>17</v>
      </c>
      <c r="M783" s="4">
        <v>3</v>
      </c>
      <c r="N783" s="4" t="s">
        <v>3</v>
      </c>
      <c r="O783" s="4">
        <v>2</v>
      </c>
      <c r="P783" s="4"/>
      <c r="Q783" s="4"/>
      <c r="R783" s="4"/>
      <c r="S783" s="4"/>
      <c r="T783" s="4"/>
      <c r="U783" s="4"/>
      <c r="V783" s="4"/>
      <c r="W783" s="4"/>
    </row>
    <row r="784" spans="1:23" x14ac:dyDescent="0.2">
      <c r="A784" s="4">
        <v>50</v>
      </c>
      <c r="B784" s="4">
        <v>0</v>
      </c>
      <c r="C784" s="4">
        <v>0</v>
      </c>
      <c r="D784" s="4">
        <v>1</v>
      </c>
      <c r="E784" s="4">
        <v>217</v>
      </c>
      <c r="F784" s="4">
        <f>ROUND(Source!AU765,O784)</f>
        <v>0</v>
      </c>
      <c r="G784" s="4" t="s">
        <v>46</v>
      </c>
      <c r="H784" s="4" t="s">
        <v>47</v>
      </c>
      <c r="I784" s="4"/>
      <c r="J784" s="4"/>
      <c r="K784" s="4">
        <v>217</v>
      </c>
      <c r="L784" s="4">
        <v>18</v>
      </c>
      <c r="M784" s="4">
        <v>3</v>
      </c>
      <c r="N784" s="4" t="s">
        <v>3</v>
      </c>
      <c r="O784" s="4">
        <v>2</v>
      </c>
      <c r="P784" s="4"/>
      <c r="Q784" s="4"/>
      <c r="R784" s="4"/>
      <c r="S784" s="4"/>
      <c r="T784" s="4"/>
      <c r="U784" s="4"/>
      <c r="V784" s="4"/>
      <c r="W784" s="4"/>
    </row>
    <row r="785" spans="1:23" x14ac:dyDescent="0.2">
      <c r="A785" s="4">
        <v>50</v>
      </c>
      <c r="B785" s="4">
        <v>0</v>
      </c>
      <c r="C785" s="4">
        <v>0</v>
      </c>
      <c r="D785" s="4">
        <v>1</v>
      </c>
      <c r="E785" s="4">
        <v>230</v>
      </c>
      <c r="F785" s="4">
        <f>ROUND(Source!BA765,O785)</f>
        <v>0</v>
      </c>
      <c r="G785" s="4" t="s">
        <v>48</v>
      </c>
      <c r="H785" s="4" t="s">
        <v>49</v>
      </c>
      <c r="I785" s="4"/>
      <c r="J785" s="4"/>
      <c r="K785" s="4">
        <v>230</v>
      </c>
      <c r="L785" s="4">
        <v>19</v>
      </c>
      <c r="M785" s="4">
        <v>3</v>
      </c>
      <c r="N785" s="4" t="s">
        <v>3</v>
      </c>
      <c r="O785" s="4">
        <v>2</v>
      </c>
      <c r="P785" s="4"/>
      <c r="Q785" s="4"/>
      <c r="R785" s="4"/>
      <c r="S785" s="4"/>
      <c r="T785" s="4"/>
      <c r="U785" s="4"/>
      <c r="V785" s="4"/>
      <c r="W785" s="4"/>
    </row>
    <row r="786" spans="1:23" x14ac:dyDescent="0.2">
      <c r="A786" s="4">
        <v>50</v>
      </c>
      <c r="B786" s="4">
        <v>0</v>
      </c>
      <c r="C786" s="4">
        <v>0</v>
      </c>
      <c r="D786" s="4">
        <v>1</v>
      </c>
      <c r="E786" s="4">
        <v>206</v>
      </c>
      <c r="F786" s="4">
        <f>ROUND(Source!T765,O786)</f>
        <v>0</v>
      </c>
      <c r="G786" s="4" t="s">
        <v>50</v>
      </c>
      <c r="H786" s="4" t="s">
        <v>51</v>
      </c>
      <c r="I786" s="4"/>
      <c r="J786" s="4"/>
      <c r="K786" s="4">
        <v>206</v>
      </c>
      <c r="L786" s="4">
        <v>20</v>
      </c>
      <c r="M786" s="4">
        <v>3</v>
      </c>
      <c r="N786" s="4" t="s">
        <v>3</v>
      </c>
      <c r="O786" s="4">
        <v>2</v>
      </c>
      <c r="P786" s="4"/>
      <c r="Q786" s="4"/>
      <c r="R786" s="4"/>
      <c r="S786" s="4"/>
      <c r="T786" s="4"/>
      <c r="U786" s="4"/>
      <c r="V786" s="4"/>
      <c r="W786" s="4"/>
    </row>
    <row r="787" spans="1:23" x14ac:dyDescent="0.2">
      <c r="A787" s="4">
        <v>50</v>
      </c>
      <c r="B787" s="4">
        <v>0</v>
      </c>
      <c r="C787" s="4">
        <v>0</v>
      </c>
      <c r="D787" s="4">
        <v>1</v>
      </c>
      <c r="E787" s="4">
        <v>207</v>
      </c>
      <c r="F787" s="4">
        <f>Source!U765</f>
        <v>0</v>
      </c>
      <c r="G787" s="4" t="s">
        <v>52</v>
      </c>
      <c r="H787" s="4" t="s">
        <v>53</v>
      </c>
      <c r="I787" s="4"/>
      <c r="J787" s="4"/>
      <c r="K787" s="4">
        <v>207</v>
      </c>
      <c r="L787" s="4">
        <v>21</v>
      </c>
      <c r="M787" s="4">
        <v>3</v>
      </c>
      <c r="N787" s="4" t="s">
        <v>3</v>
      </c>
      <c r="O787" s="4">
        <v>-1</v>
      </c>
      <c r="P787" s="4"/>
      <c r="Q787" s="4"/>
      <c r="R787" s="4"/>
      <c r="S787" s="4"/>
      <c r="T787" s="4"/>
      <c r="U787" s="4"/>
      <c r="V787" s="4"/>
      <c r="W787" s="4"/>
    </row>
    <row r="788" spans="1:23" x14ac:dyDescent="0.2">
      <c r="A788" s="4">
        <v>50</v>
      </c>
      <c r="B788" s="4">
        <v>0</v>
      </c>
      <c r="C788" s="4">
        <v>0</v>
      </c>
      <c r="D788" s="4">
        <v>1</v>
      </c>
      <c r="E788" s="4">
        <v>208</v>
      </c>
      <c r="F788" s="4">
        <f>Source!V765</f>
        <v>0</v>
      </c>
      <c r="G788" s="4" t="s">
        <v>54</v>
      </c>
      <c r="H788" s="4" t="s">
        <v>55</v>
      </c>
      <c r="I788" s="4"/>
      <c r="J788" s="4"/>
      <c r="K788" s="4">
        <v>208</v>
      </c>
      <c r="L788" s="4">
        <v>22</v>
      </c>
      <c r="M788" s="4">
        <v>3</v>
      </c>
      <c r="N788" s="4" t="s">
        <v>3</v>
      </c>
      <c r="O788" s="4">
        <v>-1</v>
      </c>
      <c r="P788" s="4"/>
      <c r="Q788" s="4"/>
      <c r="R788" s="4"/>
      <c r="S788" s="4"/>
      <c r="T788" s="4"/>
      <c r="U788" s="4"/>
      <c r="V788" s="4"/>
      <c r="W788" s="4"/>
    </row>
    <row r="789" spans="1:23" x14ac:dyDescent="0.2">
      <c r="A789" s="4">
        <v>50</v>
      </c>
      <c r="B789" s="4">
        <v>0</v>
      </c>
      <c r="C789" s="4">
        <v>0</v>
      </c>
      <c r="D789" s="4">
        <v>1</v>
      </c>
      <c r="E789" s="4">
        <v>209</v>
      </c>
      <c r="F789" s="4">
        <f>ROUND(Source!W765,O789)</f>
        <v>0</v>
      </c>
      <c r="G789" s="4" t="s">
        <v>56</v>
      </c>
      <c r="H789" s="4" t="s">
        <v>57</v>
      </c>
      <c r="I789" s="4"/>
      <c r="J789" s="4"/>
      <c r="K789" s="4">
        <v>209</v>
      </c>
      <c r="L789" s="4">
        <v>23</v>
      </c>
      <c r="M789" s="4">
        <v>3</v>
      </c>
      <c r="N789" s="4" t="s">
        <v>3</v>
      </c>
      <c r="O789" s="4">
        <v>2</v>
      </c>
      <c r="P789" s="4"/>
      <c r="Q789" s="4"/>
      <c r="R789" s="4"/>
      <c r="S789" s="4"/>
      <c r="T789" s="4"/>
      <c r="U789" s="4"/>
      <c r="V789" s="4"/>
      <c r="W789" s="4"/>
    </row>
    <row r="790" spans="1:23" x14ac:dyDescent="0.2">
      <c r="A790" s="4">
        <v>50</v>
      </c>
      <c r="B790" s="4">
        <v>0</v>
      </c>
      <c r="C790" s="4">
        <v>0</v>
      </c>
      <c r="D790" s="4">
        <v>1</v>
      </c>
      <c r="E790" s="4">
        <v>210</v>
      </c>
      <c r="F790" s="4">
        <f>ROUND(Source!X765,O790)</f>
        <v>0</v>
      </c>
      <c r="G790" s="4" t="s">
        <v>58</v>
      </c>
      <c r="H790" s="4" t="s">
        <v>59</v>
      </c>
      <c r="I790" s="4"/>
      <c r="J790" s="4"/>
      <c r="K790" s="4">
        <v>210</v>
      </c>
      <c r="L790" s="4">
        <v>24</v>
      </c>
      <c r="M790" s="4">
        <v>3</v>
      </c>
      <c r="N790" s="4" t="s">
        <v>3</v>
      </c>
      <c r="O790" s="4">
        <v>2</v>
      </c>
      <c r="P790" s="4"/>
      <c r="Q790" s="4"/>
      <c r="R790" s="4"/>
      <c r="S790" s="4"/>
      <c r="T790" s="4"/>
      <c r="U790" s="4"/>
      <c r="V790" s="4"/>
      <c r="W790" s="4"/>
    </row>
    <row r="791" spans="1:23" x14ac:dyDescent="0.2">
      <c r="A791" s="4">
        <v>50</v>
      </c>
      <c r="B791" s="4">
        <v>0</v>
      </c>
      <c r="C791" s="4">
        <v>0</v>
      </c>
      <c r="D791" s="4">
        <v>1</v>
      </c>
      <c r="E791" s="4">
        <v>211</v>
      </c>
      <c r="F791" s="4">
        <f>ROUND(Source!Y765,O791)</f>
        <v>0</v>
      </c>
      <c r="G791" s="4" t="s">
        <v>60</v>
      </c>
      <c r="H791" s="4" t="s">
        <v>61</v>
      </c>
      <c r="I791" s="4"/>
      <c r="J791" s="4"/>
      <c r="K791" s="4">
        <v>211</v>
      </c>
      <c r="L791" s="4">
        <v>25</v>
      </c>
      <c r="M791" s="4">
        <v>3</v>
      </c>
      <c r="N791" s="4" t="s">
        <v>3</v>
      </c>
      <c r="O791" s="4">
        <v>2</v>
      </c>
      <c r="P791" s="4"/>
      <c r="Q791" s="4"/>
      <c r="R791" s="4"/>
      <c r="S791" s="4"/>
      <c r="T791" s="4"/>
      <c r="U791" s="4"/>
      <c r="V791" s="4"/>
      <c r="W791" s="4"/>
    </row>
    <row r="792" spans="1:23" x14ac:dyDescent="0.2">
      <c r="A792" s="4">
        <v>50</v>
      </c>
      <c r="B792" s="4">
        <v>0</v>
      </c>
      <c r="C792" s="4">
        <v>0</v>
      </c>
      <c r="D792" s="4">
        <v>1</v>
      </c>
      <c r="E792" s="4">
        <v>224</v>
      </c>
      <c r="F792" s="4">
        <f>ROUND(Source!AR765,O792)</f>
        <v>0</v>
      </c>
      <c r="G792" s="4" t="s">
        <v>62</v>
      </c>
      <c r="H792" s="4" t="s">
        <v>63</v>
      </c>
      <c r="I792" s="4"/>
      <c r="J792" s="4"/>
      <c r="K792" s="4">
        <v>224</v>
      </c>
      <c r="L792" s="4">
        <v>26</v>
      </c>
      <c r="M792" s="4">
        <v>3</v>
      </c>
      <c r="N792" s="4" t="s">
        <v>3</v>
      </c>
      <c r="O792" s="4">
        <v>2</v>
      </c>
      <c r="P792" s="4"/>
      <c r="Q792" s="4"/>
      <c r="R792" s="4"/>
      <c r="S792" s="4"/>
      <c r="T792" s="4"/>
      <c r="U792" s="4"/>
      <c r="V792" s="4"/>
      <c r="W792" s="4"/>
    </row>
    <row r="793" spans="1:23" x14ac:dyDescent="0.2">
      <c r="A793" s="4">
        <v>50</v>
      </c>
      <c r="B793" s="4">
        <v>1</v>
      </c>
      <c r="C793" s="4">
        <v>0</v>
      </c>
      <c r="D793" s="4">
        <v>2</v>
      </c>
      <c r="E793" s="4">
        <v>0</v>
      </c>
      <c r="F793" s="4">
        <f>ROUND(F792-F791,O793)</f>
        <v>0</v>
      </c>
      <c r="G793" s="4" t="s">
        <v>64</v>
      </c>
      <c r="H793" s="4" t="s">
        <v>65</v>
      </c>
      <c r="I793" s="4"/>
      <c r="J793" s="4"/>
      <c r="K793" s="4">
        <v>212</v>
      </c>
      <c r="L793" s="4">
        <v>27</v>
      </c>
      <c r="M793" s="4">
        <v>0</v>
      </c>
      <c r="N793" s="4" t="s">
        <v>3</v>
      </c>
      <c r="O793" s="4">
        <v>2</v>
      </c>
      <c r="P793" s="4"/>
      <c r="Q793" s="4"/>
      <c r="R793" s="4"/>
      <c r="S793" s="4"/>
      <c r="T793" s="4"/>
      <c r="U793" s="4"/>
      <c r="V793" s="4"/>
      <c r="W793" s="4"/>
    </row>
    <row r="794" spans="1:23" x14ac:dyDescent="0.2">
      <c r="A794" s="4">
        <v>50</v>
      </c>
      <c r="B794" s="4">
        <v>1</v>
      </c>
      <c r="C794" s="4">
        <v>0</v>
      </c>
      <c r="D794" s="4">
        <v>2</v>
      </c>
      <c r="E794" s="4">
        <v>0</v>
      </c>
      <c r="F794" s="4">
        <f>ROUND(F779+F780,O794)</f>
        <v>0</v>
      </c>
      <c r="G794" s="4" t="s">
        <v>66</v>
      </c>
      <c r="H794" s="4" t="s">
        <v>67</v>
      </c>
      <c r="I794" s="4"/>
      <c r="J794" s="4"/>
      <c r="K794" s="4">
        <v>212</v>
      </c>
      <c r="L794" s="4">
        <v>28</v>
      </c>
      <c r="M794" s="4">
        <v>0</v>
      </c>
      <c r="N794" s="4" t="s">
        <v>3</v>
      </c>
      <c r="O794" s="4">
        <v>2</v>
      </c>
      <c r="P794" s="4"/>
      <c r="Q794" s="4"/>
      <c r="R794" s="4"/>
      <c r="S794" s="4"/>
      <c r="T794" s="4"/>
      <c r="U794" s="4"/>
      <c r="V794" s="4"/>
      <c r="W794" s="4"/>
    </row>
    <row r="795" spans="1:23" x14ac:dyDescent="0.2">
      <c r="A795" s="4">
        <v>50</v>
      </c>
      <c r="B795" s="4">
        <v>1</v>
      </c>
      <c r="C795" s="4">
        <v>0</v>
      </c>
      <c r="D795" s="4">
        <v>2</v>
      </c>
      <c r="E795" s="4">
        <v>0</v>
      </c>
      <c r="F795" s="4">
        <f>ROUND((F793-F780-F779)*0.2,O795)</f>
        <v>0</v>
      </c>
      <c r="G795" s="4" t="s">
        <v>68</v>
      </c>
      <c r="H795" s="4" t="s">
        <v>69</v>
      </c>
      <c r="I795" s="4"/>
      <c r="J795" s="4"/>
      <c r="K795" s="4">
        <v>212</v>
      </c>
      <c r="L795" s="4">
        <v>29</v>
      </c>
      <c r="M795" s="4">
        <v>0</v>
      </c>
      <c r="N795" s="4" t="s">
        <v>3</v>
      </c>
      <c r="O795" s="4">
        <v>2</v>
      </c>
      <c r="P795" s="4"/>
      <c r="Q795" s="4"/>
      <c r="R795" s="4"/>
      <c r="S795" s="4"/>
      <c r="T795" s="4"/>
      <c r="U795" s="4"/>
      <c r="V795" s="4"/>
      <c r="W795" s="4"/>
    </row>
    <row r="796" spans="1:23" x14ac:dyDescent="0.2">
      <c r="A796" s="4">
        <v>50</v>
      </c>
      <c r="B796" s="4">
        <v>1</v>
      </c>
      <c r="C796" s="4">
        <v>0</v>
      </c>
      <c r="D796" s="4">
        <v>2</v>
      </c>
      <c r="E796" s="4">
        <v>0</v>
      </c>
      <c r="F796" s="4">
        <f>ROUND(F793+F795,O796)</f>
        <v>0</v>
      </c>
      <c r="G796" s="4" t="s">
        <v>70</v>
      </c>
      <c r="H796" s="4" t="s">
        <v>71</v>
      </c>
      <c r="I796" s="4"/>
      <c r="J796" s="4"/>
      <c r="K796" s="4">
        <v>212</v>
      </c>
      <c r="L796" s="4">
        <v>30</v>
      </c>
      <c r="M796" s="4">
        <v>0</v>
      </c>
      <c r="N796" s="4" t="s">
        <v>3</v>
      </c>
      <c r="O796" s="4">
        <v>2</v>
      </c>
      <c r="P796" s="4"/>
      <c r="Q796" s="4"/>
      <c r="R796" s="4"/>
      <c r="S796" s="4"/>
      <c r="T796" s="4"/>
      <c r="U796" s="4"/>
      <c r="V796" s="4"/>
      <c r="W796" s="4"/>
    </row>
    <row r="797" spans="1:23" x14ac:dyDescent="0.2">
      <c r="A797" s="4">
        <v>50</v>
      </c>
      <c r="B797" s="4">
        <v>1</v>
      </c>
      <c r="C797" s="4">
        <v>0</v>
      </c>
      <c r="D797" s="4">
        <v>2</v>
      </c>
      <c r="E797" s="4">
        <v>213</v>
      </c>
      <c r="F797" s="4">
        <f>ROUND(F792*1.2,O797)</f>
        <v>0</v>
      </c>
      <c r="G797" s="4" t="s">
        <v>72</v>
      </c>
      <c r="H797" s="4" t="s">
        <v>73</v>
      </c>
      <c r="I797" s="4"/>
      <c r="J797" s="4"/>
      <c r="K797" s="4">
        <v>212</v>
      </c>
      <c r="L797" s="4">
        <v>31</v>
      </c>
      <c r="M797" s="4">
        <v>0</v>
      </c>
      <c r="N797" s="4" t="s">
        <v>3</v>
      </c>
      <c r="O797" s="4">
        <v>2</v>
      </c>
      <c r="P797" s="4"/>
      <c r="Q797" s="4"/>
      <c r="R797" s="4"/>
      <c r="S797" s="4"/>
      <c r="T797" s="4"/>
      <c r="U797" s="4"/>
      <c r="V797" s="4"/>
      <c r="W797" s="4"/>
    </row>
    <row r="798" spans="1:23" x14ac:dyDescent="0.2">
      <c r="A798" s="4">
        <v>50</v>
      </c>
      <c r="B798" s="4">
        <v>1</v>
      </c>
      <c r="C798" s="4">
        <v>0</v>
      </c>
      <c r="D798" s="4">
        <v>2</v>
      </c>
      <c r="E798" s="4">
        <v>0</v>
      </c>
      <c r="F798" s="4">
        <f>ROUND(F797-F796,O798)</f>
        <v>0</v>
      </c>
      <c r="G798" s="4" t="s">
        <v>74</v>
      </c>
      <c r="H798" s="4" t="s">
        <v>75</v>
      </c>
      <c r="I798" s="4"/>
      <c r="J798" s="4"/>
      <c r="K798" s="4">
        <v>212</v>
      </c>
      <c r="L798" s="4">
        <v>32</v>
      </c>
      <c r="M798" s="4">
        <v>0</v>
      </c>
      <c r="N798" s="4" t="s">
        <v>3</v>
      </c>
      <c r="O798" s="4">
        <v>2</v>
      </c>
      <c r="P798" s="4"/>
      <c r="Q798" s="4"/>
      <c r="R798" s="4"/>
      <c r="S798" s="4"/>
      <c r="T798" s="4"/>
      <c r="U798" s="4"/>
      <c r="V798" s="4"/>
      <c r="W798" s="4"/>
    </row>
    <row r="800" spans="1:23" x14ac:dyDescent="0.2">
      <c r="A800" s="5">
        <v>60</v>
      </c>
      <c r="B800" s="5">
        <f>IF(Source!F800&lt;&gt;0,1,0)</f>
        <v>1</v>
      </c>
      <c r="C800" s="5"/>
      <c r="D800" s="5">
        <f>ROW(A643)</f>
        <v>643</v>
      </c>
      <c r="E800" s="5">
        <v>1</v>
      </c>
      <c r="F800" s="5">
        <v>254.34</v>
      </c>
      <c r="G800" s="5" t="s">
        <v>4</v>
      </c>
      <c r="H800" s="5" t="s">
        <v>3</v>
      </c>
    </row>
    <row r="801" spans="1:206" x14ac:dyDescent="0.2">
      <c r="A801" s="5">
        <v>60</v>
      </c>
      <c r="B801" s="5">
        <f>IF(Source!F801&lt;&gt;0,1,0)</f>
        <v>1</v>
      </c>
      <c r="C801" s="5"/>
      <c r="D801" s="5">
        <f>ROW(A643)</f>
        <v>643</v>
      </c>
      <c r="E801" s="5">
        <v>2</v>
      </c>
      <c r="F801" s="5">
        <v>112.5</v>
      </c>
      <c r="G801" s="5" t="s">
        <v>89</v>
      </c>
      <c r="H801" s="5" t="s">
        <v>3</v>
      </c>
    </row>
    <row r="802" spans="1:206" x14ac:dyDescent="0.2">
      <c r="A802" s="5">
        <v>60</v>
      </c>
      <c r="B802" s="5">
        <f>IF(Source!F802&lt;&gt;0,1,0)</f>
        <v>1</v>
      </c>
      <c r="C802" s="5"/>
      <c r="D802" s="5">
        <f>ROW(A643)</f>
        <v>643</v>
      </c>
      <c r="E802" s="5">
        <v>3</v>
      </c>
      <c r="F802" s="5">
        <v>225</v>
      </c>
      <c r="G802" s="5" t="s">
        <v>96</v>
      </c>
      <c r="H802" s="5" t="s">
        <v>3</v>
      </c>
    </row>
    <row r="803" spans="1:206" x14ac:dyDescent="0.2">
      <c r="A803" s="5">
        <v>60</v>
      </c>
      <c r="B803" s="5">
        <f>IF(Source!F803&lt;&gt;0,1,0)</f>
        <v>1</v>
      </c>
      <c r="C803" s="5"/>
      <c r="D803" s="5">
        <f>ROW(A643)</f>
        <v>643</v>
      </c>
      <c r="E803" s="5">
        <v>4</v>
      </c>
      <c r="F803" s="5">
        <v>168.75</v>
      </c>
      <c r="G803" s="5" t="s">
        <v>127</v>
      </c>
      <c r="H803" s="5" t="s">
        <v>3</v>
      </c>
    </row>
    <row r="804" spans="1:206" x14ac:dyDescent="0.2">
      <c r="A804" s="5">
        <v>60</v>
      </c>
      <c r="B804" s="5">
        <f>IF(Source!F804&lt;&gt;0,1,0)</f>
        <v>1</v>
      </c>
      <c r="C804" s="5"/>
      <c r="D804" s="5">
        <f>ROW(A643)</f>
        <v>643</v>
      </c>
      <c r="E804" s="5">
        <v>5</v>
      </c>
      <c r="F804" s="5">
        <v>48</v>
      </c>
      <c r="G804" s="5" t="s">
        <v>128</v>
      </c>
      <c r="H804" s="5" t="s">
        <v>3</v>
      </c>
    </row>
    <row r="805" spans="1:206" x14ac:dyDescent="0.2">
      <c r="A805" s="5">
        <v>60</v>
      </c>
      <c r="B805" s="5">
        <f>IF(Source!F805&lt;&gt;0,1,0)</f>
        <v>1</v>
      </c>
      <c r="C805" s="5"/>
      <c r="D805" s="5">
        <f>ROW(A643)</f>
        <v>643</v>
      </c>
      <c r="E805" s="5">
        <v>6</v>
      </c>
      <c r="F805" s="5">
        <v>40.5</v>
      </c>
      <c r="G805" s="5" t="s">
        <v>129</v>
      </c>
      <c r="H805" s="5" t="s">
        <v>3</v>
      </c>
    </row>
    <row r="807" spans="1:206" x14ac:dyDescent="0.2">
      <c r="A807" s="1">
        <v>3</v>
      </c>
      <c r="B807" s="1">
        <v>1</v>
      </c>
      <c r="C807" s="1"/>
      <c r="D807" s="1">
        <f>ROW(A1007)</f>
        <v>1007</v>
      </c>
      <c r="E807" s="1"/>
      <c r="F807" s="1" t="s">
        <v>128</v>
      </c>
      <c r="G807" s="1" t="s">
        <v>239</v>
      </c>
      <c r="H807" s="1" t="s">
        <v>3</v>
      </c>
      <c r="I807" s="1">
        <v>0</v>
      </c>
      <c r="J807" s="1" t="s">
        <v>3</v>
      </c>
      <c r="K807" s="1">
        <v>-1</v>
      </c>
      <c r="L807" s="1" t="s">
        <v>3</v>
      </c>
      <c r="M807" s="1"/>
      <c r="N807" s="1"/>
      <c r="O807" s="1"/>
      <c r="P807" s="1"/>
      <c r="Q807" s="1"/>
      <c r="R807" s="1"/>
      <c r="S807" s="1"/>
      <c r="T807" s="1"/>
      <c r="U807" s="1" t="s">
        <v>3</v>
      </c>
      <c r="V807" s="1">
        <v>0</v>
      </c>
      <c r="W807" s="1"/>
      <c r="X807" s="1"/>
      <c r="Y807" s="1"/>
      <c r="Z807" s="1"/>
      <c r="AA807" s="1"/>
      <c r="AB807" s="1" t="s">
        <v>3</v>
      </c>
      <c r="AC807" s="1" t="s">
        <v>3</v>
      </c>
      <c r="AD807" s="1" t="s">
        <v>3</v>
      </c>
      <c r="AE807" s="1" t="s">
        <v>3</v>
      </c>
      <c r="AF807" s="1" t="s">
        <v>3</v>
      </c>
      <c r="AG807" s="1" t="s">
        <v>3</v>
      </c>
      <c r="AH807" s="1"/>
      <c r="AI807" s="1"/>
      <c r="AJ807" s="1"/>
      <c r="AK807" s="1"/>
      <c r="AL807" s="1"/>
      <c r="AM807" s="1"/>
      <c r="AN807" s="1"/>
      <c r="AO807" s="1"/>
      <c r="AP807" s="1" t="s">
        <v>3</v>
      </c>
      <c r="AQ807" s="1" t="s">
        <v>3</v>
      </c>
      <c r="AR807" s="1" t="s">
        <v>3</v>
      </c>
      <c r="AS807" s="1"/>
      <c r="AT807" s="1"/>
      <c r="AU807" s="1"/>
      <c r="AV807" s="1"/>
      <c r="AW807" s="1"/>
      <c r="AX807" s="1"/>
      <c r="AY807" s="1"/>
      <c r="AZ807" s="1" t="s">
        <v>3</v>
      </c>
      <c r="BA807" s="1"/>
      <c r="BB807" s="1" t="s">
        <v>3</v>
      </c>
      <c r="BC807" s="1" t="s">
        <v>3</v>
      </c>
      <c r="BD807" s="1" t="s">
        <v>3</v>
      </c>
      <c r="BE807" s="1" t="s">
        <v>3</v>
      </c>
      <c r="BF807" s="1" t="s">
        <v>3</v>
      </c>
      <c r="BG807" s="1" t="s">
        <v>3</v>
      </c>
      <c r="BH807" s="1" t="s">
        <v>3</v>
      </c>
      <c r="BI807" s="1" t="s">
        <v>3</v>
      </c>
      <c r="BJ807" s="1" t="s">
        <v>3</v>
      </c>
      <c r="BK807" s="1" t="s">
        <v>3</v>
      </c>
      <c r="BL807" s="1" t="s">
        <v>3</v>
      </c>
      <c r="BM807" s="1" t="s">
        <v>3</v>
      </c>
      <c r="BN807" s="1" t="s">
        <v>3</v>
      </c>
      <c r="BO807" s="1" t="s">
        <v>3</v>
      </c>
      <c r="BP807" s="1" t="s">
        <v>3</v>
      </c>
      <c r="BQ807" s="1"/>
      <c r="BR807" s="1"/>
      <c r="BS807" s="1"/>
      <c r="BT807" s="1"/>
      <c r="BU807" s="1"/>
      <c r="BV807" s="1"/>
      <c r="BW807" s="1"/>
      <c r="BX807" s="1">
        <v>0</v>
      </c>
      <c r="BY807" s="1"/>
      <c r="BZ807" s="1"/>
      <c r="CA807" s="1"/>
      <c r="CB807" s="1"/>
      <c r="CC807" s="1"/>
      <c r="CD807" s="1"/>
      <c r="CE807" s="1"/>
      <c r="CF807" s="1">
        <v>0</v>
      </c>
      <c r="CG807" s="1">
        <v>0</v>
      </c>
      <c r="CH807" s="1"/>
      <c r="CI807" s="1" t="s">
        <v>3</v>
      </c>
      <c r="CJ807" s="1" t="s">
        <v>3</v>
      </c>
    </row>
    <row r="809" spans="1:206" x14ac:dyDescent="0.2">
      <c r="A809" s="2">
        <v>52</v>
      </c>
      <c r="B809" s="2">
        <f t="shared" ref="B809:G809" si="290">B1007</f>
        <v>1</v>
      </c>
      <c r="C809" s="2">
        <f t="shared" si="290"/>
        <v>3</v>
      </c>
      <c r="D809" s="2">
        <f t="shared" si="290"/>
        <v>807</v>
      </c>
      <c r="E809" s="2">
        <f t="shared" si="290"/>
        <v>0</v>
      </c>
      <c r="F809" s="2" t="str">
        <f t="shared" si="290"/>
        <v>5</v>
      </c>
      <c r="G809" s="2" t="str">
        <f t="shared" si="290"/>
        <v>район Пресненский</v>
      </c>
      <c r="H809" s="2"/>
      <c r="I809" s="2"/>
      <c r="J809" s="2"/>
      <c r="K809" s="2"/>
      <c r="L809" s="2"/>
      <c r="M809" s="2"/>
      <c r="N809" s="2"/>
      <c r="O809" s="2">
        <f t="shared" ref="O809:AT809" si="291">O1007</f>
        <v>0</v>
      </c>
      <c r="P809" s="2">
        <f t="shared" si="291"/>
        <v>0</v>
      </c>
      <c r="Q809" s="2">
        <f t="shared" si="291"/>
        <v>0</v>
      </c>
      <c r="R809" s="2">
        <f t="shared" si="291"/>
        <v>0</v>
      </c>
      <c r="S809" s="2">
        <f t="shared" si="291"/>
        <v>0</v>
      </c>
      <c r="T809" s="2">
        <f t="shared" si="291"/>
        <v>0</v>
      </c>
      <c r="U809" s="2">
        <f t="shared" si="291"/>
        <v>0</v>
      </c>
      <c r="V809" s="2">
        <f t="shared" si="291"/>
        <v>0</v>
      </c>
      <c r="W809" s="2">
        <f t="shared" si="291"/>
        <v>0</v>
      </c>
      <c r="X809" s="2">
        <f t="shared" si="291"/>
        <v>0</v>
      </c>
      <c r="Y809" s="2">
        <f t="shared" si="291"/>
        <v>0</v>
      </c>
      <c r="Z809" s="2">
        <f t="shared" si="291"/>
        <v>0</v>
      </c>
      <c r="AA809" s="2">
        <f t="shared" si="291"/>
        <v>0</v>
      </c>
      <c r="AB809" s="2">
        <f t="shared" si="291"/>
        <v>0</v>
      </c>
      <c r="AC809" s="2">
        <f t="shared" si="291"/>
        <v>0</v>
      </c>
      <c r="AD809" s="2">
        <f t="shared" si="291"/>
        <v>0</v>
      </c>
      <c r="AE809" s="2">
        <f t="shared" si="291"/>
        <v>0</v>
      </c>
      <c r="AF809" s="2">
        <f t="shared" si="291"/>
        <v>0</v>
      </c>
      <c r="AG809" s="2">
        <f t="shared" si="291"/>
        <v>0</v>
      </c>
      <c r="AH809" s="2">
        <f t="shared" si="291"/>
        <v>0</v>
      </c>
      <c r="AI809" s="2">
        <f t="shared" si="291"/>
        <v>0</v>
      </c>
      <c r="AJ809" s="2">
        <f t="shared" si="291"/>
        <v>0</v>
      </c>
      <c r="AK809" s="2">
        <f t="shared" si="291"/>
        <v>0</v>
      </c>
      <c r="AL809" s="2">
        <f t="shared" si="291"/>
        <v>0</v>
      </c>
      <c r="AM809" s="2">
        <f t="shared" si="291"/>
        <v>0</v>
      </c>
      <c r="AN809" s="2">
        <f t="shared" si="291"/>
        <v>0</v>
      </c>
      <c r="AO809" s="2">
        <f t="shared" si="291"/>
        <v>0</v>
      </c>
      <c r="AP809" s="2">
        <f t="shared" si="291"/>
        <v>0</v>
      </c>
      <c r="AQ809" s="2">
        <f t="shared" si="291"/>
        <v>0</v>
      </c>
      <c r="AR809" s="2">
        <f t="shared" si="291"/>
        <v>0</v>
      </c>
      <c r="AS809" s="2">
        <f t="shared" si="291"/>
        <v>0</v>
      </c>
      <c r="AT809" s="2">
        <f t="shared" si="291"/>
        <v>0</v>
      </c>
      <c r="AU809" s="2">
        <f t="shared" ref="AU809:BZ809" si="292">AU1007</f>
        <v>0</v>
      </c>
      <c r="AV809" s="2">
        <f t="shared" si="292"/>
        <v>0</v>
      </c>
      <c r="AW809" s="2">
        <f t="shared" si="292"/>
        <v>0</v>
      </c>
      <c r="AX809" s="2">
        <f t="shared" si="292"/>
        <v>0</v>
      </c>
      <c r="AY809" s="2">
        <f t="shared" si="292"/>
        <v>0</v>
      </c>
      <c r="AZ809" s="2">
        <f t="shared" si="292"/>
        <v>0</v>
      </c>
      <c r="BA809" s="2">
        <f t="shared" si="292"/>
        <v>0</v>
      </c>
      <c r="BB809" s="2">
        <f t="shared" si="292"/>
        <v>0</v>
      </c>
      <c r="BC809" s="2">
        <f t="shared" si="292"/>
        <v>0</v>
      </c>
      <c r="BD809" s="2">
        <f t="shared" si="292"/>
        <v>0</v>
      </c>
      <c r="BE809" s="2">
        <f t="shared" si="292"/>
        <v>0</v>
      </c>
      <c r="BF809" s="2">
        <f t="shared" si="292"/>
        <v>0</v>
      </c>
      <c r="BG809" s="2">
        <f t="shared" si="292"/>
        <v>0</v>
      </c>
      <c r="BH809" s="2">
        <f t="shared" si="292"/>
        <v>0</v>
      </c>
      <c r="BI809" s="2">
        <f t="shared" si="292"/>
        <v>0</v>
      </c>
      <c r="BJ809" s="2">
        <f t="shared" si="292"/>
        <v>0</v>
      </c>
      <c r="BK809" s="2">
        <f t="shared" si="292"/>
        <v>0</v>
      </c>
      <c r="BL809" s="2">
        <f t="shared" si="292"/>
        <v>0</v>
      </c>
      <c r="BM809" s="2">
        <f t="shared" si="292"/>
        <v>0</v>
      </c>
      <c r="BN809" s="2">
        <f t="shared" si="292"/>
        <v>0</v>
      </c>
      <c r="BO809" s="2">
        <f t="shared" si="292"/>
        <v>0</v>
      </c>
      <c r="BP809" s="2">
        <f t="shared" si="292"/>
        <v>0</v>
      </c>
      <c r="BQ809" s="2">
        <f t="shared" si="292"/>
        <v>0</v>
      </c>
      <c r="BR809" s="2">
        <f t="shared" si="292"/>
        <v>0</v>
      </c>
      <c r="BS809" s="2">
        <f t="shared" si="292"/>
        <v>0</v>
      </c>
      <c r="BT809" s="2">
        <f t="shared" si="292"/>
        <v>0</v>
      </c>
      <c r="BU809" s="2">
        <f t="shared" si="292"/>
        <v>0</v>
      </c>
      <c r="BV809" s="2">
        <f t="shared" si="292"/>
        <v>0</v>
      </c>
      <c r="BW809" s="2">
        <f t="shared" si="292"/>
        <v>0</v>
      </c>
      <c r="BX809" s="2">
        <f t="shared" si="292"/>
        <v>0</v>
      </c>
      <c r="BY809" s="2">
        <f t="shared" si="292"/>
        <v>0</v>
      </c>
      <c r="BZ809" s="2">
        <f t="shared" si="292"/>
        <v>0</v>
      </c>
      <c r="CA809" s="2">
        <f t="shared" ref="CA809:DF809" si="293">CA1007</f>
        <v>0</v>
      </c>
      <c r="CB809" s="2">
        <f t="shared" si="293"/>
        <v>0</v>
      </c>
      <c r="CC809" s="2">
        <f t="shared" si="293"/>
        <v>0</v>
      </c>
      <c r="CD809" s="2">
        <f t="shared" si="293"/>
        <v>0</v>
      </c>
      <c r="CE809" s="2">
        <f t="shared" si="293"/>
        <v>0</v>
      </c>
      <c r="CF809" s="2">
        <f t="shared" si="293"/>
        <v>0</v>
      </c>
      <c r="CG809" s="2">
        <f t="shared" si="293"/>
        <v>0</v>
      </c>
      <c r="CH809" s="2">
        <f t="shared" si="293"/>
        <v>0</v>
      </c>
      <c r="CI809" s="2">
        <f t="shared" si="293"/>
        <v>0</v>
      </c>
      <c r="CJ809" s="2">
        <f t="shared" si="293"/>
        <v>0</v>
      </c>
      <c r="CK809" s="2">
        <f t="shared" si="293"/>
        <v>0</v>
      </c>
      <c r="CL809" s="2">
        <f t="shared" si="293"/>
        <v>0</v>
      </c>
      <c r="CM809" s="2">
        <f t="shared" si="293"/>
        <v>0</v>
      </c>
      <c r="CN809" s="2">
        <f t="shared" si="293"/>
        <v>0</v>
      </c>
      <c r="CO809" s="2">
        <f t="shared" si="293"/>
        <v>0</v>
      </c>
      <c r="CP809" s="2">
        <f t="shared" si="293"/>
        <v>0</v>
      </c>
      <c r="CQ809" s="2">
        <f t="shared" si="293"/>
        <v>0</v>
      </c>
      <c r="CR809" s="2">
        <f t="shared" si="293"/>
        <v>0</v>
      </c>
      <c r="CS809" s="2">
        <f t="shared" si="293"/>
        <v>0</v>
      </c>
      <c r="CT809" s="2">
        <f t="shared" si="293"/>
        <v>0</v>
      </c>
      <c r="CU809" s="2">
        <f t="shared" si="293"/>
        <v>0</v>
      </c>
      <c r="CV809" s="2">
        <f t="shared" si="293"/>
        <v>0</v>
      </c>
      <c r="CW809" s="2">
        <f t="shared" si="293"/>
        <v>0</v>
      </c>
      <c r="CX809" s="2">
        <f t="shared" si="293"/>
        <v>0</v>
      </c>
      <c r="CY809" s="2">
        <f t="shared" si="293"/>
        <v>0</v>
      </c>
      <c r="CZ809" s="2">
        <f t="shared" si="293"/>
        <v>0</v>
      </c>
      <c r="DA809" s="2">
        <f t="shared" si="293"/>
        <v>0</v>
      </c>
      <c r="DB809" s="2">
        <f t="shared" si="293"/>
        <v>0</v>
      </c>
      <c r="DC809" s="2">
        <f t="shared" si="293"/>
        <v>0</v>
      </c>
      <c r="DD809" s="2">
        <f t="shared" si="293"/>
        <v>0</v>
      </c>
      <c r="DE809" s="2">
        <f t="shared" si="293"/>
        <v>0</v>
      </c>
      <c r="DF809" s="2">
        <f t="shared" si="293"/>
        <v>0</v>
      </c>
      <c r="DG809" s="3">
        <f t="shared" ref="DG809:EL809" si="294">DG1007</f>
        <v>0</v>
      </c>
      <c r="DH809" s="3">
        <f t="shared" si="294"/>
        <v>0</v>
      </c>
      <c r="DI809" s="3">
        <f t="shared" si="294"/>
        <v>0</v>
      </c>
      <c r="DJ809" s="3">
        <f t="shared" si="294"/>
        <v>0</v>
      </c>
      <c r="DK809" s="3">
        <f t="shared" si="294"/>
        <v>0</v>
      </c>
      <c r="DL809" s="3">
        <f t="shared" si="294"/>
        <v>0</v>
      </c>
      <c r="DM809" s="3">
        <f t="shared" si="294"/>
        <v>0</v>
      </c>
      <c r="DN809" s="3">
        <f t="shared" si="294"/>
        <v>0</v>
      </c>
      <c r="DO809" s="3">
        <f t="shared" si="294"/>
        <v>0</v>
      </c>
      <c r="DP809" s="3">
        <f t="shared" si="294"/>
        <v>0</v>
      </c>
      <c r="DQ809" s="3">
        <f t="shared" si="294"/>
        <v>0</v>
      </c>
      <c r="DR809" s="3">
        <f t="shared" si="294"/>
        <v>0</v>
      </c>
      <c r="DS809" s="3">
        <f t="shared" si="294"/>
        <v>0</v>
      </c>
      <c r="DT809" s="3">
        <f t="shared" si="294"/>
        <v>0</v>
      </c>
      <c r="DU809" s="3">
        <f t="shared" si="294"/>
        <v>0</v>
      </c>
      <c r="DV809" s="3">
        <f t="shared" si="294"/>
        <v>0</v>
      </c>
      <c r="DW809" s="3">
        <f t="shared" si="294"/>
        <v>0</v>
      </c>
      <c r="DX809" s="3">
        <f t="shared" si="294"/>
        <v>0</v>
      </c>
      <c r="DY809" s="3">
        <f t="shared" si="294"/>
        <v>0</v>
      </c>
      <c r="DZ809" s="3">
        <f t="shared" si="294"/>
        <v>0</v>
      </c>
      <c r="EA809" s="3">
        <f t="shared" si="294"/>
        <v>0</v>
      </c>
      <c r="EB809" s="3">
        <f t="shared" si="294"/>
        <v>0</v>
      </c>
      <c r="EC809" s="3">
        <f t="shared" si="294"/>
        <v>0</v>
      </c>
      <c r="ED809" s="3">
        <f t="shared" si="294"/>
        <v>0</v>
      </c>
      <c r="EE809" s="3">
        <f t="shared" si="294"/>
        <v>0</v>
      </c>
      <c r="EF809" s="3">
        <f t="shared" si="294"/>
        <v>0</v>
      </c>
      <c r="EG809" s="3">
        <f t="shared" si="294"/>
        <v>0</v>
      </c>
      <c r="EH809" s="3">
        <f t="shared" si="294"/>
        <v>0</v>
      </c>
      <c r="EI809" s="3">
        <f t="shared" si="294"/>
        <v>0</v>
      </c>
      <c r="EJ809" s="3">
        <f t="shared" si="294"/>
        <v>0</v>
      </c>
      <c r="EK809" s="3">
        <f t="shared" si="294"/>
        <v>0</v>
      </c>
      <c r="EL809" s="3">
        <f t="shared" si="294"/>
        <v>0</v>
      </c>
      <c r="EM809" s="3">
        <f t="shared" ref="EM809:FR809" si="295">EM1007</f>
        <v>0</v>
      </c>
      <c r="EN809" s="3">
        <f t="shared" si="295"/>
        <v>0</v>
      </c>
      <c r="EO809" s="3">
        <f t="shared" si="295"/>
        <v>0</v>
      </c>
      <c r="EP809" s="3">
        <f t="shared" si="295"/>
        <v>0</v>
      </c>
      <c r="EQ809" s="3">
        <f t="shared" si="295"/>
        <v>0</v>
      </c>
      <c r="ER809" s="3">
        <f t="shared" si="295"/>
        <v>0</v>
      </c>
      <c r="ES809" s="3">
        <f t="shared" si="295"/>
        <v>0</v>
      </c>
      <c r="ET809" s="3">
        <f t="shared" si="295"/>
        <v>0</v>
      </c>
      <c r="EU809" s="3">
        <f t="shared" si="295"/>
        <v>0</v>
      </c>
      <c r="EV809" s="3">
        <f t="shared" si="295"/>
        <v>0</v>
      </c>
      <c r="EW809" s="3">
        <f t="shared" si="295"/>
        <v>0</v>
      </c>
      <c r="EX809" s="3">
        <f t="shared" si="295"/>
        <v>0</v>
      </c>
      <c r="EY809" s="3">
        <f t="shared" si="295"/>
        <v>0</v>
      </c>
      <c r="EZ809" s="3">
        <f t="shared" si="295"/>
        <v>0</v>
      </c>
      <c r="FA809" s="3">
        <f t="shared" si="295"/>
        <v>0</v>
      </c>
      <c r="FB809" s="3">
        <f t="shared" si="295"/>
        <v>0</v>
      </c>
      <c r="FC809" s="3">
        <f t="shared" si="295"/>
        <v>0</v>
      </c>
      <c r="FD809" s="3">
        <f t="shared" si="295"/>
        <v>0</v>
      </c>
      <c r="FE809" s="3">
        <f t="shared" si="295"/>
        <v>0</v>
      </c>
      <c r="FF809" s="3">
        <f t="shared" si="295"/>
        <v>0</v>
      </c>
      <c r="FG809" s="3">
        <f t="shared" si="295"/>
        <v>0</v>
      </c>
      <c r="FH809" s="3">
        <f t="shared" si="295"/>
        <v>0</v>
      </c>
      <c r="FI809" s="3">
        <f t="shared" si="295"/>
        <v>0</v>
      </c>
      <c r="FJ809" s="3">
        <f t="shared" si="295"/>
        <v>0</v>
      </c>
      <c r="FK809" s="3">
        <f t="shared" si="295"/>
        <v>0</v>
      </c>
      <c r="FL809" s="3">
        <f t="shared" si="295"/>
        <v>0</v>
      </c>
      <c r="FM809" s="3">
        <f t="shared" si="295"/>
        <v>0</v>
      </c>
      <c r="FN809" s="3">
        <f t="shared" si="295"/>
        <v>0</v>
      </c>
      <c r="FO809" s="3">
        <f t="shared" si="295"/>
        <v>0</v>
      </c>
      <c r="FP809" s="3">
        <f t="shared" si="295"/>
        <v>0</v>
      </c>
      <c r="FQ809" s="3">
        <f t="shared" si="295"/>
        <v>0</v>
      </c>
      <c r="FR809" s="3">
        <f t="shared" si="295"/>
        <v>0</v>
      </c>
      <c r="FS809" s="3">
        <f t="shared" ref="FS809:GX809" si="296">FS1007</f>
        <v>0</v>
      </c>
      <c r="FT809" s="3">
        <f t="shared" si="296"/>
        <v>0</v>
      </c>
      <c r="FU809" s="3">
        <f t="shared" si="296"/>
        <v>0</v>
      </c>
      <c r="FV809" s="3">
        <f t="shared" si="296"/>
        <v>0</v>
      </c>
      <c r="FW809" s="3">
        <f t="shared" si="296"/>
        <v>0</v>
      </c>
      <c r="FX809" s="3">
        <f t="shared" si="296"/>
        <v>0</v>
      </c>
      <c r="FY809" s="3">
        <f t="shared" si="296"/>
        <v>0</v>
      </c>
      <c r="FZ809" s="3">
        <f t="shared" si="296"/>
        <v>0</v>
      </c>
      <c r="GA809" s="3">
        <f t="shared" si="296"/>
        <v>0</v>
      </c>
      <c r="GB809" s="3">
        <f t="shared" si="296"/>
        <v>0</v>
      </c>
      <c r="GC809" s="3">
        <f t="shared" si="296"/>
        <v>0</v>
      </c>
      <c r="GD809" s="3">
        <f t="shared" si="296"/>
        <v>0</v>
      </c>
      <c r="GE809" s="3">
        <f t="shared" si="296"/>
        <v>0</v>
      </c>
      <c r="GF809" s="3">
        <f t="shared" si="296"/>
        <v>0</v>
      </c>
      <c r="GG809" s="3">
        <f t="shared" si="296"/>
        <v>0</v>
      </c>
      <c r="GH809" s="3">
        <f t="shared" si="296"/>
        <v>0</v>
      </c>
      <c r="GI809" s="3">
        <f t="shared" si="296"/>
        <v>0</v>
      </c>
      <c r="GJ809" s="3">
        <f t="shared" si="296"/>
        <v>0</v>
      </c>
      <c r="GK809" s="3">
        <f t="shared" si="296"/>
        <v>0</v>
      </c>
      <c r="GL809" s="3">
        <f t="shared" si="296"/>
        <v>0</v>
      </c>
      <c r="GM809" s="3">
        <f t="shared" si="296"/>
        <v>0</v>
      </c>
      <c r="GN809" s="3">
        <f t="shared" si="296"/>
        <v>0</v>
      </c>
      <c r="GO809" s="3">
        <f t="shared" si="296"/>
        <v>0</v>
      </c>
      <c r="GP809" s="3">
        <f t="shared" si="296"/>
        <v>0</v>
      </c>
      <c r="GQ809" s="3">
        <f t="shared" si="296"/>
        <v>0</v>
      </c>
      <c r="GR809" s="3">
        <f t="shared" si="296"/>
        <v>0</v>
      </c>
      <c r="GS809" s="3">
        <f t="shared" si="296"/>
        <v>0</v>
      </c>
      <c r="GT809" s="3">
        <f t="shared" si="296"/>
        <v>0</v>
      </c>
      <c r="GU809" s="3">
        <f t="shared" si="296"/>
        <v>0</v>
      </c>
      <c r="GV809" s="3">
        <f t="shared" si="296"/>
        <v>0</v>
      </c>
      <c r="GW809" s="3">
        <f t="shared" si="296"/>
        <v>0</v>
      </c>
      <c r="GX809" s="3">
        <f t="shared" si="296"/>
        <v>0</v>
      </c>
    </row>
    <row r="811" spans="1:206" x14ac:dyDescent="0.2">
      <c r="A811" s="1">
        <v>4</v>
      </c>
      <c r="B811" s="1">
        <v>1</v>
      </c>
      <c r="C811" s="1"/>
      <c r="D811" s="1">
        <f>ROW(A974)</f>
        <v>974</v>
      </c>
      <c r="E811" s="1"/>
      <c r="F811" s="1" t="s">
        <v>240</v>
      </c>
      <c r="G811" s="1" t="s">
        <v>241</v>
      </c>
      <c r="H811" s="1" t="s">
        <v>3</v>
      </c>
      <c r="I811" s="1">
        <v>0</v>
      </c>
      <c r="J811" s="1"/>
      <c r="K811" s="1">
        <v>-1</v>
      </c>
      <c r="L811" s="1"/>
      <c r="M811" s="1"/>
      <c r="N811" s="1"/>
      <c r="O811" s="1"/>
      <c r="P811" s="1"/>
      <c r="Q811" s="1"/>
      <c r="R811" s="1"/>
      <c r="S811" s="1"/>
      <c r="T811" s="1"/>
      <c r="U811" s="1" t="s">
        <v>3</v>
      </c>
      <c r="V811" s="1">
        <v>0</v>
      </c>
      <c r="W811" s="1"/>
      <c r="X811" s="1"/>
      <c r="Y811" s="1"/>
      <c r="Z811" s="1"/>
      <c r="AA811" s="1"/>
      <c r="AB811" s="1" t="s">
        <v>3</v>
      </c>
      <c r="AC811" s="1" t="s">
        <v>3</v>
      </c>
      <c r="AD811" s="1" t="s">
        <v>3</v>
      </c>
      <c r="AE811" s="1" t="s">
        <v>3</v>
      </c>
      <c r="AF811" s="1" t="s">
        <v>3</v>
      </c>
      <c r="AG811" s="1" t="s">
        <v>3</v>
      </c>
      <c r="AH811" s="1"/>
      <c r="AI811" s="1"/>
      <c r="AJ811" s="1"/>
      <c r="AK811" s="1"/>
      <c r="AL811" s="1"/>
      <c r="AM811" s="1"/>
      <c r="AN811" s="1"/>
      <c r="AO811" s="1"/>
      <c r="AP811" s="1" t="s">
        <v>3</v>
      </c>
      <c r="AQ811" s="1" t="s">
        <v>3</v>
      </c>
      <c r="AR811" s="1" t="s">
        <v>3</v>
      </c>
      <c r="AS811" s="1"/>
      <c r="AT811" s="1"/>
      <c r="AU811" s="1"/>
      <c r="AV811" s="1"/>
      <c r="AW811" s="1"/>
      <c r="AX811" s="1"/>
      <c r="AY811" s="1"/>
      <c r="AZ811" s="1" t="s">
        <v>3</v>
      </c>
      <c r="BA811" s="1"/>
      <c r="BB811" s="1" t="s">
        <v>3</v>
      </c>
      <c r="BC811" s="1" t="s">
        <v>3</v>
      </c>
      <c r="BD811" s="1" t="s">
        <v>3</v>
      </c>
      <c r="BE811" s="1" t="s">
        <v>3</v>
      </c>
      <c r="BF811" s="1" t="s">
        <v>3</v>
      </c>
      <c r="BG811" s="1" t="s">
        <v>3</v>
      </c>
      <c r="BH811" s="1" t="s">
        <v>3</v>
      </c>
      <c r="BI811" s="1" t="s">
        <v>3</v>
      </c>
      <c r="BJ811" s="1" t="s">
        <v>3</v>
      </c>
      <c r="BK811" s="1" t="s">
        <v>3</v>
      </c>
      <c r="BL811" s="1" t="s">
        <v>3</v>
      </c>
      <c r="BM811" s="1" t="s">
        <v>3</v>
      </c>
      <c r="BN811" s="1" t="s">
        <v>3</v>
      </c>
      <c r="BO811" s="1" t="s">
        <v>3</v>
      </c>
      <c r="BP811" s="1" t="s">
        <v>3</v>
      </c>
      <c r="BQ811" s="1"/>
      <c r="BR811" s="1"/>
      <c r="BS811" s="1"/>
      <c r="BT811" s="1"/>
      <c r="BU811" s="1"/>
      <c r="BV811" s="1"/>
      <c r="BW811" s="1"/>
      <c r="BX811" s="1">
        <v>0</v>
      </c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>
        <v>0</v>
      </c>
    </row>
    <row r="813" spans="1:206" x14ac:dyDescent="0.2">
      <c r="A813" s="2">
        <v>52</v>
      </c>
      <c r="B813" s="2">
        <f t="shared" ref="B813:G813" si="297">B974</f>
        <v>1</v>
      </c>
      <c r="C813" s="2">
        <f t="shared" si="297"/>
        <v>4</v>
      </c>
      <c r="D813" s="2">
        <f t="shared" si="297"/>
        <v>811</v>
      </c>
      <c r="E813" s="2">
        <f t="shared" si="297"/>
        <v>0</v>
      </c>
      <c r="F813" s="2" t="str">
        <f t="shared" si="297"/>
        <v>5.1</v>
      </c>
      <c r="G813" s="2" t="str">
        <f t="shared" si="297"/>
        <v>Пресненский Вал ул., д. 3 (обустройство парковочного пространства - 300 м2)</v>
      </c>
      <c r="H813" s="2"/>
      <c r="I813" s="2"/>
      <c r="J813" s="2"/>
      <c r="K813" s="2"/>
      <c r="L813" s="2"/>
      <c r="M813" s="2"/>
      <c r="N813" s="2"/>
      <c r="O813" s="2">
        <f t="shared" ref="O813:AT813" si="298">O974</f>
        <v>0</v>
      </c>
      <c r="P813" s="2">
        <f t="shared" si="298"/>
        <v>0</v>
      </c>
      <c r="Q813" s="2">
        <f t="shared" si="298"/>
        <v>0</v>
      </c>
      <c r="R813" s="2">
        <f t="shared" si="298"/>
        <v>0</v>
      </c>
      <c r="S813" s="2">
        <f t="shared" si="298"/>
        <v>0</v>
      </c>
      <c r="T813" s="2">
        <f t="shared" si="298"/>
        <v>0</v>
      </c>
      <c r="U813" s="2">
        <f t="shared" si="298"/>
        <v>0</v>
      </c>
      <c r="V813" s="2">
        <f t="shared" si="298"/>
        <v>0</v>
      </c>
      <c r="W813" s="2">
        <f t="shared" si="298"/>
        <v>0</v>
      </c>
      <c r="X813" s="2">
        <f t="shared" si="298"/>
        <v>0</v>
      </c>
      <c r="Y813" s="2">
        <f t="shared" si="298"/>
        <v>0</v>
      </c>
      <c r="Z813" s="2">
        <f t="shared" si="298"/>
        <v>0</v>
      </c>
      <c r="AA813" s="2">
        <f t="shared" si="298"/>
        <v>0</v>
      </c>
      <c r="AB813" s="2">
        <f t="shared" si="298"/>
        <v>0</v>
      </c>
      <c r="AC813" s="2">
        <f t="shared" si="298"/>
        <v>0</v>
      </c>
      <c r="AD813" s="2">
        <f t="shared" si="298"/>
        <v>0</v>
      </c>
      <c r="AE813" s="2">
        <f t="shared" si="298"/>
        <v>0</v>
      </c>
      <c r="AF813" s="2">
        <f t="shared" si="298"/>
        <v>0</v>
      </c>
      <c r="AG813" s="2">
        <f t="shared" si="298"/>
        <v>0</v>
      </c>
      <c r="AH813" s="2">
        <f t="shared" si="298"/>
        <v>0</v>
      </c>
      <c r="AI813" s="2">
        <f t="shared" si="298"/>
        <v>0</v>
      </c>
      <c r="AJ813" s="2">
        <f t="shared" si="298"/>
        <v>0</v>
      </c>
      <c r="AK813" s="2">
        <f t="shared" si="298"/>
        <v>0</v>
      </c>
      <c r="AL813" s="2">
        <f t="shared" si="298"/>
        <v>0</v>
      </c>
      <c r="AM813" s="2">
        <f t="shared" si="298"/>
        <v>0</v>
      </c>
      <c r="AN813" s="2">
        <f t="shared" si="298"/>
        <v>0</v>
      </c>
      <c r="AO813" s="2">
        <f t="shared" si="298"/>
        <v>0</v>
      </c>
      <c r="AP813" s="2">
        <f t="shared" si="298"/>
        <v>0</v>
      </c>
      <c r="AQ813" s="2">
        <f t="shared" si="298"/>
        <v>0</v>
      </c>
      <c r="AR813" s="2">
        <f t="shared" si="298"/>
        <v>0</v>
      </c>
      <c r="AS813" s="2">
        <f t="shared" si="298"/>
        <v>0</v>
      </c>
      <c r="AT813" s="2">
        <f t="shared" si="298"/>
        <v>0</v>
      </c>
      <c r="AU813" s="2">
        <f t="shared" ref="AU813:BZ813" si="299">AU974</f>
        <v>0</v>
      </c>
      <c r="AV813" s="2">
        <f t="shared" si="299"/>
        <v>0</v>
      </c>
      <c r="AW813" s="2">
        <f t="shared" si="299"/>
        <v>0</v>
      </c>
      <c r="AX813" s="2">
        <f t="shared" si="299"/>
        <v>0</v>
      </c>
      <c r="AY813" s="2">
        <f t="shared" si="299"/>
        <v>0</v>
      </c>
      <c r="AZ813" s="2">
        <f t="shared" si="299"/>
        <v>0</v>
      </c>
      <c r="BA813" s="2">
        <f t="shared" si="299"/>
        <v>0</v>
      </c>
      <c r="BB813" s="2">
        <f t="shared" si="299"/>
        <v>0</v>
      </c>
      <c r="BC813" s="2">
        <f t="shared" si="299"/>
        <v>0</v>
      </c>
      <c r="BD813" s="2">
        <f t="shared" si="299"/>
        <v>0</v>
      </c>
      <c r="BE813" s="2">
        <f t="shared" si="299"/>
        <v>0</v>
      </c>
      <c r="BF813" s="2">
        <f t="shared" si="299"/>
        <v>0</v>
      </c>
      <c r="BG813" s="2">
        <f t="shared" si="299"/>
        <v>0</v>
      </c>
      <c r="BH813" s="2">
        <f t="shared" si="299"/>
        <v>0</v>
      </c>
      <c r="BI813" s="2">
        <f t="shared" si="299"/>
        <v>0</v>
      </c>
      <c r="BJ813" s="2">
        <f t="shared" si="299"/>
        <v>0</v>
      </c>
      <c r="BK813" s="2">
        <f t="shared" si="299"/>
        <v>0</v>
      </c>
      <c r="BL813" s="2">
        <f t="shared" si="299"/>
        <v>0</v>
      </c>
      <c r="BM813" s="2">
        <f t="shared" si="299"/>
        <v>0</v>
      </c>
      <c r="BN813" s="2">
        <f t="shared" si="299"/>
        <v>0</v>
      </c>
      <c r="BO813" s="2">
        <f t="shared" si="299"/>
        <v>0</v>
      </c>
      <c r="BP813" s="2">
        <f t="shared" si="299"/>
        <v>0</v>
      </c>
      <c r="BQ813" s="2">
        <f t="shared" si="299"/>
        <v>0</v>
      </c>
      <c r="BR813" s="2">
        <f t="shared" si="299"/>
        <v>0</v>
      </c>
      <c r="BS813" s="2">
        <f t="shared" si="299"/>
        <v>0</v>
      </c>
      <c r="BT813" s="2">
        <f t="shared" si="299"/>
        <v>0</v>
      </c>
      <c r="BU813" s="2">
        <f t="shared" si="299"/>
        <v>0</v>
      </c>
      <c r="BV813" s="2">
        <f t="shared" si="299"/>
        <v>0</v>
      </c>
      <c r="BW813" s="2">
        <f t="shared" si="299"/>
        <v>0</v>
      </c>
      <c r="BX813" s="2">
        <f t="shared" si="299"/>
        <v>0</v>
      </c>
      <c r="BY813" s="2">
        <f t="shared" si="299"/>
        <v>0</v>
      </c>
      <c r="BZ813" s="2">
        <f t="shared" si="299"/>
        <v>0</v>
      </c>
      <c r="CA813" s="2">
        <f t="shared" ref="CA813:DF813" si="300">CA974</f>
        <v>0</v>
      </c>
      <c r="CB813" s="2">
        <f t="shared" si="300"/>
        <v>0</v>
      </c>
      <c r="CC813" s="2">
        <f t="shared" si="300"/>
        <v>0</v>
      </c>
      <c r="CD813" s="2">
        <f t="shared" si="300"/>
        <v>0</v>
      </c>
      <c r="CE813" s="2">
        <f t="shared" si="300"/>
        <v>0</v>
      </c>
      <c r="CF813" s="2">
        <f t="shared" si="300"/>
        <v>0</v>
      </c>
      <c r="CG813" s="2">
        <f t="shared" si="300"/>
        <v>0</v>
      </c>
      <c r="CH813" s="2">
        <f t="shared" si="300"/>
        <v>0</v>
      </c>
      <c r="CI813" s="2">
        <f t="shared" si="300"/>
        <v>0</v>
      </c>
      <c r="CJ813" s="2">
        <f t="shared" si="300"/>
        <v>0</v>
      </c>
      <c r="CK813" s="2">
        <f t="shared" si="300"/>
        <v>0</v>
      </c>
      <c r="CL813" s="2">
        <f t="shared" si="300"/>
        <v>0</v>
      </c>
      <c r="CM813" s="2">
        <f t="shared" si="300"/>
        <v>0</v>
      </c>
      <c r="CN813" s="2">
        <f t="shared" si="300"/>
        <v>0</v>
      </c>
      <c r="CO813" s="2">
        <f t="shared" si="300"/>
        <v>0</v>
      </c>
      <c r="CP813" s="2">
        <f t="shared" si="300"/>
        <v>0</v>
      </c>
      <c r="CQ813" s="2">
        <f t="shared" si="300"/>
        <v>0</v>
      </c>
      <c r="CR813" s="2">
        <f t="shared" si="300"/>
        <v>0</v>
      </c>
      <c r="CS813" s="2">
        <f t="shared" si="300"/>
        <v>0</v>
      </c>
      <c r="CT813" s="2">
        <f t="shared" si="300"/>
        <v>0</v>
      </c>
      <c r="CU813" s="2">
        <f t="shared" si="300"/>
        <v>0</v>
      </c>
      <c r="CV813" s="2">
        <f t="shared" si="300"/>
        <v>0</v>
      </c>
      <c r="CW813" s="2">
        <f t="shared" si="300"/>
        <v>0</v>
      </c>
      <c r="CX813" s="2">
        <f t="shared" si="300"/>
        <v>0</v>
      </c>
      <c r="CY813" s="2">
        <f t="shared" si="300"/>
        <v>0</v>
      </c>
      <c r="CZ813" s="2">
        <f t="shared" si="300"/>
        <v>0</v>
      </c>
      <c r="DA813" s="2">
        <f t="shared" si="300"/>
        <v>0</v>
      </c>
      <c r="DB813" s="2">
        <f t="shared" si="300"/>
        <v>0</v>
      </c>
      <c r="DC813" s="2">
        <f t="shared" si="300"/>
        <v>0</v>
      </c>
      <c r="DD813" s="2">
        <f t="shared" si="300"/>
        <v>0</v>
      </c>
      <c r="DE813" s="2">
        <f t="shared" si="300"/>
        <v>0</v>
      </c>
      <c r="DF813" s="2">
        <f t="shared" si="300"/>
        <v>0</v>
      </c>
      <c r="DG813" s="3">
        <f t="shared" ref="DG813:EL813" si="301">DG974</f>
        <v>0</v>
      </c>
      <c r="DH813" s="3">
        <f t="shared" si="301"/>
        <v>0</v>
      </c>
      <c r="DI813" s="3">
        <f t="shared" si="301"/>
        <v>0</v>
      </c>
      <c r="DJ813" s="3">
        <f t="shared" si="301"/>
        <v>0</v>
      </c>
      <c r="DK813" s="3">
        <f t="shared" si="301"/>
        <v>0</v>
      </c>
      <c r="DL813" s="3">
        <f t="shared" si="301"/>
        <v>0</v>
      </c>
      <c r="DM813" s="3">
        <f t="shared" si="301"/>
        <v>0</v>
      </c>
      <c r="DN813" s="3">
        <f t="shared" si="301"/>
        <v>0</v>
      </c>
      <c r="DO813" s="3">
        <f t="shared" si="301"/>
        <v>0</v>
      </c>
      <c r="DP813" s="3">
        <f t="shared" si="301"/>
        <v>0</v>
      </c>
      <c r="DQ813" s="3">
        <f t="shared" si="301"/>
        <v>0</v>
      </c>
      <c r="DR813" s="3">
        <f t="shared" si="301"/>
        <v>0</v>
      </c>
      <c r="DS813" s="3">
        <f t="shared" si="301"/>
        <v>0</v>
      </c>
      <c r="DT813" s="3">
        <f t="shared" si="301"/>
        <v>0</v>
      </c>
      <c r="DU813" s="3">
        <f t="shared" si="301"/>
        <v>0</v>
      </c>
      <c r="DV813" s="3">
        <f t="shared" si="301"/>
        <v>0</v>
      </c>
      <c r="DW813" s="3">
        <f t="shared" si="301"/>
        <v>0</v>
      </c>
      <c r="DX813" s="3">
        <f t="shared" si="301"/>
        <v>0</v>
      </c>
      <c r="DY813" s="3">
        <f t="shared" si="301"/>
        <v>0</v>
      </c>
      <c r="DZ813" s="3">
        <f t="shared" si="301"/>
        <v>0</v>
      </c>
      <c r="EA813" s="3">
        <f t="shared" si="301"/>
        <v>0</v>
      </c>
      <c r="EB813" s="3">
        <f t="shared" si="301"/>
        <v>0</v>
      </c>
      <c r="EC813" s="3">
        <f t="shared" si="301"/>
        <v>0</v>
      </c>
      <c r="ED813" s="3">
        <f t="shared" si="301"/>
        <v>0</v>
      </c>
      <c r="EE813" s="3">
        <f t="shared" si="301"/>
        <v>0</v>
      </c>
      <c r="EF813" s="3">
        <f t="shared" si="301"/>
        <v>0</v>
      </c>
      <c r="EG813" s="3">
        <f t="shared" si="301"/>
        <v>0</v>
      </c>
      <c r="EH813" s="3">
        <f t="shared" si="301"/>
        <v>0</v>
      </c>
      <c r="EI813" s="3">
        <f t="shared" si="301"/>
        <v>0</v>
      </c>
      <c r="EJ813" s="3">
        <f t="shared" si="301"/>
        <v>0</v>
      </c>
      <c r="EK813" s="3">
        <f t="shared" si="301"/>
        <v>0</v>
      </c>
      <c r="EL813" s="3">
        <f t="shared" si="301"/>
        <v>0</v>
      </c>
      <c r="EM813" s="3">
        <f t="shared" ref="EM813:FR813" si="302">EM974</f>
        <v>0</v>
      </c>
      <c r="EN813" s="3">
        <f t="shared" si="302"/>
        <v>0</v>
      </c>
      <c r="EO813" s="3">
        <f t="shared" si="302"/>
        <v>0</v>
      </c>
      <c r="EP813" s="3">
        <f t="shared" si="302"/>
        <v>0</v>
      </c>
      <c r="EQ813" s="3">
        <f t="shared" si="302"/>
        <v>0</v>
      </c>
      <c r="ER813" s="3">
        <f t="shared" si="302"/>
        <v>0</v>
      </c>
      <c r="ES813" s="3">
        <f t="shared" si="302"/>
        <v>0</v>
      </c>
      <c r="ET813" s="3">
        <f t="shared" si="302"/>
        <v>0</v>
      </c>
      <c r="EU813" s="3">
        <f t="shared" si="302"/>
        <v>0</v>
      </c>
      <c r="EV813" s="3">
        <f t="shared" si="302"/>
        <v>0</v>
      </c>
      <c r="EW813" s="3">
        <f t="shared" si="302"/>
        <v>0</v>
      </c>
      <c r="EX813" s="3">
        <f t="shared" si="302"/>
        <v>0</v>
      </c>
      <c r="EY813" s="3">
        <f t="shared" si="302"/>
        <v>0</v>
      </c>
      <c r="EZ813" s="3">
        <f t="shared" si="302"/>
        <v>0</v>
      </c>
      <c r="FA813" s="3">
        <f t="shared" si="302"/>
        <v>0</v>
      </c>
      <c r="FB813" s="3">
        <f t="shared" si="302"/>
        <v>0</v>
      </c>
      <c r="FC813" s="3">
        <f t="shared" si="302"/>
        <v>0</v>
      </c>
      <c r="FD813" s="3">
        <f t="shared" si="302"/>
        <v>0</v>
      </c>
      <c r="FE813" s="3">
        <f t="shared" si="302"/>
        <v>0</v>
      </c>
      <c r="FF813" s="3">
        <f t="shared" si="302"/>
        <v>0</v>
      </c>
      <c r="FG813" s="3">
        <f t="shared" si="302"/>
        <v>0</v>
      </c>
      <c r="FH813" s="3">
        <f t="shared" si="302"/>
        <v>0</v>
      </c>
      <c r="FI813" s="3">
        <f t="shared" si="302"/>
        <v>0</v>
      </c>
      <c r="FJ813" s="3">
        <f t="shared" si="302"/>
        <v>0</v>
      </c>
      <c r="FK813" s="3">
        <f t="shared" si="302"/>
        <v>0</v>
      </c>
      <c r="FL813" s="3">
        <f t="shared" si="302"/>
        <v>0</v>
      </c>
      <c r="FM813" s="3">
        <f t="shared" si="302"/>
        <v>0</v>
      </c>
      <c r="FN813" s="3">
        <f t="shared" si="302"/>
        <v>0</v>
      </c>
      <c r="FO813" s="3">
        <f t="shared" si="302"/>
        <v>0</v>
      </c>
      <c r="FP813" s="3">
        <f t="shared" si="302"/>
        <v>0</v>
      </c>
      <c r="FQ813" s="3">
        <f t="shared" si="302"/>
        <v>0</v>
      </c>
      <c r="FR813" s="3">
        <f t="shared" si="302"/>
        <v>0</v>
      </c>
      <c r="FS813" s="3">
        <f t="shared" ref="FS813:GX813" si="303">FS974</f>
        <v>0</v>
      </c>
      <c r="FT813" s="3">
        <f t="shared" si="303"/>
        <v>0</v>
      </c>
      <c r="FU813" s="3">
        <f t="shared" si="303"/>
        <v>0</v>
      </c>
      <c r="FV813" s="3">
        <f t="shared" si="303"/>
        <v>0</v>
      </c>
      <c r="FW813" s="3">
        <f t="shared" si="303"/>
        <v>0</v>
      </c>
      <c r="FX813" s="3">
        <f t="shared" si="303"/>
        <v>0</v>
      </c>
      <c r="FY813" s="3">
        <f t="shared" si="303"/>
        <v>0</v>
      </c>
      <c r="FZ813" s="3">
        <f t="shared" si="303"/>
        <v>0</v>
      </c>
      <c r="GA813" s="3">
        <f t="shared" si="303"/>
        <v>0</v>
      </c>
      <c r="GB813" s="3">
        <f t="shared" si="303"/>
        <v>0</v>
      </c>
      <c r="GC813" s="3">
        <f t="shared" si="303"/>
        <v>0</v>
      </c>
      <c r="GD813" s="3">
        <f t="shared" si="303"/>
        <v>0</v>
      </c>
      <c r="GE813" s="3">
        <f t="shared" si="303"/>
        <v>0</v>
      </c>
      <c r="GF813" s="3">
        <f t="shared" si="303"/>
        <v>0</v>
      </c>
      <c r="GG813" s="3">
        <f t="shared" si="303"/>
        <v>0</v>
      </c>
      <c r="GH813" s="3">
        <f t="shared" si="303"/>
        <v>0</v>
      </c>
      <c r="GI813" s="3">
        <f t="shared" si="303"/>
        <v>0</v>
      </c>
      <c r="GJ813" s="3">
        <f t="shared" si="303"/>
        <v>0</v>
      </c>
      <c r="GK813" s="3">
        <f t="shared" si="303"/>
        <v>0</v>
      </c>
      <c r="GL813" s="3">
        <f t="shared" si="303"/>
        <v>0</v>
      </c>
      <c r="GM813" s="3">
        <f t="shared" si="303"/>
        <v>0</v>
      </c>
      <c r="GN813" s="3">
        <f t="shared" si="303"/>
        <v>0</v>
      </c>
      <c r="GO813" s="3">
        <f t="shared" si="303"/>
        <v>0</v>
      </c>
      <c r="GP813" s="3">
        <f t="shared" si="303"/>
        <v>0</v>
      </c>
      <c r="GQ813" s="3">
        <f t="shared" si="303"/>
        <v>0</v>
      </c>
      <c r="GR813" s="3">
        <f t="shared" si="303"/>
        <v>0</v>
      </c>
      <c r="GS813" s="3">
        <f t="shared" si="303"/>
        <v>0</v>
      </c>
      <c r="GT813" s="3">
        <f t="shared" si="303"/>
        <v>0</v>
      </c>
      <c r="GU813" s="3">
        <f t="shared" si="303"/>
        <v>0</v>
      </c>
      <c r="GV813" s="3">
        <f t="shared" si="303"/>
        <v>0</v>
      </c>
      <c r="GW813" s="3">
        <f t="shared" si="303"/>
        <v>0</v>
      </c>
      <c r="GX813" s="3">
        <f t="shared" si="303"/>
        <v>0</v>
      </c>
    </row>
    <row r="815" spans="1:206" x14ac:dyDescent="0.2">
      <c r="A815" s="1">
        <v>5</v>
      </c>
      <c r="B815" s="1">
        <v>1</v>
      </c>
      <c r="C815" s="1"/>
      <c r="D815" s="1">
        <f>ROW(A828)</f>
        <v>828</v>
      </c>
      <c r="E815" s="1"/>
      <c r="F815" s="1" t="s">
        <v>242</v>
      </c>
      <c r="G815" s="1" t="s">
        <v>161</v>
      </c>
      <c r="H815" s="1" t="s">
        <v>3</v>
      </c>
      <c r="I815" s="1">
        <v>0</v>
      </c>
      <c r="J815" s="1"/>
      <c r="K815" s="1">
        <v>-1</v>
      </c>
      <c r="L815" s="1"/>
      <c r="M815" s="1"/>
      <c r="N815" s="1"/>
      <c r="O815" s="1"/>
      <c r="P815" s="1"/>
      <c r="Q815" s="1"/>
      <c r="R815" s="1"/>
      <c r="S815" s="1"/>
      <c r="T815" s="1"/>
      <c r="U815" s="1" t="s">
        <v>3</v>
      </c>
      <c r="V815" s="1">
        <v>0</v>
      </c>
      <c r="W815" s="1"/>
      <c r="X815" s="1"/>
      <c r="Y815" s="1"/>
      <c r="Z815" s="1"/>
      <c r="AA815" s="1"/>
      <c r="AB815" s="1" t="s">
        <v>3</v>
      </c>
      <c r="AC815" s="1" t="s">
        <v>3</v>
      </c>
      <c r="AD815" s="1" t="s">
        <v>3</v>
      </c>
      <c r="AE815" s="1" t="s">
        <v>3</v>
      </c>
      <c r="AF815" s="1" t="s">
        <v>3</v>
      </c>
      <c r="AG815" s="1" t="s">
        <v>3</v>
      </c>
      <c r="AH815" s="1"/>
      <c r="AI815" s="1"/>
      <c r="AJ815" s="1"/>
      <c r="AK815" s="1"/>
      <c r="AL815" s="1"/>
      <c r="AM815" s="1"/>
      <c r="AN815" s="1"/>
      <c r="AO815" s="1"/>
      <c r="AP815" s="1" t="s">
        <v>3</v>
      </c>
      <c r="AQ815" s="1" t="s">
        <v>3</v>
      </c>
      <c r="AR815" s="1" t="s">
        <v>3</v>
      </c>
      <c r="AS815" s="1"/>
      <c r="AT815" s="1"/>
      <c r="AU815" s="1"/>
      <c r="AV815" s="1"/>
      <c r="AW815" s="1"/>
      <c r="AX815" s="1"/>
      <c r="AY815" s="1"/>
      <c r="AZ815" s="1" t="s">
        <v>3</v>
      </c>
      <c r="BA815" s="1"/>
      <c r="BB815" s="1" t="s">
        <v>3</v>
      </c>
      <c r="BC815" s="1" t="s">
        <v>3</v>
      </c>
      <c r="BD815" s="1" t="s">
        <v>3</v>
      </c>
      <c r="BE815" s="1" t="s">
        <v>3</v>
      </c>
      <c r="BF815" s="1" t="s">
        <v>3</v>
      </c>
      <c r="BG815" s="1" t="s">
        <v>3</v>
      </c>
      <c r="BH815" s="1" t="s">
        <v>3</v>
      </c>
      <c r="BI815" s="1" t="s">
        <v>3</v>
      </c>
      <c r="BJ815" s="1" t="s">
        <v>3</v>
      </c>
      <c r="BK815" s="1" t="s">
        <v>3</v>
      </c>
      <c r="BL815" s="1" t="s">
        <v>3</v>
      </c>
      <c r="BM815" s="1" t="s">
        <v>3</v>
      </c>
      <c r="BN815" s="1" t="s">
        <v>3</v>
      </c>
      <c r="BO815" s="1" t="s">
        <v>3</v>
      </c>
      <c r="BP815" s="1" t="s">
        <v>3</v>
      </c>
      <c r="BQ815" s="1"/>
      <c r="BR815" s="1"/>
      <c r="BS815" s="1"/>
      <c r="BT815" s="1"/>
      <c r="BU815" s="1"/>
      <c r="BV815" s="1"/>
      <c r="BW815" s="1"/>
      <c r="BX815" s="1">
        <v>0</v>
      </c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>
        <v>0</v>
      </c>
    </row>
    <row r="817" spans="1:245" x14ac:dyDescent="0.2">
      <c r="A817" s="2">
        <v>52</v>
      </c>
      <c r="B817" s="2">
        <f t="shared" ref="B817:G817" si="304">B828</f>
        <v>1</v>
      </c>
      <c r="C817" s="2">
        <f t="shared" si="304"/>
        <v>5</v>
      </c>
      <c r="D817" s="2">
        <f t="shared" si="304"/>
        <v>815</v>
      </c>
      <c r="E817" s="2">
        <f t="shared" si="304"/>
        <v>0</v>
      </c>
      <c r="F817" s="2" t="str">
        <f t="shared" si="304"/>
        <v>5.1.1</v>
      </c>
      <c r="G817" s="2" t="str">
        <f t="shared" si="304"/>
        <v>Подготовительные работы</v>
      </c>
      <c r="H817" s="2"/>
      <c r="I817" s="2"/>
      <c r="J817" s="2"/>
      <c r="K817" s="2"/>
      <c r="L817" s="2"/>
      <c r="M817" s="2"/>
      <c r="N817" s="2"/>
      <c r="O817" s="2">
        <f t="shared" ref="O817:AT817" si="305">O828</f>
        <v>0</v>
      </c>
      <c r="P817" s="2">
        <f t="shared" si="305"/>
        <v>0</v>
      </c>
      <c r="Q817" s="2">
        <f t="shared" si="305"/>
        <v>0</v>
      </c>
      <c r="R817" s="2">
        <f t="shared" si="305"/>
        <v>0</v>
      </c>
      <c r="S817" s="2">
        <f t="shared" si="305"/>
        <v>0</v>
      </c>
      <c r="T817" s="2">
        <f t="shared" si="305"/>
        <v>0</v>
      </c>
      <c r="U817" s="2">
        <f t="shared" si="305"/>
        <v>0</v>
      </c>
      <c r="V817" s="2">
        <f t="shared" si="305"/>
        <v>0</v>
      </c>
      <c r="W817" s="2">
        <f t="shared" si="305"/>
        <v>0</v>
      </c>
      <c r="X817" s="2">
        <f t="shared" si="305"/>
        <v>0</v>
      </c>
      <c r="Y817" s="2">
        <f t="shared" si="305"/>
        <v>0</v>
      </c>
      <c r="Z817" s="2">
        <f t="shared" si="305"/>
        <v>0</v>
      </c>
      <c r="AA817" s="2">
        <f t="shared" si="305"/>
        <v>0</v>
      </c>
      <c r="AB817" s="2">
        <f t="shared" si="305"/>
        <v>0</v>
      </c>
      <c r="AC817" s="2">
        <f t="shared" si="305"/>
        <v>0</v>
      </c>
      <c r="AD817" s="2">
        <f t="shared" si="305"/>
        <v>0</v>
      </c>
      <c r="AE817" s="2">
        <f t="shared" si="305"/>
        <v>0</v>
      </c>
      <c r="AF817" s="2">
        <f t="shared" si="305"/>
        <v>0</v>
      </c>
      <c r="AG817" s="2">
        <f t="shared" si="305"/>
        <v>0</v>
      </c>
      <c r="AH817" s="2">
        <f t="shared" si="305"/>
        <v>0</v>
      </c>
      <c r="AI817" s="2">
        <f t="shared" si="305"/>
        <v>0</v>
      </c>
      <c r="AJ817" s="2">
        <f t="shared" si="305"/>
        <v>0</v>
      </c>
      <c r="AK817" s="2">
        <f t="shared" si="305"/>
        <v>0</v>
      </c>
      <c r="AL817" s="2">
        <f t="shared" si="305"/>
        <v>0</v>
      </c>
      <c r="AM817" s="2">
        <f t="shared" si="305"/>
        <v>0</v>
      </c>
      <c r="AN817" s="2">
        <f t="shared" si="305"/>
        <v>0</v>
      </c>
      <c r="AO817" s="2">
        <f t="shared" si="305"/>
        <v>0</v>
      </c>
      <c r="AP817" s="2">
        <f t="shared" si="305"/>
        <v>0</v>
      </c>
      <c r="AQ817" s="2">
        <f t="shared" si="305"/>
        <v>0</v>
      </c>
      <c r="AR817" s="2">
        <f t="shared" si="305"/>
        <v>0</v>
      </c>
      <c r="AS817" s="2">
        <f t="shared" si="305"/>
        <v>0</v>
      </c>
      <c r="AT817" s="2">
        <f t="shared" si="305"/>
        <v>0</v>
      </c>
      <c r="AU817" s="2">
        <f t="shared" ref="AU817:BZ817" si="306">AU828</f>
        <v>0</v>
      </c>
      <c r="AV817" s="2">
        <f t="shared" si="306"/>
        <v>0</v>
      </c>
      <c r="AW817" s="2">
        <f t="shared" si="306"/>
        <v>0</v>
      </c>
      <c r="AX817" s="2">
        <f t="shared" si="306"/>
        <v>0</v>
      </c>
      <c r="AY817" s="2">
        <f t="shared" si="306"/>
        <v>0</v>
      </c>
      <c r="AZ817" s="2">
        <f t="shared" si="306"/>
        <v>0</v>
      </c>
      <c r="BA817" s="2">
        <f t="shared" si="306"/>
        <v>0</v>
      </c>
      <c r="BB817" s="2">
        <f t="shared" si="306"/>
        <v>0</v>
      </c>
      <c r="BC817" s="2">
        <f t="shared" si="306"/>
        <v>0</v>
      </c>
      <c r="BD817" s="2">
        <f t="shared" si="306"/>
        <v>0</v>
      </c>
      <c r="BE817" s="2">
        <f t="shared" si="306"/>
        <v>0</v>
      </c>
      <c r="BF817" s="2">
        <f t="shared" si="306"/>
        <v>0</v>
      </c>
      <c r="BG817" s="2">
        <f t="shared" si="306"/>
        <v>0</v>
      </c>
      <c r="BH817" s="2">
        <f t="shared" si="306"/>
        <v>0</v>
      </c>
      <c r="BI817" s="2">
        <f t="shared" si="306"/>
        <v>0</v>
      </c>
      <c r="BJ817" s="2">
        <f t="shared" si="306"/>
        <v>0</v>
      </c>
      <c r="BK817" s="2">
        <f t="shared" si="306"/>
        <v>0</v>
      </c>
      <c r="BL817" s="2">
        <f t="shared" si="306"/>
        <v>0</v>
      </c>
      <c r="BM817" s="2">
        <f t="shared" si="306"/>
        <v>0</v>
      </c>
      <c r="BN817" s="2">
        <f t="shared" si="306"/>
        <v>0</v>
      </c>
      <c r="BO817" s="2">
        <f t="shared" si="306"/>
        <v>0</v>
      </c>
      <c r="BP817" s="2">
        <f t="shared" si="306"/>
        <v>0</v>
      </c>
      <c r="BQ817" s="2">
        <f t="shared" si="306"/>
        <v>0</v>
      </c>
      <c r="BR817" s="2">
        <f t="shared" si="306"/>
        <v>0</v>
      </c>
      <c r="BS817" s="2">
        <f t="shared" si="306"/>
        <v>0</v>
      </c>
      <c r="BT817" s="2">
        <f t="shared" si="306"/>
        <v>0</v>
      </c>
      <c r="BU817" s="2">
        <f t="shared" si="306"/>
        <v>0</v>
      </c>
      <c r="BV817" s="2">
        <f t="shared" si="306"/>
        <v>0</v>
      </c>
      <c r="BW817" s="2">
        <f t="shared" si="306"/>
        <v>0</v>
      </c>
      <c r="BX817" s="2">
        <f t="shared" si="306"/>
        <v>0</v>
      </c>
      <c r="BY817" s="2">
        <f t="shared" si="306"/>
        <v>0</v>
      </c>
      <c r="BZ817" s="2">
        <f t="shared" si="306"/>
        <v>0</v>
      </c>
      <c r="CA817" s="2">
        <f t="shared" ref="CA817:DF817" si="307">CA828</f>
        <v>0</v>
      </c>
      <c r="CB817" s="2">
        <f t="shared" si="307"/>
        <v>0</v>
      </c>
      <c r="CC817" s="2">
        <f t="shared" si="307"/>
        <v>0</v>
      </c>
      <c r="CD817" s="2">
        <f t="shared" si="307"/>
        <v>0</v>
      </c>
      <c r="CE817" s="2">
        <f t="shared" si="307"/>
        <v>0</v>
      </c>
      <c r="CF817" s="2">
        <f t="shared" si="307"/>
        <v>0</v>
      </c>
      <c r="CG817" s="2">
        <f t="shared" si="307"/>
        <v>0</v>
      </c>
      <c r="CH817" s="2">
        <f t="shared" si="307"/>
        <v>0</v>
      </c>
      <c r="CI817" s="2">
        <f t="shared" si="307"/>
        <v>0</v>
      </c>
      <c r="CJ817" s="2">
        <f t="shared" si="307"/>
        <v>0</v>
      </c>
      <c r="CK817" s="2">
        <f t="shared" si="307"/>
        <v>0</v>
      </c>
      <c r="CL817" s="2">
        <f t="shared" si="307"/>
        <v>0</v>
      </c>
      <c r="CM817" s="2">
        <f t="shared" si="307"/>
        <v>0</v>
      </c>
      <c r="CN817" s="2">
        <f t="shared" si="307"/>
        <v>0</v>
      </c>
      <c r="CO817" s="2">
        <f t="shared" si="307"/>
        <v>0</v>
      </c>
      <c r="CP817" s="2">
        <f t="shared" si="307"/>
        <v>0</v>
      </c>
      <c r="CQ817" s="2">
        <f t="shared" si="307"/>
        <v>0</v>
      </c>
      <c r="CR817" s="2">
        <f t="shared" si="307"/>
        <v>0</v>
      </c>
      <c r="CS817" s="2">
        <f t="shared" si="307"/>
        <v>0</v>
      </c>
      <c r="CT817" s="2">
        <f t="shared" si="307"/>
        <v>0</v>
      </c>
      <c r="CU817" s="2">
        <f t="shared" si="307"/>
        <v>0</v>
      </c>
      <c r="CV817" s="2">
        <f t="shared" si="307"/>
        <v>0</v>
      </c>
      <c r="CW817" s="2">
        <f t="shared" si="307"/>
        <v>0</v>
      </c>
      <c r="CX817" s="2">
        <f t="shared" si="307"/>
        <v>0</v>
      </c>
      <c r="CY817" s="2">
        <f t="shared" si="307"/>
        <v>0</v>
      </c>
      <c r="CZ817" s="2">
        <f t="shared" si="307"/>
        <v>0</v>
      </c>
      <c r="DA817" s="2">
        <f t="shared" si="307"/>
        <v>0</v>
      </c>
      <c r="DB817" s="2">
        <f t="shared" si="307"/>
        <v>0</v>
      </c>
      <c r="DC817" s="2">
        <f t="shared" si="307"/>
        <v>0</v>
      </c>
      <c r="DD817" s="2">
        <f t="shared" si="307"/>
        <v>0</v>
      </c>
      <c r="DE817" s="2">
        <f t="shared" si="307"/>
        <v>0</v>
      </c>
      <c r="DF817" s="2">
        <f t="shared" si="307"/>
        <v>0</v>
      </c>
      <c r="DG817" s="3">
        <f t="shared" ref="DG817:EL817" si="308">DG828</f>
        <v>0</v>
      </c>
      <c r="DH817" s="3">
        <f t="shared" si="308"/>
        <v>0</v>
      </c>
      <c r="DI817" s="3">
        <f t="shared" si="308"/>
        <v>0</v>
      </c>
      <c r="DJ817" s="3">
        <f t="shared" si="308"/>
        <v>0</v>
      </c>
      <c r="DK817" s="3">
        <f t="shared" si="308"/>
        <v>0</v>
      </c>
      <c r="DL817" s="3">
        <f t="shared" si="308"/>
        <v>0</v>
      </c>
      <c r="DM817" s="3">
        <f t="shared" si="308"/>
        <v>0</v>
      </c>
      <c r="DN817" s="3">
        <f t="shared" si="308"/>
        <v>0</v>
      </c>
      <c r="DO817" s="3">
        <f t="shared" si="308"/>
        <v>0</v>
      </c>
      <c r="DP817" s="3">
        <f t="shared" si="308"/>
        <v>0</v>
      </c>
      <c r="DQ817" s="3">
        <f t="shared" si="308"/>
        <v>0</v>
      </c>
      <c r="DR817" s="3">
        <f t="shared" si="308"/>
        <v>0</v>
      </c>
      <c r="DS817" s="3">
        <f t="shared" si="308"/>
        <v>0</v>
      </c>
      <c r="DT817" s="3">
        <f t="shared" si="308"/>
        <v>0</v>
      </c>
      <c r="DU817" s="3">
        <f t="shared" si="308"/>
        <v>0</v>
      </c>
      <c r="DV817" s="3">
        <f t="shared" si="308"/>
        <v>0</v>
      </c>
      <c r="DW817" s="3">
        <f t="shared" si="308"/>
        <v>0</v>
      </c>
      <c r="DX817" s="3">
        <f t="shared" si="308"/>
        <v>0</v>
      </c>
      <c r="DY817" s="3">
        <f t="shared" si="308"/>
        <v>0</v>
      </c>
      <c r="DZ817" s="3">
        <f t="shared" si="308"/>
        <v>0</v>
      </c>
      <c r="EA817" s="3">
        <f t="shared" si="308"/>
        <v>0</v>
      </c>
      <c r="EB817" s="3">
        <f t="shared" si="308"/>
        <v>0</v>
      </c>
      <c r="EC817" s="3">
        <f t="shared" si="308"/>
        <v>0</v>
      </c>
      <c r="ED817" s="3">
        <f t="shared" si="308"/>
        <v>0</v>
      </c>
      <c r="EE817" s="3">
        <f t="shared" si="308"/>
        <v>0</v>
      </c>
      <c r="EF817" s="3">
        <f t="shared" si="308"/>
        <v>0</v>
      </c>
      <c r="EG817" s="3">
        <f t="shared" si="308"/>
        <v>0</v>
      </c>
      <c r="EH817" s="3">
        <f t="shared" si="308"/>
        <v>0</v>
      </c>
      <c r="EI817" s="3">
        <f t="shared" si="308"/>
        <v>0</v>
      </c>
      <c r="EJ817" s="3">
        <f t="shared" si="308"/>
        <v>0</v>
      </c>
      <c r="EK817" s="3">
        <f t="shared" si="308"/>
        <v>0</v>
      </c>
      <c r="EL817" s="3">
        <f t="shared" si="308"/>
        <v>0</v>
      </c>
      <c r="EM817" s="3">
        <f t="shared" ref="EM817:FR817" si="309">EM828</f>
        <v>0</v>
      </c>
      <c r="EN817" s="3">
        <f t="shared" si="309"/>
        <v>0</v>
      </c>
      <c r="EO817" s="3">
        <f t="shared" si="309"/>
        <v>0</v>
      </c>
      <c r="EP817" s="3">
        <f t="shared" si="309"/>
        <v>0</v>
      </c>
      <c r="EQ817" s="3">
        <f t="shared" si="309"/>
        <v>0</v>
      </c>
      <c r="ER817" s="3">
        <f t="shared" si="309"/>
        <v>0</v>
      </c>
      <c r="ES817" s="3">
        <f t="shared" si="309"/>
        <v>0</v>
      </c>
      <c r="ET817" s="3">
        <f t="shared" si="309"/>
        <v>0</v>
      </c>
      <c r="EU817" s="3">
        <f t="shared" si="309"/>
        <v>0</v>
      </c>
      <c r="EV817" s="3">
        <f t="shared" si="309"/>
        <v>0</v>
      </c>
      <c r="EW817" s="3">
        <f t="shared" si="309"/>
        <v>0</v>
      </c>
      <c r="EX817" s="3">
        <f t="shared" si="309"/>
        <v>0</v>
      </c>
      <c r="EY817" s="3">
        <f t="shared" si="309"/>
        <v>0</v>
      </c>
      <c r="EZ817" s="3">
        <f t="shared" si="309"/>
        <v>0</v>
      </c>
      <c r="FA817" s="3">
        <f t="shared" si="309"/>
        <v>0</v>
      </c>
      <c r="FB817" s="3">
        <f t="shared" si="309"/>
        <v>0</v>
      </c>
      <c r="FC817" s="3">
        <f t="shared" si="309"/>
        <v>0</v>
      </c>
      <c r="FD817" s="3">
        <f t="shared" si="309"/>
        <v>0</v>
      </c>
      <c r="FE817" s="3">
        <f t="shared" si="309"/>
        <v>0</v>
      </c>
      <c r="FF817" s="3">
        <f t="shared" si="309"/>
        <v>0</v>
      </c>
      <c r="FG817" s="3">
        <f t="shared" si="309"/>
        <v>0</v>
      </c>
      <c r="FH817" s="3">
        <f t="shared" si="309"/>
        <v>0</v>
      </c>
      <c r="FI817" s="3">
        <f t="shared" si="309"/>
        <v>0</v>
      </c>
      <c r="FJ817" s="3">
        <f t="shared" si="309"/>
        <v>0</v>
      </c>
      <c r="FK817" s="3">
        <f t="shared" si="309"/>
        <v>0</v>
      </c>
      <c r="FL817" s="3">
        <f t="shared" si="309"/>
        <v>0</v>
      </c>
      <c r="FM817" s="3">
        <f t="shared" si="309"/>
        <v>0</v>
      </c>
      <c r="FN817" s="3">
        <f t="shared" si="309"/>
        <v>0</v>
      </c>
      <c r="FO817" s="3">
        <f t="shared" si="309"/>
        <v>0</v>
      </c>
      <c r="FP817" s="3">
        <f t="shared" si="309"/>
        <v>0</v>
      </c>
      <c r="FQ817" s="3">
        <f t="shared" si="309"/>
        <v>0</v>
      </c>
      <c r="FR817" s="3">
        <f t="shared" si="309"/>
        <v>0</v>
      </c>
      <c r="FS817" s="3">
        <f t="shared" ref="FS817:GX817" si="310">FS828</f>
        <v>0</v>
      </c>
      <c r="FT817" s="3">
        <f t="shared" si="310"/>
        <v>0</v>
      </c>
      <c r="FU817" s="3">
        <f t="shared" si="310"/>
        <v>0</v>
      </c>
      <c r="FV817" s="3">
        <f t="shared" si="310"/>
        <v>0</v>
      </c>
      <c r="FW817" s="3">
        <f t="shared" si="310"/>
        <v>0</v>
      </c>
      <c r="FX817" s="3">
        <f t="shared" si="310"/>
        <v>0</v>
      </c>
      <c r="FY817" s="3">
        <f t="shared" si="310"/>
        <v>0</v>
      </c>
      <c r="FZ817" s="3">
        <f t="shared" si="310"/>
        <v>0</v>
      </c>
      <c r="GA817" s="3">
        <f t="shared" si="310"/>
        <v>0</v>
      </c>
      <c r="GB817" s="3">
        <f t="shared" si="310"/>
        <v>0</v>
      </c>
      <c r="GC817" s="3">
        <f t="shared" si="310"/>
        <v>0</v>
      </c>
      <c r="GD817" s="3">
        <f t="shared" si="310"/>
        <v>0</v>
      </c>
      <c r="GE817" s="3">
        <f t="shared" si="310"/>
        <v>0</v>
      </c>
      <c r="GF817" s="3">
        <f t="shared" si="310"/>
        <v>0</v>
      </c>
      <c r="GG817" s="3">
        <f t="shared" si="310"/>
        <v>0</v>
      </c>
      <c r="GH817" s="3">
        <f t="shared" si="310"/>
        <v>0</v>
      </c>
      <c r="GI817" s="3">
        <f t="shared" si="310"/>
        <v>0</v>
      </c>
      <c r="GJ817" s="3">
        <f t="shared" si="310"/>
        <v>0</v>
      </c>
      <c r="GK817" s="3">
        <f t="shared" si="310"/>
        <v>0</v>
      </c>
      <c r="GL817" s="3">
        <f t="shared" si="310"/>
        <v>0</v>
      </c>
      <c r="GM817" s="3">
        <f t="shared" si="310"/>
        <v>0</v>
      </c>
      <c r="GN817" s="3">
        <f t="shared" si="310"/>
        <v>0</v>
      </c>
      <c r="GO817" s="3">
        <f t="shared" si="310"/>
        <v>0</v>
      </c>
      <c r="GP817" s="3">
        <f t="shared" si="310"/>
        <v>0</v>
      </c>
      <c r="GQ817" s="3">
        <f t="shared" si="310"/>
        <v>0</v>
      </c>
      <c r="GR817" s="3">
        <f t="shared" si="310"/>
        <v>0</v>
      </c>
      <c r="GS817" s="3">
        <f t="shared" si="310"/>
        <v>0</v>
      </c>
      <c r="GT817" s="3">
        <f t="shared" si="310"/>
        <v>0</v>
      </c>
      <c r="GU817" s="3">
        <f t="shared" si="310"/>
        <v>0</v>
      </c>
      <c r="GV817" s="3">
        <f t="shared" si="310"/>
        <v>0</v>
      </c>
      <c r="GW817" s="3">
        <f t="shared" si="310"/>
        <v>0</v>
      </c>
      <c r="GX817" s="3">
        <f t="shared" si="310"/>
        <v>0</v>
      </c>
    </row>
    <row r="819" spans="1:245" x14ac:dyDescent="0.2">
      <c r="A819">
        <v>17</v>
      </c>
      <c r="B819">
        <v>1</v>
      </c>
      <c r="E819" t="s">
        <v>4</v>
      </c>
      <c r="F819" t="s">
        <v>162</v>
      </c>
      <c r="G819" t="s">
        <v>163</v>
      </c>
      <c r="H819" t="s">
        <v>164</v>
      </c>
      <c r="I819">
        <v>0</v>
      </c>
      <c r="J819">
        <v>0</v>
      </c>
      <c r="O819">
        <f t="shared" ref="O819:O826" si="311">ROUND(CP819,2)</f>
        <v>0</v>
      </c>
      <c r="P819">
        <f t="shared" ref="P819:P826" si="312">ROUND(CQ819*I819,2)</f>
        <v>0</v>
      </c>
      <c r="Q819">
        <f t="shared" ref="Q819:Q826" si="313">ROUND(CR819*I819,2)</f>
        <v>0</v>
      </c>
      <c r="R819">
        <f t="shared" ref="R819:R826" si="314">ROUND(CS819*I819,2)</f>
        <v>0</v>
      </c>
      <c r="S819">
        <f t="shared" ref="S819:S826" si="315">ROUND(CT819*I819,2)</f>
        <v>0</v>
      </c>
      <c r="T819">
        <f t="shared" ref="T819:T826" si="316">ROUND(CU819*I819,2)</f>
        <v>0</v>
      </c>
      <c r="U819">
        <f t="shared" ref="U819:U826" si="317">CV819*I819</f>
        <v>0</v>
      </c>
      <c r="V819">
        <f t="shared" ref="V819:V826" si="318">CW819*I819</f>
        <v>0</v>
      </c>
      <c r="W819">
        <f t="shared" ref="W819:W826" si="319">ROUND(CX819*I819,2)</f>
        <v>0</v>
      </c>
      <c r="X819">
        <f t="shared" ref="X819:Y826" si="320">ROUND(CY819,2)</f>
        <v>0</v>
      </c>
      <c r="Y819">
        <f t="shared" si="320"/>
        <v>0</v>
      </c>
      <c r="AA819">
        <v>36286615</v>
      </c>
      <c r="AB819">
        <f t="shared" ref="AB819:AB826" si="321">ROUND((AC819+AD819+AF819),6)</f>
        <v>50683.55</v>
      </c>
      <c r="AC819">
        <f t="shared" ref="AC819:AC824" si="322">ROUND((ES819),6)</f>
        <v>0</v>
      </c>
      <c r="AD819">
        <f t="shared" ref="AD819:AD824" si="323">ROUND((((ET819)-(EU819))+AE819),6)</f>
        <v>24356.799999999999</v>
      </c>
      <c r="AE819">
        <f t="shared" ref="AE819:AF824" si="324">ROUND((EU819),6)</f>
        <v>12839.36</v>
      </c>
      <c r="AF819">
        <f t="shared" si="324"/>
        <v>26326.75</v>
      </c>
      <c r="AG819">
        <f t="shared" ref="AG819:AG826" si="325">ROUND((AP819),6)</f>
        <v>0</v>
      </c>
      <c r="AH819">
        <f t="shared" ref="AH819:AI824" si="326">(EW819)</f>
        <v>155</v>
      </c>
      <c r="AI819">
        <f t="shared" si="326"/>
        <v>0</v>
      </c>
      <c r="AJ819">
        <f t="shared" ref="AJ819:AJ826" si="327">(AS819)</f>
        <v>0</v>
      </c>
      <c r="AK819">
        <v>50683.55</v>
      </c>
      <c r="AL819">
        <v>0</v>
      </c>
      <c r="AM819">
        <v>24356.799999999999</v>
      </c>
      <c r="AN819">
        <v>12839.36</v>
      </c>
      <c r="AO819">
        <v>26326.75</v>
      </c>
      <c r="AP819">
        <v>0</v>
      </c>
      <c r="AQ819">
        <v>155</v>
      </c>
      <c r="AR819">
        <v>0</v>
      </c>
      <c r="AS819">
        <v>0</v>
      </c>
      <c r="AT819">
        <v>70</v>
      </c>
      <c r="AU819">
        <v>10</v>
      </c>
      <c r="AV819">
        <v>1</v>
      </c>
      <c r="AW819">
        <v>1</v>
      </c>
      <c r="AZ819">
        <v>1</v>
      </c>
      <c r="BA819">
        <v>1</v>
      </c>
      <c r="BB819">
        <v>1</v>
      </c>
      <c r="BC819">
        <v>1</v>
      </c>
      <c r="BD819" t="s">
        <v>3</v>
      </c>
      <c r="BE819" t="s">
        <v>3</v>
      </c>
      <c r="BF819" t="s">
        <v>3</v>
      </c>
      <c r="BG819" t="s">
        <v>3</v>
      </c>
      <c r="BH819">
        <v>0</v>
      </c>
      <c r="BI819">
        <v>4</v>
      </c>
      <c r="BJ819" t="s">
        <v>165</v>
      </c>
      <c r="BM819">
        <v>0</v>
      </c>
      <c r="BN819">
        <v>0</v>
      </c>
      <c r="BO819" t="s">
        <v>3</v>
      </c>
      <c r="BP819">
        <v>0</v>
      </c>
      <c r="BQ819">
        <v>1</v>
      </c>
      <c r="BR819">
        <v>0</v>
      </c>
      <c r="BS819">
        <v>1</v>
      </c>
      <c r="BT819">
        <v>1</v>
      </c>
      <c r="BU819">
        <v>1</v>
      </c>
      <c r="BV819">
        <v>1</v>
      </c>
      <c r="BW819">
        <v>1</v>
      </c>
      <c r="BX819">
        <v>1</v>
      </c>
      <c r="BY819" t="s">
        <v>3</v>
      </c>
      <c r="BZ819">
        <v>70</v>
      </c>
      <c r="CA819">
        <v>10</v>
      </c>
      <c r="CE819">
        <v>0</v>
      </c>
      <c r="CF819">
        <v>0</v>
      </c>
      <c r="CG819">
        <v>0</v>
      </c>
      <c r="CM819">
        <v>0</v>
      </c>
      <c r="CN819" t="s">
        <v>3</v>
      </c>
      <c r="CO819">
        <v>0</v>
      </c>
      <c r="CP819">
        <f t="shared" ref="CP819:CP826" si="328">(P819+Q819+S819)</f>
        <v>0</v>
      </c>
      <c r="CQ819">
        <f t="shared" ref="CQ819:CQ826" si="329">(AC819*BC819*AW819)</f>
        <v>0</v>
      </c>
      <c r="CR819">
        <f t="shared" ref="CR819:CR824" si="330">((((ET819)*BB819-(EU819)*BS819)+AE819*BS819)*AV819)</f>
        <v>24356.799999999999</v>
      </c>
      <c r="CS819">
        <f t="shared" ref="CS819:CS826" si="331">(AE819*BS819*AV819)</f>
        <v>12839.36</v>
      </c>
      <c r="CT819">
        <f t="shared" ref="CT819:CT826" si="332">(AF819*BA819*AV819)</f>
        <v>26326.75</v>
      </c>
      <c r="CU819">
        <f t="shared" ref="CU819:CU826" si="333">AG819</f>
        <v>0</v>
      </c>
      <c r="CV819">
        <f t="shared" ref="CV819:CV826" si="334">(AH819*AV819)</f>
        <v>155</v>
      </c>
      <c r="CW819">
        <f t="shared" ref="CW819:CX826" si="335">AI819</f>
        <v>0</v>
      </c>
      <c r="CX819">
        <f t="shared" si="335"/>
        <v>0</v>
      </c>
      <c r="CY819">
        <f t="shared" ref="CY819:CY826" si="336">((S819*BZ819)/100)</f>
        <v>0</v>
      </c>
      <c r="CZ819">
        <f t="shared" ref="CZ819:CZ826" si="337">((S819*CA819)/100)</f>
        <v>0</v>
      </c>
      <c r="DC819" t="s">
        <v>3</v>
      </c>
      <c r="DD819" t="s">
        <v>3</v>
      </c>
      <c r="DE819" t="s">
        <v>3</v>
      </c>
      <c r="DF819" t="s">
        <v>3</v>
      </c>
      <c r="DG819" t="s">
        <v>3</v>
      </c>
      <c r="DH819" t="s">
        <v>3</v>
      </c>
      <c r="DI819" t="s">
        <v>3</v>
      </c>
      <c r="DJ819" t="s">
        <v>3</v>
      </c>
      <c r="DK819" t="s">
        <v>3</v>
      </c>
      <c r="DL819" t="s">
        <v>3</v>
      </c>
      <c r="DM819" t="s">
        <v>3</v>
      </c>
      <c r="DN819">
        <v>0</v>
      </c>
      <c r="DO819">
        <v>0</v>
      </c>
      <c r="DP819">
        <v>1</v>
      </c>
      <c r="DQ819">
        <v>1</v>
      </c>
      <c r="DU819">
        <v>1007</v>
      </c>
      <c r="DV819" t="s">
        <v>164</v>
      </c>
      <c r="DW819" t="s">
        <v>164</v>
      </c>
      <c r="DX819">
        <v>100</v>
      </c>
      <c r="EE819">
        <v>34857346</v>
      </c>
      <c r="EF819">
        <v>1</v>
      </c>
      <c r="EG819" t="s">
        <v>86</v>
      </c>
      <c r="EH819">
        <v>0</v>
      </c>
      <c r="EI819" t="s">
        <v>3</v>
      </c>
      <c r="EJ819">
        <v>4</v>
      </c>
      <c r="EK819">
        <v>0</v>
      </c>
      <c r="EL819" t="s">
        <v>87</v>
      </c>
      <c r="EM819" t="s">
        <v>88</v>
      </c>
      <c r="EO819" t="s">
        <v>3</v>
      </c>
      <c r="EQ819">
        <v>131072</v>
      </c>
      <c r="ER819">
        <v>50683.55</v>
      </c>
      <c r="ES819">
        <v>0</v>
      </c>
      <c r="ET819">
        <v>24356.799999999999</v>
      </c>
      <c r="EU819">
        <v>12839.36</v>
      </c>
      <c r="EV819">
        <v>26326.75</v>
      </c>
      <c r="EW819">
        <v>155</v>
      </c>
      <c r="EX819">
        <v>0</v>
      </c>
      <c r="EY819">
        <v>0</v>
      </c>
      <c r="FQ819">
        <v>0</v>
      </c>
      <c r="FR819">
        <f t="shared" ref="FR819:FR826" si="338">ROUND(IF(AND(BH819=3,BI819=3),P819,0),2)</f>
        <v>0</v>
      </c>
      <c r="FS819">
        <v>0</v>
      </c>
      <c r="FX819">
        <v>70</v>
      </c>
      <c r="FY819">
        <v>10</v>
      </c>
      <c r="GA819" t="s">
        <v>3</v>
      </c>
      <c r="GD819">
        <v>0</v>
      </c>
      <c r="GF819">
        <v>-2080523202</v>
      </c>
      <c r="GG819">
        <v>2</v>
      </c>
      <c r="GH819">
        <v>0</v>
      </c>
      <c r="GI819">
        <v>-2</v>
      </c>
      <c r="GJ819">
        <v>0</v>
      </c>
      <c r="GK819">
        <f>ROUND(R819*(R12)/100,2)</f>
        <v>0</v>
      </c>
      <c r="GL819">
        <f t="shared" ref="GL819:GL826" si="339">ROUND(IF(AND(BH819=3,BI819=3,FS819&lt;&gt;0),P819,0),2)</f>
        <v>0</v>
      </c>
      <c r="GM819">
        <f>ROUND(O819+X819+Y819+GK819,2)+GX819</f>
        <v>0</v>
      </c>
      <c r="GN819">
        <f>IF(OR(BI819=0,BI819=1),ROUND(O819+X819+Y819+GK819,2),0)</f>
        <v>0</v>
      </c>
      <c r="GO819">
        <f>IF(BI819=2,ROUND(O819+X819+Y819+GK819,2),0)</f>
        <v>0</v>
      </c>
      <c r="GP819">
        <f>IF(BI819=4,ROUND(O819+X819+Y819+GK819,2)+GX819,0)</f>
        <v>0</v>
      </c>
      <c r="GR819">
        <v>0</v>
      </c>
      <c r="GS819">
        <v>0</v>
      </c>
      <c r="GT819">
        <v>0</v>
      </c>
      <c r="GU819" t="s">
        <v>3</v>
      </c>
      <c r="GV819">
        <f t="shared" ref="GV819:GV826" si="340">ROUND((GT819),6)</f>
        <v>0</v>
      </c>
      <c r="GW819">
        <v>1</v>
      </c>
      <c r="GX819">
        <f t="shared" ref="GX819:GX826" si="341">ROUND(HC819*I819,2)</f>
        <v>0</v>
      </c>
      <c r="HA819">
        <v>0</v>
      </c>
      <c r="HB819">
        <v>0</v>
      </c>
      <c r="HC819">
        <f t="shared" ref="HC819:HC826" si="342">GV819*GW819</f>
        <v>0</v>
      </c>
      <c r="IK819">
        <v>0</v>
      </c>
    </row>
    <row r="820" spans="1:245" x14ac:dyDescent="0.2">
      <c r="A820">
        <v>17</v>
      </c>
      <c r="B820">
        <v>1</v>
      </c>
      <c r="E820" t="s">
        <v>89</v>
      </c>
      <c r="F820" t="s">
        <v>166</v>
      </c>
      <c r="G820" t="s">
        <v>167</v>
      </c>
      <c r="H820" t="s">
        <v>99</v>
      </c>
      <c r="I820">
        <v>0</v>
      </c>
      <c r="J820">
        <v>0</v>
      </c>
      <c r="O820">
        <f t="shared" si="311"/>
        <v>0</v>
      </c>
      <c r="P820">
        <f t="shared" si="312"/>
        <v>0</v>
      </c>
      <c r="Q820">
        <f t="shared" si="313"/>
        <v>0</v>
      </c>
      <c r="R820">
        <f t="shared" si="314"/>
        <v>0</v>
      </c>
      <c r="S820">
        <f t="shared" si="315"/>
        <v>0</v>
      </c>
      <c r="T820">
        <f t="shared" si="316"/>
        <v>0</v>
      </c>
      <c r="U820">
        <f t="shared" si="317"/>
        <v>0</v>
      </c>
      <c r="V820">
        <f t="shared" si="318"/>
        <v>0</v>
      </c>
      <c r="W820">
        <f t="shared" si="319"/>
        <v>0</v>
      </c>
      <c r="X820">
        <f t="shared" si="320"/>
        <v>0</v>
      </c>
      <c r="Y820">
        <f t="shared" si="320"/>
        <v>0</v>
      </c>
      <c r="AA820">
        <v>36286615</v>
      </c>
      <c r="AB820">
        <f t="shared" si="321"/>
        <v>13455.48</v>
      </c>
      <c r="AC820">
        <f t="shared" si="322"/>
        <v>0</v>
      </c>
      <c r="AD820">
        <f t="shared" si="323"/>
        <v>0</v>
      </c>
      <c r="AE820">
        <f t="shared" si="324"/>
        <v>0</v>
      </c>
      <c r="AF820">
        <f t="shared" si="324"/>
        <v>13455.48</v>
      </c>
      <c r="AG820">
        <f t="shared" si="325"/>
        <v>0</v>
      </c>
      <c r="AH820">
        <f t="shared" si="326"/>
        <v>76.7</v>
      </c>
      <c r="AI820">
        <f t="shared" si="326"/>
        <v>0</v>
      </c>
      <c r="AJ820">
        <f t="shared" si="327"/>
        <v>0</v>
      </c>
      <c r="AK820">
        <v>13455.48</v>
      </c>
      <c r="AL820">
        <v>0</v>
      </c>
      <c r="AM820">
        <v>0</v>
      </c>
      <c r="AN820">
        <v>0</v>
      </c>
      <c r="AO820">
        <v>13455.48</v>
      </c>
      <c r="AP820">
        <v>0</v>
      </c>
      <c r="AQ820">
        <v>76.7</v>
      </c>
      <c r="AR820">
        <v>0</v>
      </c>
      <c r="AS820">
        <v>0</v>
      </c>
      <c r="AT820">
        <v>70</v>
      </c>
      <c r="AU820">
        <v>10</v>
      </c>
      <c r="AV820">
        <v>1</v>
      </c>
      <c r="AW820">
        <v>1</v>
      </c>
      <c r="AZ820">
        <v>1</v>
      </c>
      <c r="BA820">
        <v>1</v>
      </c>
      <c r="BB820">
        <v>1</v>
      </c>
      <c r="BC820">
        <v>1</v>
      </c>
      <c r="BD820" t="s">
        <v>3</v>
      </c>
      <c r="BE820" t="s">
        <v>3</v>
      </c>
      <c r="BF820" t="s">
        <v>3</v>
      </c>
      <c r="BG820" t="s">
        <v>3</v>
      </c>
      <c r="BH820">
        <v>0</v>
      </c>
      <c r="BI820">
        <v>4</v>
      </c>
      <c r="BJ820" t="s">
        <v>168</v>
      </c>
      <c r="BM820">
        <v>0</v>
      </c>
      <c r="BN820">
        <v>0</v>
      </c>
      <c r="BO820" t="s">
        <v>3</v>
      </c>
      <c r="BP820">
        <v>0</v>
      </c>
      <c r="BQ820">
        <v>1</v>
      </c>
      <c r="BR820">
        <v>0</v>
      </c>
      <c r="BS820">
        <v>1</v>
      </c>
      <c r="BT820">
        <v>1</v>
      </c>
      <c r="BU820">
        <v>1</v>
      </c>
      <c r="BV820">
        <v>1</v>
      </c>
      <c r="BW820">
        <v>1</v>
      </c>
      <c r="BX820">
        <v>1</v>
      </c>
      <c r="BY820" t="s">
        <v>3</v>
      </c>
      <c r="BZ820">
        <v>70</v>
      </c>
      <c r="CA820">
        <v>10</v>
      </c>
      <c r="CE820">
        <v>0</v>
      </c>
      <c r="CF820">
        <v>0</v>
      </c>
      <c r="CG820">
        <v>0</v>
      </c>
      <c r="CM820">
        <v>0</v>
      </c>
      <c r="CN820" t="s">
        <v>3</v>
      </c>
      <c r="CO820">
        <v>0</v>
      </c>
      <c r="CP820">
        <f t="shared" si="328"/>
        <v>0</v>
      </c>
      <c r="CQ820">
        <f t="shared" si="329"/>
        <v>0</v>
      </c>
      <c r="CR820">
        <f t="shared" si="330"/>
        <v>0</v>
      </c>
      <c r="CS820">
        <f t="shared" si="331"/>
        <v>0</v>
      </c>
      <c r="CT820">
        <f t="shared" si="332"/>
        <v>13455.48</v>
      </c>
      <c r="CU820">
        <f t="shared" si="333"/>
        <v>0</v>
      </c>
      <c r="CV820">
        <f t="shared" si="334"/>
        <v>76.7</v>
      </c>
      <c r="CW820">
        <f t="shared" si="335"/>
        <v>0</v>
      </c>
      <c r="CX820">
        <f t="shared" si="335"/>
        <v>0</v>
      </c>
      <c r="CY820">
        <f t="shared" si="336"/>
        <v>0</v>
      </c>
      <c r="CZ820">
        <f t="shared" si="337"/>
        <v>0</v>
      </c>
      <c r="DC820" t="s">
        <v>3</v>
      </c>
      <c r="DD820" t="s">
        <v>3</v>
      </c>
      <c r="DE820" t="s">
        <v>3</v>
      </c>
      <c r="DF820" t="s">
        <v>3</v>
      </c>
      <c r="DG820" t="s">
        <v>3</v>
      </c>
      <c r="DH820" t="s">
        <v>3</v>
      </c>
      <c r="DI820" t="s">
        <v>3</v>
      </c>
      <c r="DJ820" t="s">
        <v>3</v>
      </c>
      <c r="DK820" t="s">
        <v>3</v>
      </c>
      <c r="DL820" t="s">
        <v>3</v>
      </c>
      <c r="DM820" t="s">
        <v>3</v>
      </c>
      <c r="DN820">
        <v>0</v>
      </c>
      <c r="DO820">
        <v>0</v>
      </c>
      <c r="DP820">
        <v>1</v>
      </c>
      <c r="DQ820">
        <v>1</v>
      </c>
      <c r="DU820">
        <v>1003</v>
      </c>
      <c r="DV820" t="s">
        <v>99</v>
      </c>
      <c r="DW820" t="s">
        <v>99</v>
      </c>
      <c r="DX820">
        <v>100</v>
      </c>
      <c r="EE820">
        <v>34857346</v>
      </c>
      <c r="EF820">
        <v>1</v>
      </c>
      <c r="EG820" t="s">
        <v>86</v>
      </c>
      <c r="EH820">
        <v>0</v>
      </c>
      <c r="EI820" t="s">
        <v>3</v>
      </c>
      <c r="EJ820">
        <v>4</v>
      </c>
      <c r="EK820">
        <v>0</v>
      </c>
      <c r="EL820" t="s">
        <v>87</v>
      </c>
      <c r="EM820" t="s">
        <v>88</v>
      </c>
      <c r="EO820" t="s">
        <v>3</v>
      </c>
      <c r="EQ820">
        <v>131072</v>
      </c>
      <c r="ER820">
        <v>13455.48</v>
      </c>
      <c r="ES820">
        <v>0</v>
      </c>
      <c r="ET820">
        <v>0</v>
      </c>
      <c r="EU820">
        <v>0</v>
      </c>
      <c r="EV820">
        <v>13455.48</v>
      </c>
      <c r="EW820">
        <v>76.7</v>
      </c>
      <c r="EX820">
        <v>0</v>
      </c>
      <c r="EY820">
        <v>0</v>
      </c>
      <c r="FQ820">
        <v>0</v>
      </c>
      <c r="FR820">
        <f t="shared" si="338"/>
        <v>0</v>
      </c>
      <c r="FS820">
        <v>0</v>
      </c>
      <c r="FX820">
        <v>70</v>
      </c>
      <c r="FY820">
        <v>10</v>
      </c>
      <c r="GA820" t="s">
        <v>3</v>
      </c>
      <c r="GD820">
        <v>0</v>
      </c>
      <c r="GF820">
        <v>-1877717539</v>
      </c>
      <c r="GG820">
        <v>2</v>
      </c>
      <c r="GH820">
        <v>0</v>
      </c>
      <c r="GI820">
        <v>-2</v>
      </c>
      <c r="GJ820">
        <v>0</v>
      </c>
      <c r="GK820">
        <f>ROUND(R820*(R12)/100,2)</f>
        <v>0</v>
      </c>
      <c r="GL820">
        <f t="shared" si="339"/>
        <v>0</v>
      </c>
      <c r="GM820">
        <f>ROUND(O820+X820+Y820+GK820,2)+GX820</f>
        <v>0</v>
      </c>
      <c r="GN820">
        <f>IF(OR(BI820=0,BI820=1),ROUND(O820+X820+Y820+GK820,2),0)</f>
        <v>0</v>
      </c>
      <c r="GO820">
        <f>IF(BI820=2,ROUND(O820+X820+Y820+GK820,2),0)</f>
        <v>0</v>
      </c>
      <c r="GP820">
        <f>IF(BI820=4,ROUND(O820+X820+Y820+GK820,2)+GX820,0)</f>
        <v>0</v>
      </c>
      <c r="GR820">
        <v>0</v>
      </c>
      <c r="GS820">
        <v>0</v>
      </c>
      <c r="GT820">
        <v>0</v>
      </c>
      <c r="GU820" t="s">
        <v>3</v>
      </c>
      <c r="GV820">
        <f t="shared" si="340"/>
        <v>0</v>
      </c>
      <c r="GW820">
        <v>1</v>
      </c>
      <c r="GX820">
        <f t="shared" si="341"/>
        <v>0</v>
      </c>
      <c r="HA820">
        <v>0</v>
      </c>
      <c r="HB820">
        <v>0</v>
      </c>
      <c r="HC820">
        <f t="shared" si="342"/>
        <v>0</v>
      </c>
      <c r="IK820">
        <v>0</v>
      </c>
    </row>
    <row r="821" spans="1:245" x14ac:dyDescent="0.2">
      <c r="A821">
        <v>17</v>
      </c>
      <c r="B821">
        <v>1</v>
      </c>
      <c r="E821" t="s">
        <v>96</v>
      </c>
      <c r="F821" t="s">
        <v>169</v>
      </c>
      <c r="G821" t="s">
        <v>170</v>
      </c>
      <c r="H821" t="s">
        <v>171</v>
      </c>
      <c r="I821">
        <v>0</v>
      </c>
      <c r="J821">
        <v>0</v>
      </c>
      <c r="O821">
        <f t="shared" si="311"/>
        <v>0</v>
      </c>
      <c r="P821">
        <f t="shared" si="312"/>
        <v>0</v>
      </c>
      <c r="Q821">
        <f t="shared" si="313"/>
        <v>0</v>
      </c>
      <c r="R821">
        <f t="shared" si="314"/>
        <v>0</v>
      </c>
      <c r="S821">
        <f t="shared" si="315"/>
        <v>0</v>
      </c>
      <c r="T821">
        <f t="shared" si="316"/>
        <v>0</v>
      </c>
      <c r="U821">
        <f t="shared" si="317"/>
        <v>0</v>
      </c>
      <c r="V821">
        <f t="shared" si="318"/>
        <v>0</v>
      </c>
      <c r="W821">
        <f t="shared" si="319"/>
        <v>0</v>
      </c>
      <c r="X821">
        <f t="shared" si="320"/>
        <v>0</v>
      </c>
      <c r="Y821">
        <f t="shared" si="320"/>
        <v>0</v>
      </c>
      <c r="AA821">
        <v>36286615</v>
      </c>
      <c r="AB821">
        <f t="shared" si="321"/>
        <v>71.819999999999993</v>
      </c>
      <c r="AC821">
        <f t="shared" si="322"/>
        <v>0</v>
      </c>
      <c r="AD821">
        <f t="shared" si="323"/>
        <v>71.819999999999993</v>
      </c>
      <c r="AE821">
        <f t="shared" si="324"/>
        <v>29.04</v>
      </c>
      <c r="AF821">
        <f t="shared" si="324"/>
        <v>0</v>
      </c>
      <c r="AG821">
        <f t="shared" si="325"/>
        <v>0</v>
      </c>
      <c r="AH821">
        <f t="shared" si="326"/>
        <v>0</v>
      </c>
      <c r="AI821">
        <f t="shared" si="326"/>
        <v>0</v>
      </c>
      <c r="AJ821">
        <f t="shared" si="327"/>
        <v>0</v>
      </c>
      <c r="AK821">
        <v>71.819999999999993</v>
      </c>
      <c r="AL821">
        <v>0</v>
      </c>
      <c r="AM821">
        <v>71.819999999999993</v>
      </c>
      <c r="AN821">
        <v>29.04</v>
      </c>
      <c r="AO821">
        <v>0</v>
      </c>
      <c r="AP821">
        <v>0</v>
      </c>
      <c r="AQ821">
        <v>0</v>
      </c>
      <c r="AR821">
        <v>0</v>
      </c>
      <c r="AS821">
        <v>0</v>
      </c>
      <c r="AT821">
        <v>70</v>
      </c>
      <c r="AU821">
        <v>10</v>
      </c>
      <c r="AV821">
        <v>1</v>
      </c>
      <c r="AW821">
        <v>1</v>
      </c>
      <c r="AZ821">
        <v>1</v>
      </c>
      <c r="BA821">
        <v>1</v>
      </c>
      <c r="BB821">
        <v>1</v>
      </c>
      <c r="BC821">
        <v>1</v>
      </c>
      <c r="BD821" t="s">
        <v>3</v>
      </c>
      <c r="BE821" t="s">
        <v>3</v>
      </c>
      <c r="BF821" t="s">
        <v>3</v>
      </c>
      <c r="BG821" t="s">
        <v>3</v>
      </c>
      <c r="BH821">
        <v>0</v>
      </c>
      <c r="BI821">
        <v>4</v>
      </c>
      <c r="BJ821" t="s">
        <v>172</v>
      </c>
      <c r="BM821">
        <v>0</v>
      </c>
      <c r="BN821">
        <v>0</v>
      </c>
      <c r="BO821" t="s">
        <v>3</v>
      </c>
      <c r="BP821">
        <v>0</v>
      </c>
      <c r="BQ821">
        <v>1</v>
      </c>
      <c r="BR821">
        <v>0</v>
      </c>
      <c r="BS821">
        <v>1</v>
      </c>
      <c r="BT821">
        <v>1</v>
      </c>
      <c r="BU821">
        <v>1</v>
      </c>
      <c r="BV821">
        <v>1</v>
      </c>
      <c r="BW821">
        <v>1</v>
      </c>
      <c r="BX821">
        <v>1</v>
      </c>
      <c r="BY821" t="s">
        <v>3</v>
      </c>
      <c r="BZ821">
        <v>70</v>
      </c>
      <c r="CA821">
        <v>10</v>
      </c>
      <c r="CE821">
        <v>0</v>
      </c>
      <c r="CF821">
        <v>0</v>
      </c>
      <c r="CG821">
        <v>0</v>
      </c>
      <c r="CM821">
        <v>0</v>
      </c>
      <c r="CN821" t="s">
        <v>3</v>
      </c>
      <c r="CO821">
        <v>0</v>
      </c>
      <c r="CP821">
        <f t="shared" si="328"/>
        <v>0</v>
      </c>
      <c r="CQ821">
        <f t="shared" si="329"/>
        <v>0</v>
      </c>
      <c r="CR821">
        <f t="shared" si="330"/>
        <v>71.819999999999993</v>
      </c>
      <c r="CS821">
        <f t="shared" si="331"/>
        <v>29.04</v>
      </c>
      <c r="CT821">
        <f t="shared" si="332"/>
        <v>0</v>
      </c>
      <c r="CU821">
        <f t="shared" si="333"/>
        <v>0</v>
      </c>
      <c r="CV821">
        <f t="shared" si="334"/>
        <v>0</v>
      </c>
      <c r="CW821">
        <f t="shared" si="335"/>
        <v>0</v>
      </c>
      <c r="CX821">
        <f t="shared" si="335"/>
        <v>0</v>
      </c>
      <c r="CY821">
        <f t="shared" si="336"/>
        <v>0</v>
      </c>
      <c r="CZ821">
        <f t="shared" si="337"/>
        <v>0</v>
      </c>
      <c r="DC821" t="s">
        <v>3</v>
      </c>
      <c r="DD821" t="s">
        <v>3</v>
      </c>
      <c r="DE821" t="s">
        <v>3</v>
      </c>
      <c r="DF821" t="s">
        <v>3</v>
      </c>
      <c r="DG821" t="s">
        <v>3</v>
      </c>
      <c r="DH821" t="s">
        <v>3</v>
      </c>
      <c r="DI821" t="s">
        <v>3</v>
      </c>
      <c r="DJ821" t="s">
        <v>3</v>
      </c>
      <c r="DK821" t="s">
        <v>3</v>
      </c>
      <c r="DL821" t="s">
        <v>3</v>
      </c>
      <c r="DM821" t="s">
        <v>3</v>
      </c>
      <c r="DN821">
        <v>0</v>
      </c>
      <c r="DO821">
        <v>0</v>
      </c>
      <c r="DP821">
        <v>1</v>
      </c>
      <c r="DQ821">
        <v>1</v>
      </c>
      <c r="DU821">
        <v>1009</v>
      </c>
      <c r="DV821" t="s">
        <v>171</v>
      </c>
      <c r="DW821" t="s">
        <v>171</v>
      </c>
      <c r="DX821">
        <v>1000</v>
      </c>
      <c r="EE821">
        <v>34857346</v>
      </c>
      <c r="EF821">
        <v>1</v>
      </c>
      <c r="EG821" t="s">
        <v>86</v>
      </c>
      <c r="EH821">
        <v>0</v>
      </c>
      <c r="EI821" t="s">
        <v>3</v>
      </c>
      <c r="EJ821">
        <v>4</v>
      </c>
      <c r="EK821">
        <v>0</v>
      </c>
      <c r="EL821" t="s">
        <v>87</v>
      </c>
      <c r="EM821" t="s">
        <v>88</v>
      </c>
      <c r="EO821" t="s">
        <v>3</v>
      </c>
      <c r="EQ821">
        <v>131072</v>
      </c>
      <c r="ER821">
        <v>71.819999999999993</v>
      </c>
      <c r="ES821">
        <v>0</v>
      </c>
      <c r="ET821">
        <v>71.819999999999993</v>
      </c>
      <c r="EU821">
        <v>29.04</v>
      </c>
      <c r="EV821">
        <v>0</v>
      </c>
      <c r="EW821">
        <v>0</v>
      </c>
      <c r="EX821">
        <v>0</v>
      </c>
      <c r="EY821">
        <v>0</v>
      </c>
      <c r="FQ821">
        <v>0</v>
      </c>
      <c r="FR821">
        <f t="shared" si="338"/>
        <v>0</v>
      </c>
      <c r="FS821">
        <v>0</v>
      </c>
      <c r="FX821">
        <v>70</v>
      </c>
      <c r="FY821">
        <v>10</v>
      </c>
      <c r="GA821" t="s">
        <v>3</v>
      </c>
      <c r="GD821">
        <v>0</v>
      </c>
      <c r="GF821">
        <v>1353746253</v>
      </c>
      <c r="GG821">
        <v>2</v>
      </c>
      <c r="GH821">
        <v>0</v>
      </c>
      <c r="GI821">
        <v>-2</v>
      </c>
      <c r="GJ821">
        <v>0</v>
      </c>
      <c r="GK821">
        <f>ROUND(R821*(R12)/100,2)</f>
        <v>0</v>
      </c>
      <c r="GL821">
        <f t="shared" si="339"/>
        <v>0</v>
      </c>
      <c r="GM821">
        <f>ROUND(O821+X821+Y821+GK821,2)+GX821</f>
        <v>0</v>
      </c>
      <c r="GN821">
        <f>IF(OR(BI821=0,BI821=1),ROUND(O821+X821+Y821+GK821,2),0)</f>
        <v>0</v>
      </c>
      <c r="GO821">
        <f>IF(BI821=2,ROUND(O821+X821+Y821+GK821,2),0)</f>
        <v>0</v>
      </c>
      <c r="GP821">
        <f>IF(BI821=4,ROUND(O821+X821+Y821+GK821,2)+GX821,0)</f>
        <v>0</v>
      </c>
      <c r="GR821">
        <v>0</v>
      </c>
      <c r="GS821">
        <v>0</v>
      </c>
      <c r="GT821">
        <v>0</v>
      </c>
      <c r="GU821" t="s">
        <v>3</v>
      </c>
      <c r="GV821">
        <f t="shared" si="340"/>
        <v>0</v>
      </c>
      <c r="GW821">
        <v>1</v>
      </c>
      <c r="GX821">
        <f t="shared" si="341"/>
        <v>0</v>
      </c>
      <c r="HA821">
        <v>0</v>
      </c>
      <c r="HB821">
        <v>0</v>
      </c>
      <c r="HC821">
        <f t="shared" si="342"/>
        <v>0</v>
      </c>
      <c r="IK821">
        <v>0</v>
      </c>
    </row>
    <row r="822" spans="1:245" x14ac:dyDescent="0.2">
      <c r="A822">
        <v>17</v>
      </c>
      <c r="B822">
        <v>1</v>
      </c>
      <c r="E822" t="s">
        <v>127</v>
      </c>
      <c r="F822" t="s">
        <v>173</v>
      </c>
      <c r="G822" t="s">
        <v>174</v>
      </c>
      <c r="H822" t="s">
        <v>171</v>
      </c>
      <c r="I822">
        <f>ROUND(I821,9)</f>
        <v>0</v>
      </c>
      <c r="J822">
        <v>0</v>
      </c>
      <c r="O822">
        <f t="shared" si="311"/>
        <v>0</v>
      </c>
      <c r="P822">
        <f t="shared" si="312"/>
        <v>0</v>
      </c>
      <c r="Q822">
        <f t="shared" si="313"/>
        <v>0</v>
      </c>
      <c r="R822">
        <f t="shared" si="314"/>
        <v>0</v>
      </c>
      <c r="S822">
        <f t="shared" si="315"/>
        <v>0</v>
      </c>
      <c r="T822">
        <f t="shared" si="316"/>
        <v>0</v>
      </c>
      <c r="U822">
        <f t="shared" si="317"/>
        <v>0</v>
      </c>
      <c r="V822">
        <f t="shared" si="318"/>
        <v>0</v>
      </c>
      <c r="W822">
        <f t="shared" si="319"/>
        <v>0</v>
      </c>
      <c r="X822">
        <f t="shared" si="320"/>
        <v>0</v>
      </c>
      <c r="Y822">
        <f t="shared" si="320"/>
        <v>0</v>
      </c>
      <c r="AA822">
        <v>36286615</v>
      </c>
      <c r="AB822">
        <f t="shared" si="321"/>
        <v>66.95</v>
      </c>
      <c r="AC822">
        <f t="shared" si="322"/>
        <v>0</v>
      </c>
      <c r="AD822">
        <f t="shared" si="323"/>
        <v>66.95</v>
      </c>
      <c r="AE822">
        <f t="shared" si="324"/>
        <v>51.02</v>
      </c>
      <c r="AF822">
        <f t="shared" si="324"/>
        <v>0</v>
      </c>
      <c r="AG822">
        <f t="shared" si="325"/>
        <v>0</v>
      </c>
      <c r="AH822">
        <f t="shared" si="326"/>
        <v>0</v>
      </c>
      <c r="AI822">
        <f t="shared" si="326"/>
        <v>0</v>
      </c>
      <c r="AJ822">
        <f t="shared" si="327"/>
        <v>0</v>
      </c>
      <c r="AK822">
        <v>66.95</v>
      </c>
      <c r="AL822">
        <v>0</v>
      </c>
      <c r="AM822">
        <v>66.95</v>
      </c>
      <c r="AN822">
        <v>51.02</v>
      </c>
      <c r="AO822">
        <v>0</v>
      </c>
      <c r="AP822">
        <v>0</v>
      </c>
      <c r="AQ822">
        <v>0</v>
      </c>
      <c r="AR822">
        <v>0</v>
      </c>
      <c r="AS822">
        <v>0</v>
      </c>
      <c r="AT822">
        <v>0</v>
      </c>
      <c r="AU822">
        <v>0</v>
      </c>
      <c r="AV822">
        <v>1</v>
      </c>
      <c r="AW822">
        <v>1</v>
      </c>
      <c r="AZ822">
        <v>1</v>
      </c>
      <c r="BA822">
        <v>1</v>
      </c>
      <c r="BB822">
        <v>1</v>
      </c>
      <c r="BC822">
        <v>1</v>
      </c>
      <c r="BD822" t="s">
        <v>3</v>
      </c>
      <c r="BE822" t="s">
        <v>3</v>
      </c>
      <c r="BF822" t="s">
        <v>3</v>
      </c>
      <c r="BG822" t="s">
        <v>3</v>
      </c>
      <c r="BH822">
        <v>0</v>
      </c>
      <c r="BI822">
        <v>4</v>
      </c>
      <c r="BJ822" t="s">
        <v>175</v>
      </c>
      <c r="BM822">
        <v>1</v>
      </c>
      <c r="BN822">
        <v>0</v>
      </c>
      <c r="BO822" t="s">
        <v>3</v>
      </c>
      <c r="BP822">
        <v>0</v>
      </c>
      <c r="BQ822">
        <v>1</v>
      </c>
      <c r="BR822">
        <v>0</v>
      </c>
      <c r="BS822">
        <v>1</v>
      </c>
      <c r="BT822">
        <v>1</v>
      </c>
      <c r="BU822">
        <v>1</v>
      </c>
      <c r="BV822">
        <v>1</v>
      </c>
      <c r="BW822">
        <v>1</v>
      </c>
      <c r="BX822">
        <v>1</v>
      </c>
      <c r="BY822" t="s">
        <v>3</v>
      </c>
      <c r="BZ822">
        <v>0</v>
      </c>
      <c r="CA822">
        <v>0</v>
      </c>
      <c r="CE822">
        <v>0</v>
      </c>
      <c r="CF822">
        <v>0</v>
      </c>
      <c r="CG822">
        <v>0</v>
      </c>
      <c r="CM822">
        <v>0</v>
      </c>
      <c r="CN822" t="s">
        <v>3</v>
      </c>
      <c r="CO822">
        <v>0</v>
      </c>
      <c r="CP822">
        <f t="shared" si="328"/>
        <v>0</v>
      </c>
      <c r="CQ822">
        <f t="shared" si="329"/>
        <v>0</v>
      </c>
      <c r="CR822">
        <f t="shared" si="330"/>
        <v>66.95</v>
      </c>
      <c r="CS822">
        <f t="shared" si="331"/>
        <v>51.02</v>
      </c>
      <c r="CT822">
        <f t="shared" si="332"/>
        <v>0</v>
      </c>
      <c r="CU822">
        <f t="shared" si="333"/>
        <v>0</v>
      </c>
      <c r="CV822">
        <f t="shared" si="334"/>
        <v>0</v>
      </c>
      <c r="CW822">
        <f t="shared" si="335"/>
        <v>0</v>
      </c>
      <c r="CX822">
        <f t="shared" si="335"/>
        <v>0</v>
      </c>
      <c r="CY822">
        <f t="shared" si="336"/>
        <v>0</v>
      </c>
      <c r="CZ822">
        <f t="shared" si="337"/>
        <v>0</v>
      </c>
      <c r="DC822" t="s">
        <v>3</v>
      </c>
      <c r="DD822" t="s">
        <v>3</v>
      </c>
      <c r="DE822" t="s">
        <v>3</v>
      </c>
      <c r="DF822" t="s">
        <v>3</v>
      </c>
      <c r="DG822" t="s">
        <v>3</v>
      </c>
      <c r="DH822" t="s">
        <v>3</v>
      </c>
      <c r="DI822" t="s">
        <v>3</v>
      </c>
      <c r="DJ822" t="s">
        <v>3</v>
      </c>
      <c r="DK822" t="s">
        <v>3</v>
      </c>
      <c r="DL822" t="s">
        <v>3</v>
      </c>
      <c r="DM822" t="s">
        <v>3</v>
      </c>
      <c r="DN822">
        <v>0</v>
      </c>
      <c r="DO822">
        <v>0</v>
      </c>
      <c r="DP822">
        <v>1</v>
      </c>
      <c r="DQ822">
        <v>1</v>
      </c>
      <c r="DU822">
        <v>1009</v>
      </c>
      <c r="DV822" t="s">
        <v>171</v>
      </c>
      <c r="DW822" t="s">
        <v>171</v>
      </c>
      <c r="DX822">
        <v>1000</v>
      </c>
      <c r="EE822">
        <v>34857348</v>
      </c>
      <c r="EF822">
        <v>1</v>
      </c>
      <c r="EG822" t="s">
        <v>86</v>
      </c>
      <c r="EH822">
        <v>0</v>
      </c>
      <c r="EI822" t="s">
        <v>3</v>
      </c>
      <c r="EJ822">
        <v>4</v>
      </c>
      <c r="EK822">
        <v>1</v>
      </c>
      <c r="EL822" t="s">
        <v>176</v>
      </c>
      <c r="EM822" t="s">
        <v>88</v>
      </c>
      <c r="EO822" t="s">
        <v>3</v>
      </c>
      <c r="EQ822">
        <v>131072</v>
      </c>
      <c r="ER822">
        <v>66.95</v>
      </c>
      <c r="ES822">
        <v>0</v>
      </c>
      <c r="ET822">
        <v>66.95</v>
      </c>
      <c r="EU822">
        <v>51.02</v>
      </c>
      <c r="EV822">
        <v>0</v>
      </c>
      <c r="EW822">
        <v>0</v>
      </c>
      <c r="EX822">
        <v>0</v>
      </c>
      <c r="EY822">
        <v>0</v>
      </c>
      <c r="FQ822">
        <v>0</v>
      </c>
      <c r="FR822">
        <f t="shared" si="338"/>
        <v>0</v>
      </c>
      <c r="FS822">
        <v>0</v>
      </c>
      <c r="FX822">
        <v>0</v>
      </c>
      <c r="FY822">
        <v>0</v>
      </c>
      <c r="GA822" t="s">
        <v>3</v>
      </c>
      <c r="GD822">
        <v>1</v>
      </c>
      <c r="GF822">
        <v>353560517</v>
      </c>
      <c r="GG822">
        <v>2</v>
      </c>
      <c r="GH822">
        <v>0</v>
      </c>
      <c r="GI822">
        <v>-2</v>
      </c>
      <c r="GJ822">
        <v>0</v>
      </c>
      <c r="GK822">
        <v>0</v>
      </c>
      <c r="GL822">
        <f t="shared" si="339"/>
        <v>0</v>
      </c>
      <c r="GM822">
        <f>ROUND(O822+X822+Y822,2)+GX822</f>
        <v>0</v>
      </c>
      <c r="GN822">
        <f>IF(OR(BI822=0,BI822=1),ROUND(O822+X822+Y822,2),0)</f>
        <v>0</v>
      </c>
      <c r="GO822">
        <f>IF(BI822=2,ROUND(O822+X822+Y822,2),0)</f>
        <v>0</v>
      </c>
      <c r="GP822">
        <f>IF(BI822=4,ROUND(O822+X822+Y822,2)+GX822,0)</f>
        <v>0</v>
      </c>
      <c r="GR822">
        <v>0</v>
      </c>
      <c r="GS822">
        <v>0</v>
      </c>
      <c r="GT822">
        <v>0</v>
      </c>
      <c r="GU822" t="s">
        <v>3</v>
      </c>
      <c r="GV822">
        <f t="shared" si="340"/>
        <v>0</v>
      </c>
      <c r="GW822">
        <v>1</v>
      </c>
      <c r="GX822">
        <f t="shared" si="341"/>
        <v>0</v>
      </c>
      <c r="HA822">
        <v>0</v>
      </c>
      <c r="HB822">
        <v>0</v>
      </c>
      <c r="HC822">
        <f t="shared" si="342"/>
        <v>0</v>
      </c>
      <c r="IK822">
        <v>0</v>
      </c>
    </row>
    <row r="823" spans="1:245" x14ac:dyDescent="0.2">
      <c r="A823">
        <v>17</v>
      </c>
      <c r="B823">
        <v>1</v>
      </c>
      <c r="E823" t="s">
        <v>128</v>
      </c>
      <c r="F823" t="s">
        <v>177</v>
      </c>
      <c r="G823" t="s">
        <v>178</v>
      </c>
      <c r="H823" t="s">
        <v>171</v>
      </c>
      <c r="I823">
        <v>0</v>
      </c>
      <c r="J823">
        <v>0</v>
      </c>
      <c r="O823">
        <f t="shared" si="311"/>
        <v>0</v>
      </c>
      <c r="P823">
        <f t="shared" si="312"/>
        <v>0</v>
      </c>
      <c r="Q823">
        <f t="shared" si="313"/>
        <v>0</v>
      </c>
      <c r="R823">
        <f t="shared" si="314"/>
        <v>0</v>
      </c>
      <c r="S823">
        <f t="shared" si="315"/>
        <v>0</v>
      </c>
      <c r="T823">
        <f t="shared" si="316"/>
        <v>0</v>
      </c>
      <c r="U823">
        <f t="shared" si="317"/>
        <v>0</v>
      </c>
      <c r="V823">
        <f t="shared" si="318"/>
        <v>0</v>
      </c>
      <c r="W823">
        <f t="shared" si="319"/>
        <v>0</v>
      </c>
      <c r="X823">
        <f t="shared" si="320"/>
        <v>0</v>
      </c>
      <c r="Y823">
        <f t="shared" si="320"/>
        <v>0</v>
      </c>
      <c r="AA823">
        <v>36286615</v>
      </c>
      <c r="AB823">
        <f t="shared" si="321"/>
        <v>109.61</v>
      </c>
      <c r="AC823">
        <f t="shared" si="322"/>
        <v>0</v>
      </c>
      <c r="AD823">
        <f t="shared" si="323"/>
        <v>0</v>
      </c>
      <c r="AE823">
        <f t="shared" si="324"/>
        <v>0</v>
      </c>
      <c r="AF823">
        <f t="shared" si="324"/>
        <v>109.61</v>
      </c>
      <c r="AG823">
        <f t="shared" si="325"/>
        <v>0</v>
      </c>
      <c r="AH823">
        <f t="shared" si="326"/>
        <v>1.02</v>
      </c>
      <c r="AI823">
        <f t="shared" si="326"/>
        <v>0</v>
      </c>
      <c r="AJ823">
        <f t="shared" si="327"/>
        <v>0</v>
      </c>
      <c r="AK823">
        <v>109.61</v>
      </c>
      <c r="AL823">
        <v>0</v>
      </c>
      <c r="AM823">
        <v>0</v>
      </c>
      <c r="AN823">
        <v>0</v>
      </c>
      <c r="AO823">
        <v>109.61</v>
      </c>
      <c r="AP823">
        <v>0</v>
      </c>
      <c r="AQ823">
        <v>1.02</v>
      </c>
      <c r="AR823">
        <v>0</v>
      </c>
      <c r="AS823">
        <v>0</v>
      </c>
      <c r="AT823">
        <v>70</v>
      </c>
      <c r="AU823">
        <v>10</v>
      </c>
      <c r="AV823">
        <v>1</v>
      </c>
      <c r="AW823">
        <v>1</v>
      </c>
      <c r="AZ823">
        <v>1</v>
      </c>
      <c r="BA823">
        <v>1</v>
      </c>
      <c r="BB823">
        <v>1</v>
      </c>
      <c r="BC823">
        <v>1</v>
      </c>
      <c r="BD823" t="s">
        <v>3</v>
      </c>
      <c r="BE823" t="s">
        <v>3</v>
      </c>
      <c r="BF823" t="s">
        <v>3</v>
      </c>
      <c r="BG823" t="s">
        <v>3</v>
      </c>
      <c r="BH823">
        <v>0</v>
      </c>
      <c r="BI823">
        <v>4</v>
      </c>
      <c r="BJ823" t="s">
        <v>179</v>
      </c>
      <c r="BM823">
        <v>0</v>
      </c>
      <c r="BN823">
        <v>0</v>
      </c>
      <c r="BO823" t="s">
        <v>3</v>
      </c>
      <c r="BP823">
        <v>0</v>
      </c>
      <c r="BQ823">
        <v>1</v>
      </c>
      <c r="BR823">
        <v>0</v>
      </c>
      <c r="BS823">
        <v>1</v>
      </c>
      <c r="BT823">
        <v>1</v>
      </c>
      <c r="BU823">
        <v>1</v>
      </c>
      <c r="BV823">
        <v>1</v>
      </c>
      <c r="BW823">
        <v>1</v>
      </c>
      <c r="BX823">
        <v>1</v>
      </c>
      <c r="BY823" t="s">
        <v>3</v>
      </c>
      <c r="BZ823">
        <v>70</v>
      </c>
      <c r="CA823">
        <v>10</v>
      </c>
      <c r="CE823">
        <v>0</v>
      </c>
      <c r="CF823">
        <v>0</v>
      </c>
      <c r="CG823">
        <v>0</v>
      </c>
      <c r="CM823">
        <v>0</v>
      </c>
      <c r="CN823" t="s">
        <v>3</v>
      </c>
      <c r="CO823">
        <v>0</v>
      </c>
      <c r="CP823">
        <f t="shared" si="328"/>
        <v>0</v>
      </c>
      <c r="CQ823">
        <f t="shared" si="329"/>
        <v>0</v>
      </c>
      <c r="CR823">
        <f t="shared" si="330"/>
        <v>0</v>
      </c>
      <c r="CS823">
        <f t="shared" si="331"/>
        <v>0</v>
      </c>
      <c r="CT823">
        <f t="shared" si="332"/>
        <v>109.61</v>
      </c>
      <c r="CU823">
        <f t="shared" si="333"/>
        <v>0</v>
      </c>
      <c r="CV823">
        <f t="shared" si="334"/>
        <v>1.02</v>
      </c>
      <c r="CW823">
        <f t="shared" si="335"/>
        <v>0</v>
      </c>
      <c r="CX823">
        <f t="shared" si="335"/>
        <v>0</v>
      </c>
      <c r="CY823">
        <f t="shared" si="336"/>
        <v>0</v>
      </c>
      <c r="CZ823">
        <f t="shared" si="337"/>
        <v>0</v>
      </c>
      <c r="DC823" t="s">
        <v>3</v>
      </c>
      <c r="DD823" t="s">
        <v>3</v>
      </c>
      <c r="DE823" t="s">
        <v>3</v>
      </c>
      <c r="DF823" t="s">
        <v>3</v>
      </c>
      <c r="DG823" t="s">
        <v>3</v>
      </c>
      <c r="DH823" t="s">
        <v>3</v>
      </c>
      <c r="DI823" t="s">
        <v>3</v>
      </c>
      <c r="DJ823" t="s">
        <v>3</v>
      </c>
      <c r="DK823" t="s">
        <v>3</v>
      </c>
      <c r="DL823" t="s">
        <v>3</v>
      </c>
      <c r="DM823" t="s">
        <v>3</v>
      </c>
      <c r="DN823">
        <v>0</v>
      </c>
      <c r="DO823">
        <v>0</v>
      </c>
      <c r="DP823">
        <v>1</v>
      </c>
      <c r="DQ823">
        <v>1</v>
      </c>
      <c r="DU823">
        <v>1009</v>
      </c>
      <c r="DV823" t="s">
        <v>171</v>
      </c>
      <c r="DW823" t="s">
        <v>171</v>
      </c>
      <c r="DX823">
        <v>1000</v>
      </c>
      <c r="EE823">
        <v>34857346</v>
      </c>
      <c r="EF823">
        <v>1</v>
      </c>
      <c r="EG823" t="s">
        <v>86</v>
      </c>
      <c r="EH823">
        <v>0</v>
      </c>
      <c r="EI823" t="s">
        <v>3</v>
      </c>
      <c r="EJ823">
        <v>4</v>
      </c>
      <c r="EK823">
        <v>0</v>
      </c>
      <c r="EL823" t="s">
        <v>87</v>
      </c>
      <c r="EM823" t="s">
        <v>88</v>
      </c>
      <c r="EO823" t="s">
        <v>3</v>
      </c>
      <c r="EQ823">
        <v>131072</v>
      </c>
      <c r="ER823">
        <v>109.61</v>
      </c>
      <c r="ES823">
        <v>0</v>
      </c>
      <c r="ET823">
        <v>0</v>
      </c>
      <c r="EU823">
        <v>0</v>
      </c>
      <c r="EV823">
        <v>109.61</v>
      </c>
      <c r="EW823">
        <v>1.02</v>
      </c>
      <c r="EX823">
        <v>0</v>
      </c>
      <c r="EY823">
        <v>0</v>
      </c>
      <c r="FQ823">
        <v>0</v>
      </c>
      <c r="FR823">
        <f t="shared" si="338"/>
        <v>0</v>
      </c>
      <c r="FS823">
        <v>0</v>
      </c>
      <c r="FX823">
        <v>70</v>
      </c>
      <c r="FY823">
        <v>10</v>
      </c>
      <c r="GA823" t="s">
        <v>3</v>
      </c>
      <c r="GD823">
        <v>0</v>
      </c>
      <c r="GF823">
        <v>-1393371433</v>
      </c>
      <c r="GG823">
        <v>2</v>
      </c>
      <c r="GH823">
        <v>0</v>
      </c>
      <c r="GI823">
        <v>-2</v>
      </c>
      <c r="GJ823">
        <v>0</v>
      </c>
      <c r="GK823">
        <f>ROUND(R823*(R12)/100,2)</f>
        <v>0</v>
      </c>
      <c r="GL823">
        <f t="shared" si="339"/>
        <v>0</v>
      </c>
      <c r="GM823">
        <f>ROUND(O823+X823+Y823+GK823,2)+GX823</f>
        <v>0</v>
      </c>
      <c r="GN823">
        <f>IF(OR(BI823=0,BI823=1),ROUND(O823+X823+Y823+GK823,2),0)</f>
        <v>0</v>
      </c>
      <c r="GO823">
        <f>IF(BI823=2,ROUND(O823+X823+Y823+GK823,2),0)</f>
        <v>0</v>
      </c>
      <c r="GP823">
        <f>IF(BI823=4,ROUND(O823+X823+Y823+GK823,2)+GX823,0)</f>
        <v>0</v>
      </c>
      <c r="GR823">
        <v>0</v>
      </c>
      <c r="GS823">
        <v>0</v>
      </c>
      <c r="GT823">
        <v>0</v>
      </c>
      <c r="GU823" t="s">
        <v>3</v>
      </c>
      <c r="GV823">
        <f t="shared" si="340"/>
        <v>0</v>
      </c>
      <c r="GW823">
        <v>1</v>
      </c>
      <c r="GX823">
        <f t="shared" si="341"/>
        <v>0</v>
      </c>
      <c r="HA823">
        <v>0</v>
      </c>
      <c r="HB823">
        <v>0</v>
      </c>
      <c r="HC823">
        <f t="shared" si="342"/>
        <v>0</v>
      </c>
      <c r="IK823">
        <v>0</v>
      </c>
    </row>
    <row r="824" spans="1:245" x14ac:dyDescent="0.2">
      <c r="A824">
        <v>17</v>
      </c>
      <c r="B824">
        <v>1</v>
      </c>
      <c r="E824" t="s">
        <v>129</v>
      </c>
      <c r="F824" t="s">
        <v>180</v>
      </c>
      <c r="G824" t="s">
        <v>181</v>
      </c>
      <c r="H824" t="s">
        <v>171</v>
      </c>
      <c r="I824">
        <f>ROUND(I823,9)</f>
        <v>0</v>
      </c>
      <c r="J824">
        <v>0</v>
      </c>
      <c r="O824">
        <f t="shared" si="311"/>
        <v>0</v>
      </c>
      <c r="P824">
        <f t="shared" si="312"/>
        <v>0</v>
      </c>
      <c r="Q824">
        <f t="shared" si="313"/>
        <v>0</v>
      </c>
      <c r="R824">
        <f t="shared" si="314"/>
        <v>0</v>
      </c>
      <c r="S824">
        <f t="shared" si="315"/>
        <v>0</v>
      </c>
      <c r="T824">
        <f t="shared" si="316"/>
        <v>0</v>
      </c>
      <c r="U824">
        <f t="shared" si="317"/>
        <v>0</v>
      </c>
      <c r="V824">
        <f t="shared" si="318"/>
        <v>0</v>
      </c>
      <c r="W824">
        <f t="shared" si="319"/>
        <v>0</v>
      </c>
      <c r="X824">
        <f t="shared" si="320"/>
        <v>0</v>
      </c>
      <c r="Y824">
        <f t="shared" si="320"/>
        <v>0</v>
      </c>
      <c r="AA824">
        <v>36286615</v>
      </c>
      <c r="AB824">
        <f t="shared" si="321"/>
        <v>193</v>
      </c>
      <c r="AC824">
        <f t="shared" si="322"/>
        <v>0</v>
      </c>
      <c r="AD824">
        <f t="shared" si="323"/>
        <v>193</v>
      </c>
      <c r="AE824">
        <f t="shared" si="324"/>
        <v>146.97999999999999</v>
      </c>
      <c r="AF824">
        <f t="shared" si="324"/>
        <v>0</v>
      </c>
      <c r="AG824">
        <f t="shared" si="325"/>
        <v>0</v>
      </c>
      <c r="AH824">
        <f t="shared" si="326"/>
        <v>0</v>
      </c>
      <c r="AI824">
        <f t="shared" si="326"/>
        <v>0</v>
      </c>
      <c r="AJ824">
        <f t="shared" si="327"/>
        <v>0</v>
      </c>
      <c r="AK824">
        <v>193</v>
      </c>
      <c r="AL824">
        <v>0</v>
      </c>
      <c r="AM824">
        <v>193</v>
      </c>
      <c r="AN824">
        <v>146.97999999999999</v>
      </c>
      <c r="AO824">
        <v>0</v>
      </c>
      <c r="AP824">
        <v>0</v>
      </c>
      <c r="AQ824">
        <v>0</v>
      </c>
      <c r="AR824">
        <v>0</v>
      </c>
      <c r="AS824">
        <v>0</v>
      </c>
      <c r="AT824">
        <v>0</v>
      </c>
      <c r="AU824">
        <v>0</v>
      </c>
      <c r="AV824">
        <v>1</v>
      </c>
      <c r="AW824">
        <v>1</v>
      </c>
      <c r="AZ824">
        <v>1</v>
      </c>
      <c r="BA824">
        <v>1</v>
      </c>
      <c r="BB824">
        <v>1</v>
      </c>
      <c r="BC824">
        <v>1</v>
      </c>
      <c r="BD824" t="s">
        <v>3</v>
      </c>
      <c r="BE824" t="s">
        <v>3</v>
      </c>
      <c r="BF824" t="s">
        <v>3</v>
      </c>
      <c r="BG824" t="s">
        <v>3</v>
      </c>
      <c r="BH824">
        <v>0</v>
      </c>
      <c r="BI824">
        <v>4</v>
      </c>
      <c r="BJ824" t="s">
        <v>182</v>
      </c>
      <c r="BM824">
        <v>1</v>
      </c>
      <c r="BN824">
        <v>0</v>
      </c>
      <c r="BO824" t="s">
        <v>3</v>
      </c>
      <c r="BP824">
        <v>0</v>
      </c>
      <c r="BQ824">
        <v>1</v>
      </c>
      <c r="BR824">
        <v>0</v>
      </c>
      <c r="BS824">
        <v>1</v>
      </c>
      <c r="BT824">
        <v>1</v>
      </c>
      <c r="BU824">
        <v>1</v>
      </c>
      <c r="BV824">
        <v>1</v>
      </c>
      <c r="BW824">
        <v>1</v>
      </c>
      <c r="BX824">
        <v>1</v>
      </c>
      <c r="BY824" t="s">
        <v>3</v>
      </c>
      <c r="BZ824">
        <v>0</v>
      </c>
      <c r="CA824">
        <v>0</v>
      </c>
      <c r="CE824">
        <v>0</v>
      </c>
      <c r="CF824">
        <v>0</v>
      </c>
      <c r="CG824">
        <v>0</v>
      </c>
      <c r="CM824">
        <v>0</v>
      </c>
      <c r="CN824" t="s">
        <v>3</v>
      </c>
      <c r="CO824">
        <v>0</v>
      </c>
      <c r="CP824">
        <f t="shared" si="328"/>
        <v>0</v>
      </c>
      <c r="CQ824">
        <f t="shared" si="329"/>
        <v>0</v>
      </c>
      <c r="CR824">
        <f t="shared" si="330"/>
        <v>193</v>
      </c>
      <c r="CS824">
        <f t="shared" si="331"/>
        <v>146.97999999999999</v>
      </c>
      <c r="CT824">
        <f t="shared" si="332"/>
        <v>0</v>
      </c>
      <c r="CU824">
        <f t="shared" si="333"/>
        <v>0</v>
      </c>
      <c r="CV824">
        <f t="shared" si="334"/>
        <v>0</v>
      </c>
      <c r="CW824">
        <f t="shared" si="335"/>
        <v>0</v>
      </c>
      <c r="CX824">
        <f t="shared" si="335"/>
        <v>0</v>
      </c>
      <c r="CY824">
        <f t="shared" si="336"/>
        <v>0</v>
      </c>
      <c r="CZ824">
        <f t="shared" si="337"/>
        <v>0</v>
      </c>
      <c r="DC824" t="s">
        <v>3</v>
      </c>
      <c r="DD824" t="s">
        <v>3</v>
      </c>
      <c r="DE824" t="s">
        <v>3</v>
      </c>
      <c r="DF824" t="s">
        <v>3</v>
      </c>
      <c r="DG824" t="s">
        <v>3</v>
      </c>
      <c r="DH824" t="s">
        <v>3</v>
      </c>
      <c r="DI824" t="s">
        <v>3</v>
      </c>
      <c r="DJ824" t="s">
        <v>3</v>
      </c>
      <c r="DK824" t="s">
        <v>3</v>
      </c>
      <c r="DL824" t="s">
        <v>3</v>
      </c>
      <c r="DM824" t="s">
        <v>3</v>
      </c>
      <c r="DN824">
        <v>0</v>
      </c>
      <c r="DO824">
        <v>0</v>
      </c>
      <c r="DP824">
        <v>1</v>
      </c>
      <c r="DQ824">
        <v>1</v>
      </c>
      <c r="DU824">
        <v>1009</v>
      </c>
      <c r="DV824" t="s">
        <v>171</v>
      </c>
      <c r="DW824" t="s">
        <v>171</v>
      </c>
      <c r="DX824">
        <v>1000</v>
      </c>
      <c r="EE824">
        <v>34857348</v>
      </c>
      <c r="EF824">
        <v>1</v>
      </c>
      <c r="EG824" t="s">
        <v>86</v>
      </c>
      <c r="EH824">
        <v>0</v>
      </c>
      <c r="EI824" t="s">
        <v>3</v>
      </c>
      <c r="EJ824">
        <v>4</v>
      </c>
      <c r="EK824">
        <v>1</v>
      </c>
      <c r="EL824" t="s">
        <v>176</v>
      </c>
      <c r="EM824" t="s">
        <v>88</v>
      </c>
      <c r="EO824" t="s">
        <v>3</v>
      </c>
      <c r="EQ824">
        <v>131072</v>
      </c>
      <c r="ER824">
        <v>193</v>
      </c>
      <c r="ES824">
        <v>0</v>
      </c>
      <c r="ET824">
        <v>193</v>
      </c>
      <c r="EU824">
        <v>146.97999999999999</v>
      </c>
      <c r="EV824">
        <v>0</v>
      </c>
      <c r="EW824">
        <v>0</v>
      </c>
      <c r="EX824">
        <v>0</v>
      </c>
      <c r="EY824">
        <v>0</v>
      </c>
      <c r="FQ824">
        <v>0</v>
      </c>
      <c r="FR824">
        <f t="shared" si="338"/>
        <v>0</v>
      </c>
      <c r="FS824">
        <v>0</v>
      </c>
      <c r="FX824">
        <v>0</v>
      </c>
      <c r="FY824">
        <v>0</v>
      </c>
      <c r="GA824" t="s">
        <v>3</v>
      </c>
      <c r="GD824">
        <v>1</v>
      </c>
      <c r="GF824">
        <v>-191602815</v>
      </c>
      <c r="GG824">
        <v>2</v>
      </c>
      <c r="GH824">
        <v>0</v>
      </c>
      <c r="GI824">
        <v>-2</v>
      </c>
      <c r="GJ824">
        <v>0</v>
      </c>
      <c r="GK824">
        <v>0</v>
      </c>
      <c r="GL824">
        <f t="shared" si="339"/>
        <v>0</v>
      </c>
      <c r="GM824">
        <f>ROUND(O824+X824+Y824,2)+GX824</f>
        <v>0</v>
      </c>
      <c r="GN824">
        <f>IF(OR(BI824=0,BI824=1),ROUND(O824+X824+Y824,2),0)</f>
        <v>0</v>
      </c>
      <c r="GO824">
        <f>IF(BI824=2,ROUND(O824+X824+Y824,2),0)</f>
        <v>0</v>
      </c>
      <c r="GP824">
        <f>IF(BI824=4,ROUND(O824+X824+Y824,2)+GX824,0)</f>
        <v>0</v>
      </c>
      <c r="GR824">
        <v>0</v>
      </c>
      <c r="GS824">
        <v>0</v>
      </c>
      <c r="GT824">
        <v>0</v>
      </c>
      <c r="GU824" t="s">
        <v>3</v>
      </c>
      <c r="GV824">
        <f t="shared" si="340"/>
        <v>0</v>
      </c>
      <c r="GW824">
        <v>1</v>
      </c>
      <c r="GX824">
        <f t="shared" si="341"/>
        <v>0</v>
      </c>
      <c r="HA824">
        <v>0</v>
      </c>
      <c r="HB824">
        <v>0</v>
      </c>
      <c r="HC824">
        <f t="shared" si="342"/>
        <v>0</v>
      </c>
      <c r="IK824">
        <v>0</v>
      </c>
    </row>
    <row r="825" spans="1:245" x14ac:dyDescent="0.2">
      <c r="A825">
        <v>17</v>
      </c>
      <c r="B825">
        <v>1</v>
      </c>
      <c r="E825" t="s">
        <v>130</v>
      </c>
      <c r="F825" t="s">
        <v>183</v>
      </c>
      <c r="G825" t="s">
        <v>184</v>
      </c>
      <c r="H825" t="s">
        <v>171</v>
      </c>
      <c r="I825">
        <v>0</v>
      </c>
      <c r="J825">
        <v>0</v>
      </c>
      <c r="O825">
        <f t="shared" si="311"/>
        <v>0</v>
      </c>
      <c r="P825">
        <f t="shared" si="312"/>
        <v>0</v>
      </c>
      <c r="Q825">
        <f t="shared" si="313"/>
        <v>0</v>
      </c>
      <c r="R825">
        <f t="shared" si="314"/>
        <v>0</v>
      </c>
      <c r="S825">
        <f t="shared" si="315"/>
        <v>0</v>
      </c>
      <c r="T825">
        <f t="shared" si="316"/>
        <v>0</v>
      </c>
      <c r="U825">
        <f t="shared" si="317"/>
        <v>0</v>
      </c>
      <c r="V825">
        <f t="shared" si="318"/>
        <v>0</v>
      </c>
      <c r="W825">
        <f t="shared" si="319"/>
        <v>0</v>
      </c>
      <c r="X825">
        <f t="shared" si="320"/>
        <v>0</v>
      </c>
      <c r="Y825">
        <f t="shared" si="320"/>
        <v>0</v>
      </c>
      <c r="AA825">
        <v>36286615</v>
      </c>
      <c r="AB825">
        <f t="shared" si="321"/>
        <v>820.56</v>
      </c>
      <c r="AC825">
        <f>ROUND(((ES825*26)),6)</f>
        <v>0</v>
      </c>
      <c r="AD825">
        <f>ROUND(((((ET825*26))-((EU825*26)))+AE825),6)</f>
        <v>820.56</v>
      </c>
      <c r="AE825">
        <f>ROUND(((EU825*26)),6)</f>
        <v>625.55999999999995</v>
      </c>
      <c r="AF825">
        <f>ROUND(((EV825*26)),6)</f>
        <v>0</v>
      </c>
      <c r="AG825">
        <f t="shared" si="325"/>
        <v>0</v>
      </c>
      <c r="AH825">
        <f>((EW825*26))</f>
        <v>0</v>
      </c>
      <c r="AI825">
        <f>((EX825*26))</f>
        <v>0</v>
      </c>
      <c r="AJ825">
        <f t="shared" si="327"/>
        <v>0</v>
      </c>
      <c r="AK825">
        <v>31.56</v>
      </c>
      <c r="AL825">
        <v>0</v>
      </c>
      <c r="AM825">
        <v>31.56</v>
      </c>
      <c r="AN825">
        <v>24.06</v>
      </c>
      <c r="AO825">
        <v>0</v>
      </c>
      <c r="AP825">
        <v>0</v>
      </c>
      <c r="AQ825">
        <v>0</v>
      </c>
      <c r="AR825">
        <v>0</v>
      </c>
      <c r="AS825">
        <v>0</v>
      </c>
      <c r="AT825">
        <v>0</v>
      </c>
      <c r="AU825">
        <v>0</v>
      </c>
      <c r="AV825">
        <v>1</v>
      </c>
      <c r="AW825">
        <v>1</v>
      </c>
      <c r="AZ825">
        <v>1</v>
      </c>
      <c r="BA825">
        <v>1</v>
      </c>
      <c r="BB825">
        <v>1</v>
      </c>
      <c r="BC825">
        <v>1</v>
      </c>
      <c r="BD825" t="s">
        <v>3</v>
      </c>
      <c r="BE825" t="s">
        <v>3</v>
      </c>
      <c r="BF825" t="s">
        <v>3</v>
      </c>
      <c r="BG825" t="s">
        <v>3</v>
      </c>
      <c r="BH825">
        <v>0</v>
      </c>
      <c r="BI825">
        <v>4</v>
      </c>
      <c r="BJ825" t="s">
        <v>185</v>
      </c>
      <c r="BM825">
        <v>1</v>
      </c>
      <c r="BN825">
        <v>0</v>
      </c>
      <c r="BO825" t="s">
        <v>3</v>
      </c>
      <c r="BP825">
        <v>0</v>
      </c>
      <c r="BQ825">
        <v>1</v>
      </c>
      <c r="BR825">
        <v>0</v>
      </c>
      <c r="BS825">
        <v>1</v>
      </c>
      <c r="BT825">
        <v>1</v>
      </c>
      <c r="BU825">
        <v>1</v>
      </c>
      <c r="BV825">
        <v>1</v>
      </c>
      <c r="BW825">
        <v>1</v>
      </c>
      <c r="BX825">
        <v>1</v>
      </c>
      <c r="BY825" t="s">
        <v>3</v>
      </c>
      <c r="BZ825">
        <v>0</v>
      </c>
      <c r="CA825">
        <v>0</v>
      </c>
      <c r="CE825">
        <v>0</v>
      </c>
      <c r="CF825">
        <v>0</v>
      </c>
      <c r="CG825">
        <v>0</v>
      </c>
      <c r="CM825">
        <v>0</v>
      </c>
      <c r="CN825" t="s">
        <v>3</v>
      </c>
      <c r="CO825">
        <v>0</v>
      </c>
      <c r="CP825">
        <f t="shared" si="328"/>
        <v>0</v>
      </c>
      <c r="CQ825">
        <f t="shared" si="329"/>
        <v>0</v>
      </c>
      <c r="CR825">
        <f>(((((ET825*26))*BB825-((EU825*26))*BS825)+AE825*BS825)*AV825)</f>
        <v>820.56</v>
      </c>
      <c r="CS825">
        <f t="shared" si="331"/>
        <v>625.55999999999995</v>
      </c>
      <c r="CT825">
        <f t="shared" si="332"/>
        <v>0</v>
      </c>
      <c r="CU825">
        <f t="shared" si="333"/>
        <v>0</v>
      </c>
      <c r="CV825">
        <f t="shared" si="334"/>
        <v>0</v>
      </c>
      <c r="CW825">
        <f t="shared" si="335"/>
        <v>0</v>
      </c>
      <c r="CX825">
        <f t="shared" si="335"/>
        <v>0</v>
      </c>
      <c r="CY825">
        <f t="shared" si="336"/>
        <v>0</v>
      </c>
      <c r="CZ825">
        <f t="shared" si="337"/>
        <v>0</v>
      </c>
      <c r="DC825" t="s">
        <v>3</v>
      </c>
      <c r="DD825" t="s">
        <v>186</v>
      </c>
      <c r="DE825" t="s">
        <v>186</v>
      </c>
      <c r="DF825" t="s">
        <v>186</v>
      </c>
      <c r="DG825" t="s">
        <v>186</v>
      </c>
      <c r="DH825" t="s">
        <v>3</v>
      </c>
      <c r="DI825" t="s">
        <v>186</v>
      </c>
      <c r="DJ825" t="s">
        <v>186</v>
      </c>
      <c r="DK825" t="s">
        <v>3</v>
      </c>
      <c r="DL825" t="s">
        <v>3</v>
      </c>
      <c r="DM825" t="s">
        <v>3</v>
      </c>
      <c r="DN825">
        <v>0</v>
      </c>
      <c r="DO825">
        <v>0</v>
      </c>
      <c r="DP825">
        <v>1</v>
      </c>
      <c r="DQ825">
        <v>1</v>
      </c>
      <c r="DU825">
        <v>1009</v>
      </c>
      <c r="DV825" t="s">
        <v>171</v>
      </c>
      <c r="DW825" t="s">
        <v>171</v>
      </c>
      <c r="DX825">
        <v>1000</v>
      </c>
      <c r="EE825">
        <v>34857348</v>
      </c>
      <c r="EF825">
        <v>1</v>
      </c>
      <c r="EG825" t="s">
        <v>86</v>
      </c>
      <c r="EH825">
        <v>0</v>
      </c>
      <c r="EI825" t="s">
        <v>3</v>
      </c>
      <c r="EJ825">
        <v>4</v>
      </c>
      <c r="EK825">
        <v>1</v>
      </c>
      <c r="EL825" t="s">
        <v>176</v>
      </c>
      <c r="EM825" t="s">
        <v>88</v>
      </c>
      <c r="EO825" t="s">
        <v>3</v>
      </c>
      <c r="EQ825">
        <v>131072</v>
      </c>
      <c r="ER825">
        <v>31.56</v>
      </c>
      <c r="ES825">
        <v>0</v>
      </c>
      <c r="ET825">
        <v>31.56</v>
      </c>
      <c r="EU825">
        <v>24.06</v>
      </c>
      <c r="EV825">
        <v>0</v>
      </c>
      <c r="EW825">
        <v>0</v>
      </c>
      <c r="EX825">
        <v>0</v>
      </c>
      <c r="EY825">
        <v>0</v>
      </c>
      <c r="FQ825">
        <v>0</v>
      </c>
      <c r="FR825">
        <f t="shared" si="338"/>
        <v>0</v>
      </c>
      <c r="FS825">
        <v>0</v>
      </c>
      <c r="FX825">
        <v>0</v>
      </c>
      <c r="FY825">
        <v>0</v>
      </c>
      <c r="GA825" t="s">
        <v>3</v>
      </c>
      <c r="GD825">
        <v>1</v>
      </c>
      <c r="GF825">
        <v>762643448</v>
      </c>
      <c r="GG825">
        <v>2</v>
      </c>
      <c r="GH825">
        <v>0</v>
      </c>
      <c r="GI825">
        <v>-2</v>
      </c>
      <c r="GJ825">
        <v>0</v>
      </c>
      <c r="GK825">
        <v>0</v>
      </c>
      <c r="GL825">
        <f t="shared" si="339"/>
        <v>0</v>
      </c>
      <c r="GM825">
        <f>ROUND(O825+X825+Y825,2)+GX825</f>
        <v>0</v>
      </c>
      <c r="GN825">
        <f>IF(OR(BI825=0,BI825=1),ROUND(O825+X825+Y825,2),0)</f>
        <v>0</v>
      </c>
      <c r="GO825">
        <f>IF(BI825=2,ROUND(O825+X825+Y825,2),0)</f>
        <v>0</v>
      </c>
      <c r="GP825">
        <f>IF(BI825=4,ROUND(O825+X825+Y825,2)+GX825,0)</f>
        <v>0</v>
      </c>
      <c r="GR825">
        <v>0</v>
      </c>
      <c r="GS825">
        <v>0</v>
      </c>
      <c r="GT825">
        <v>0</v>
      </c>
      <c r="GU825" t="s">
        <v>3</v>
      </c>
      <c r="GV825">
        <f t="shared" si="340"/>
        <v>0</v>
      </c>
      <c r="GW825">
        <v>1</v>
      </c>
      <c r="GX825">
        <f t="shared" si="341"/>
        <v>0</v>
      </c>
      <c r="HA825">
        <v>0</v>
      </c>
      <c r="HB825">
        <v>0</v>
      </c>
      <c r="HC825">
        <f t="shared" si="342"/>
        <v>0</v>
      </c>
      <c r="IK825">
        <v>0</v>
      </c>
    </row>
    <row r="826" spans="1:245" x14ac:dyDescent="0.2">
      <c r="A826">
        <v>17</v>
      </c>
      <c r="B826">
        <v>1</v>
      </c>
      <c r="E826" t="s">
        <v>131</v>
      </c>
      <c r="F826" t="s">
        <v>187</v>
      </c>
      <c r="G826" t="s">
        <v>188</v>
      </c>
      <c r="H826" t="s">
        <v>171</v>
      </c>
      <c r="I826">
        <f>ROUND(I825,9)</f>
        <v>0</v>
      </c>
      <c r="J826">
        <v>0</v>
      </c>
      <c r="O826">
        <f t="shared" si="311"/>
        <v>0</v>
      </c>
      <c r="P826">
        <f t="shared" si="312"/>
        <v>0</v>
      </c>
      <c r="Q826">
        <f t="shared" si="313"/>
        <v>0</v>
      </c>
      <c r="R826">
        <f t="shared" si="314"/>
        <v>0</v>
      </c>
      <c r="S826">
        <f t="shared" si="315"/>
        <v>0</v>
      </c>
      <c r="T826">
        <f t="shared" si="316"/>
        <v>0</v>
      </c>
      <c r="U826">
        <f t="shared" si="317"/>
        <v>0</v>
      </c>
      <c r="V826">
        <f t="shared" si="318"/>
        <v>0</v>
      </c>
      <c r="W826">
        <f t="shared" si="319"/>
        <v>0</v>
      </c>
      <c r="X826">
        <f t="shared" si="320"/>
        <v>0</v>
      </c>
      <c r="Y826">
        <f t="shared" si="320"/>
        <v>0</v>
      </c>
      <c r="AA826">
        <v>36286615</v>
      </c>
      <c r="AB826">
        <f t="shared" si="321"/>
        <v>186.23</v>
      </c>
      <c r="AC826">
        <f>ROUND((ES826),6)</f>
        <v>186.23</v>
      </c>
      <c r="AD826">
        <f>ROUND((((ET826)-(EU826))+AE826),6)</f>
        <v>0</v>
      </c>
      <c r="AE826">
        <f>ROUND((EU826),6)</f>
        <v>0</v>
      </c>
      <c r="AF826">
        <f>ROUND((EV826),6)</f>
        <v>0</v>
      </c>
      <c r="AG826">
        <f t="shared" si="325"/>
        <v>0</v>
      </c>
      <c r="AH826">
        <f>(EW826)</f>
        <v>0</v>
      </c>
      <c r="AI826">
        <f>(EX826)</f>
        <v>0</v>
      </c>
      <c r="AJ826">
        <f t="shared" si="327"/>
        <v>0</v>
      </c>
      <c r="AK826">
        <v>186.23</v>
      </c>
      <c r="AL826">
        <v>186.23</v>
      </c>
      <c r="AM826">
        <v>0</v>
      </c>
      <c r="AN826">
        <v>0</v>
      </c>
      <c r="AO826">
        <v>0</v>
      </c>
      <c r="AP826">
        <v>0</v>
      </c>
      <c r="AQ826">
        <v>0</v>
      </c>
      <c r="AR826">
        <v>0</v>
      </c>
      <c r="AS826">
        <v>0</v>
      </c>
      <c r="AT826">
        <v>70</v>
      </c>
      <c r="AU826">
        <v>10</v>
      </c>
      <c r="AV826">
        <v>1</v>
      </c>
      <c r="AW826">
        <v>1</v>
      </c>
      <c r="AZ826">
        <v>1</v>
      </c>
      <c r="BA826">
        <v>1</v>
      </c>
      <c r="BB826">
        <v>1</v>
      </c>
      <c r="BC826">
        <v>1</v>
      </c>
      <c r="BD826" t="s">
        <v>3</v>
      </c>
      <c r="BE826" t="s">
        <v>3</v>
      </c>
      <c r="BF826" t="s">
        <v>3</v>
      </c>
      <c r="BG826" t="s">
        <v>3</v>
      </c>
      <c r="BH826">
        <v>3</v>
      </c>
      <c r="BI826">
        <v>4</v>
      </c>
      <c r="BJ826" t="s">
        <v>189</v>
      </c>
      <c r="BM826">
        <v>0</v>
      </c>
      <c r="BN826">
        <v>0</v>
      </c>
      <c r="BO826" t="s">
        <v>3</v>
      </c>
      <c r="BP826">
        <v>0</v>
      </c>
      <c r="BQ826">
        <v>1</v>
      </c>
      <c r="BR826">
        <v>0</v>
      </c>
      <c r="BS826">
        <v>1</v>
      </c>
      <c r="BT826">
        <v>1</v>
      </c>
      <c r="BU826">
        <v>1</v>
      </c>
      <c r="BV826">
        <v>1</v>
      </c>
      <c r="BW826">
        <v>1</v>
      </c>
      <c r="BX826">
        <v>1</v>
      </c>
      <c r="BY826" t="s">
        <v>3</v>
      </c>
      <c r="BZ826">
        <v>70</v>
      </c>
      <c r="CA826">
        <v>10</v>
      </c>
      <c r="CE826">
        <v>0</v>
      </c>
      <c r="CF826">
        <v>0</v>
      </c>
      <c r="CG826">
        <v>0</v>
      </c>
      <c r="CM826">
        <v>0</v>
      </c>
      <c r="CN826" t="s">
        <v>3</v>
      </c>
      <c r="CO826">
        <v>0</v>
      </c>
      <c r="CP826">
        <f t="shared" si="328"/>
        <v>0</v>
      </c>
      <c r="CQ826">
        <f t="shared" si="329"/>
        <v>186.23</v>
      </c>
      <c r="CR826">
        <f>((((ET826)*BB826-(EU826)*BS826)+AE826*BS826)*AV826)</f>
        <v>0</v>
      </c>
      <c r="CS826">
        <f t="shared" si="331"/>
        <v>0</v>
      </c>
      <c r="CT826">
        <f t="shared" si="332"/>
        <v>0</v>
      </c>
      <c r="CU826">
        <f t="shared" si="333"/>
        <v>0</v>
      </c>
      <c r="CV826">
        <f t="shared" si="334"/>
        <v>0</v>
      </c>
      <c r="CW826">
        <f t="shared" si="335"/>
        <v>0</v>
      </c>
      <c r="CX826">
        <f t="shared" si="335"/>
        <v>0</v>
      </c>
      <c r="CY826">
        <f t="shared" si="336"/>
        <v>0</v>
      </c>
      <c r="CZ826">
        <f t="shared" si="337"/>
        <v>0</v>
      </c>
      <c r="DC826" t="s">
        <v>3</v>
      </c>
      <c r="DD826" t="s">
        <v>3</v>
      </c>
      <c r="DE826" t="s">
        <v>3</v>
      </c>
      <c r="DF826" t="s">
        <v>3</v>
      </c>
      <c r="DG826" t="s">
        <v>3</v>
      </c>
      <c r="DH826" t="s">
        <v>3</v>
      </c>
      <c r="DI826" t="s">
        <v>3</v>
      </c>
      <c r="DJ826" t="s">
        <v>3</v>
      </c>
      <c r="DK826" t="s">
        <v>3</v>
      </c>
      <c r="DL826" t="s">
        <v>3</v>
      </c>
      <c r="DM826" t="s">
        <v>3</v>
      </c>
      <c r="DN826">
        <v>0</v>
      </c>
      <c r="DO826">
        <v>0</v>
      </c>
      <c r="DP826">
        <v>1</v>
      </c>
      <c r="DQ826">
        <v>1</v>
      </c>
      <c r="DU826">
        <v>1009</v>
      </c>
      <c r="DV826" t="s">
        <v>171</v>
      </c>
      <c r="DW826" t="s">
        <v>171</v>
      </c>
      <c r="DX826">
        <v>1000</v>
      </c>
      <c r="EE826">
        <v>34857346</v>
      </c>
      <c r="EF826">
        <v>1</v>
      </c>
      <c r="EG826" t="s">
        <v>86</v>
      </c>
      <c r="EH826">
        <v>0</v>
      </c>
      <c r="EI826" t="s">
        <v>3</v>
      </c>
      <c r="EJ826">
        <v>4</v>
      </c>
      <c r="EK826">
        <v>0</v>
      </c>
      <c r="EL826" t="s">
        <v>87</v>
      </c>
      <c r="EM826" t="s">
        <v>88</v>
      </c>
      <c r="EO826" t="s">
        <v>3</v>
      </c>
      <c r="EQ826">
        <v>131072</v>
      </c>
      <c r="ER826">
        <v>186.23</v>
      </c>
      <c r="ES826">
        <v>186.23</v>
      </c>
      <c r="ET826">
        <v>0</v>
      </c>
      <c r="EU826">
        <v>0</v>
      </c>
      <c r="EV826">
        <v>0</v>
      </c>
      <c r="EW826">
        <v>0</v>
      </c>
      <c r="EX826">
        <v>0</v>
      </c>
      <c r="EY826">
        <v>0</v>
      </c>
      <c r="FQ826">
        <v>0</v>
      </c>
      <c r="FR826">
        <f t="shared" si="338"/>
        <v>0</v>
      </c>
      <c r="FS826">
        <v>0</v>
      </c>
      <c r="FX826">
        <v>70</v>
      </c>
      <c r="FY826">
        <v>10</v>
      </c>
      <c r="GA826" t="s">
        <v>3</v>
      </c>
      <c r="GD826">
        <v>0</v>
      </c>
      <c r="GF826">
        <v>-1007192125</v>
      </c>
      <c r="GG826">
        <v>2</v>
      </c>
      <c r="GH826">
        <v>0</v>
      </c>
      <c r="GI826">
        <v>-2</v>
      </c>
      <c r="GJ826">
        <v>0</v>
      </c>
      <c r="GK826">
        <f>ROUND(R826*(R12)/100,2)</f>
        <v>0</v>
      </c>
      <c r="GL826">
        <f t="shared" si="339"/>
        <v>0</v>
      </c>
      <c r="GM826">
        <f>ROUND(O826+X826+Y826+GK826,2)+GX826</f>
        <v>0</v>
      </c>
      <c r="GN826">
        <f>IF(OR(BI826=0,BI826=1),ROUND(O826+X826+Y826+GK826,2),0)</f>
        <v>0</v>
      </c>
      <c r="GO826">
        <f>IF(BI826=2,ROUND(O826+X826+Y826+GK826,2),0)</f>
        <v>0</v>
      </c>
      <c r="GP826">
        <f>IF(BI826=4,ROUND(O826+X826+Y826+GK826,2)+GX826,0)</f>
        <v>0</v>
      </c>
      <c r="GR826">
        <v>0</v>
      </c>
      <c r="GS826">
        <v>0</v>
      </c>
      <c r="GT826">
        <v>0</v>
      </c>
      <c r="GU826" t="s">
        <v>3</v>
      </c>
      <c r="GV826">
        <f t="shared" si="340"/>
        <v>0</v>
      </c>
      <c r="GW826">
        <v>1</v>
      </c>
      <c r="GX826">
        <f t="shared" si="341"/>
        <v>0</v>
      </c>
      <c r="HA826">
        <v>0</v>
      </c>
      <c r="HB826">
        <v>0</v>
      </c>
      <c r="HC826">
        <f t="shared" si="342"/>
        <v>0</v>
      </c>
      <c r="IK826">
        <v>0</v>
      </c>
    </row>
    <row r="828" spans="1:245" x14ac:dyDescent="0.2">
      <c r="A828" s="2">
        <v>51</v>
      </c>
      <c r="B828" s="2">
        <f>B815</f>
        <v>1</v>
      </c>
      <c r="C828" s="2">
        <f>A815</f>
        <v>5</v>
      </c>
      <c r="D828" s="2">
        <f>ROW(A815)</f>
        <v>815</v>
      </c>
      <c r="E828" s="2"/>
      <c r="F828" s="2" t="str">
        <f>IF(F815&lt;&gt;"",F815,"")</f>
        <v>5.1.1</v>
      </c>
      <c r="G828" s="2" t="str">
        <f>IF(G815&lt;&gt;"",G815,"")</f>
        <v>Подготовительные работы</v>
      </c>
      <c r="H828" s="2">
        <v>0</v>
      </c>
      <c r="I828" s="2"/>
      <c r="J828" s="2"/>
      <c r="K828" s="2"/>
      <c r="L828" s="2"/>
      <c r="M828" s="2"/>
      <c r="N828" s="2"/>
      <c r="O828" s="2">
        <f t="shared" ref="O828:T828" si="343">ROUND(AB828,2)</f>
        <v>0</v>
      </c>
      <c r="P828" s="2">
        <f t="shared" si="343"/>
        <v>0</v>
      </c>
      <c r="Q828" s="2">
        <f t="shared" si="343"/>
        <v>0</v>
      </c>
      <c r="R828" s="2">
        <f t="shared" si="343"/>
        <v>0</v>
      </c>
      <c r="S828" s="2">
        <f t="shared" si="343"/>
        <v>0</v>
      </c>
      <c r="T828" s="2">
        <f t="shared" si="343"/>
        <v>0</v>
      </c>
      <c r="U828" s="2">
        <f>AH828</f>
        <v>0</v>
      </c>
      <c r="V828" s="2">
        <f>AI828</f>
        <v>0</v>
      </c>
      <c r="W828" s="2">
        <f>ROUND(AJ828,2)</f>
        <v>0</v>
      </c>
      <c r="X828" s="2">
        <f>ROUND(AK828,2)</f>
        <v>0</v>
      </c>
      <c r="Y828" s="2">
        <f>ROUND(AL828,2)</f>
        <v>0</v>
      </c>
      <c r="Z828" s="2"/>
      <c r="AA828" s="2"/>
      <c r="AB828" s="2">
        <f>ROUND(SUMIF(AA819:AA826,"=36286615",O819:O826),2)</f>
        <v>0</v>
      </c>
      <c r="AC828" s="2">
        <f>ROUND(SUMIF(AA819:AA826,"=36286615",P819:P826),2)</f>
        <v>0</v>
      </c>
      <c r="AD828" s="2">
        <f>ROUND(SUMIF(AA819:AA826,"=36286615",Q819:Q826),2)</f>
        <v>0</v>
      </c>
      <c r="AE828" s="2">
        <f>ROUND(SUMIF(AA819:AA826,"=36286615",R819:R826),2)</f>
        <v>0</v>
      </c>
      <c r="AF828" s="2">
        <f>ROUND(SUMIF(AA819:AA826,"=36286615",S819:S826),2)</f>
        <v>0</v>
      </c>
      <c r="AG828" s="2">
        <f>ROUND(SUMIF(AA819:AA826,"=36286615",T819:T826),2)</f>
        <v>0</v>
      </c>
      <c r="AH828" s="2">
        <f>SUMIF(AA819:AA826,"=36286615",U819:U826)</f>
        <v>0</v>
      </c>
      <c r="AI828" s="2">
        <f>SUMIF(AA819:AA826,"=36286615",V819:V826)</f>
        <v>0</v>
      </c>
      <c r="AJ828" s="2">
        <f>ROUND(SUMIF(AA819:AA826,"=36286615",W819:W826),2)</f>
        <v>0</v>
      </c>
      <c r="AK828" s="2">
        <f>ROUND(SUMIF(AA819:AA826,"=36286615",X819:X826),2)</f>
        <v>0</v>
      </c>
      <c r="AL828" s="2">
        <f>ROUND(SUMIF(AA819:AA826,"=36286615",Y819:Y826),2)</f>
        <v>0</v>
      </c>
      <c r="AM828" s="2"/>
      <c r="AN828" s="2"/>
      <c r="AO828" s="2">
        <f t="shared" ref="AO828:BC828" si="344">ROUND(BX828,2)</f>
        <v>0</v>
      </c>
      <c r="AP828" s="2">
        <f t="shared" si="344"/>
        <v>0</v>
      </c>
      <c r="AQ828" s="2">
        <f t="shared" si="344"/>
        <v>0</v>
      </c>
      <c r="AR828" s="2">
        <f t="shared" si="344"/>
        <v>0</v>
      </c>
      <c r="AS828" s="2">
        <f t="shared" si="344"/>
        <v>0</v>
      </c>
      <c r="AT828" s="2">
        <f t="shared" si="344"/>
        <v>0</v>
      </c>
      <c r="AU828" s="2">
        <f t="shared" si="344"/>
        <v>0</v>
      </c>
      <c r="AV828" s="2">
        <f t="shared" si="344"/>
        <v>0</v>
      </c>
      <c r="AW828" s="2">
        <f t="shared" si="344"/>
        <v>0</v>
      </c>
      <c r="AX828" s="2">
        <f t="shared" si="344"/>
        <v>0</v>
      </c>
      <c r="AY828" s="2">
        <f t="shared" si="344"/>
        <v>0</v>
      </c>
      <c r="AZ828" s="2">
        <f t="shared" si="344"/>
        <v>0</v>
      </c>
      <c r="BA828" s="2">
        <f t="shared" si="344"/>
        <v>0</v>
      </c>
      <c r="BB828" s="2">
        <f t="shared" si="344"/>
        <v>0</v>
      </c>
      <c r="BC828" s="2">
        <f t="shared" si="344"/>
        <v>0</v>
      </c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>
        <f>ROUND(SUMIF(AA819:AA826,"=36286615",FQ819:FQ826),2)</f>
        <v>0</v>
      </c>
      <c r="BY828" s="2">
        <f>ROUND(SUMIF(AA819:AA826,"=36286615",FR819:FR826),2)</f>
        <v>0</v>
      </c>
      <c r="BZ828" s="2">
        <f>ROUND(SUMIF(AA819:AA826,"=36286615",GL819:GL826),2)</f>
        <v>0</v>
      </c>
      <c r="CA828" s="2">
        <f>ROUND(SUMIF(AA819:AA826,"=36286615",GM819:GM826),2)</f>
        <v>0</v>
      </c>
      <c r="CB828" s="2">
        <f>ROUND(SUMIF(AA819:AA826,"=36286615",GN819:GN826),2)</f>
        <v>0</v>
      </c>
      <c r="CC828" s="2">
        <f>ROUND(SUMIF(AA819:AA826,"=36286615",GO819:GO826),2)</f>
        <v>0</v>
      </c>
      <c r="CD828" s="2">
        <f>ROUND(SUMIF(AA819:AA826,"=36286615",GP819:GP826),2)</f>
        <v>0</v>
      </c>
      <c r="CE828" s="2">
        <f>AC828-BX828</f>
        <v>0</v>
      </c>
      <c r="CF828" s="2">
        <f>AC828-BY828</f>
        <v>0</v>
      </c>
      <c r="CG828" s="2">
        <f>BX828-BZ828</f>
        <v>0</v>
      </c>
      <c r="CH828" s="2">
        <f>AC828-BX828-BY828+BZ828</f>
        <v>0</v>
      </c>
      <c r="CI828" s="2">
        <f>BY828-BZ828</f>
        <v>0</v>
      </c>
      <c r="CJ828" s="2">
        <f>ROUND(SUMIF(AA819:AA826,"=36286615",GX819:GX826),2)</f>
        <v>0</v>
      </c>
      <c r="CK828" s="2">
        <f>ROUND(SUMIF(AA819:AA826,"=36286615",GY819:GY826),2)</f>
        <v>0</v>
      </c>
      <c r="CL828" s="2">
        <f>ROUND(SUMIF(AA819:AA826,"=36286615",GZ819:GZ826),2)</f>
        <v>0</v>
      </c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  <c r="DB828" s="2"/>
      <c r="DC828" s="2"/>
      <c r="DD828" s="2"/>
      <c r="DE828" s="2"/>
      <c r="DF828" s="2"/>
      <c r="DG828" s="3"/>
      <c r="DH828" s="3"/>
      <c r="DI828" s="3"/>
      <c r="DJ828" s="3"/>
      <c r="DK828" s="3"/>
      <c r="DL828" s="3"/>
      <c r="DM828" s="3"/>
      <c r="DN828" s="3"/>
      <c r="DO828" s="3"/>
      <c r="DP828" s="3"/>
      <c r="DQ828" s="3"/>
      <c r="DR828" s="3"/>
      <c r="DS828" s="3"/>
      <c r="DT828" s="3"/>
      <c r="DU828" s="3"/>
      <c r="DV828" s="3"/>
      <c r="DW828" s="3"/>
      <c r="DX828" s="3"/>
      <c r="DY828" s="3"/>
      <c r="DZ828" s="3"/>
      <c r="EA828" s="3"/>
      <c r="EB828" s="3"/>
      <c r="EC828" s="3"/>
      <c r="ED828" s="3"/>
      <c r="EE828" s="3"/>
      <c r="EF828" s="3"/>
      <c r="EG828" s="3"/>
      <c r="EH828" s="3"/>
      <c r="EI828" s="3"/>
      <c r="EJ828" s="3"/>
      <c r="EK828" s="3"/>
      <c r="EL828" s="3"/>
      <c r="EM828" s="3"/>
      <c r="EN828" s="3"/>
      <c r="EO828" s="3"/>
      <c r="EP828" s="3"/>
      <c r="EQ828" s="3"/>
      <c r="ER828" s="3"/>
      <c r="ES828" s="3"/>
      <c r="ET828" s="3"/>
      <c r="EU828" s="3"/>
      <c r="EV828" s="3"/>
      <c r="EW828" s="3"/>
      <c r="EX828" s="3"/>
      <c r="EY828" s="3"/>
      <c r="EZ828" s="3"/>
      <c r="FA828" s="3"/>
      <c r="FB828" s="3"/>
      <c r="FC828" s="3"/>
      <c r="FD828" s="3"/>
      <c r="FE828" s="3"/>
      <c r="FF828" s="3"/>
      <c r="FG828" s="3"/>
      <c r="FH828" s="3"/>
      <c r="FI828" s="3"/>
      <c r="FJ828" s="3"/>
      <c r="FK828" s="3"/>
      <c r="FL828" s="3"/>
      <c r="FM828" s="3"/>
      <c r="FN828" s="3"/>
      <c r="FO828" s="3"/>
      <c r="FP828" s="3"/>
      <c r="FQ828" s="3"/>
      <c r="FR828" s="3"/>
      <c r="FS828" s="3"/>
      <c r="FT828" s="3"/>
      <c r="FU828" s="3"/>
      <c r="FV828" s="3"/>
      <c r="FW828" s="3"/>
      <c r="FX828" s="3"/>
      <c r="FY828" s="3"/>
      <c r="FZ828" s="3"/>
      <c r="GA828" s="3"/>
      <c r="GB828" s="3"/>
      <c r="GC828" s="3"/>
      <c r="GD828" s="3"/>
      <c r="GE828" s="3"/>
      <c r="GF828" s="3"/>
      <c r="GG828" s="3"/>
      <c r="GH828" s="3"/>
      <c r="GI828" s="3"/>
      <c r="GJ828" s="3"/>
      <c r="GK828" s="3"/>
      <c r="GL828" s="3"/>
      <c r="GM828" s="3"/>
      <c r="GN828" s="3"/>
      <c r="GO828" s="3"/>
      <c r="GP828" s="3"/>
      <c r="GQ828" s="3"/>
      <c r="GR828" s="3"/>
      <c r="GS828" s="3"/>
      <c r="GT828" s="3"/>
      <c r="GU828" s="3"/>
      <c r="GV828" s="3"/>
      <c r="GW828" s="3"/>
      <c r="GX828" s="3">
        <v>0</v>
      </c>
    </row>
    <row r="830" spans="1:245" x14ac:dyDescent="0.2">
      <c r="A830" s="4">
        <v>50</v>
      </c>
      <c r="B830" s="4">
        <v>0</v>
      </c>
      <c r="C830" s="4">
        <v>0</v>
      </c>
      <c r="D830" s="4">
        <v>1</v>
      </c>
      <c r="E830" s="4">
        <v>201</v>
      </c>
      <c r="F830" s="4">
        <f>ROUND(Source!O828,O830)</f>
        <v>0</v>
      </c>
      <c r="G830" s="4" t="s">
        <v>12</v>
      </c>
      <c r="H830" s="4" t="s">
        <v>13</v>
      </c>
      <c r="I830" s="4"/>
      <c r="J830" s="4"/>
      <c r="K830" s="4">
        <v>201</v>
      </c>
      <c r="L830" s="4">
        <v>1</v>
      </c>
      <c r="M830" s="4">
        <v>3</v>
      </c>
      <c r="N830" s="4" t="s">
        <v>3</v>
      </c>
      <c r="O830" s="4">
        <v>2</v>
      </c>
      <c r="P830" s="4"/>
      <c r="Q830" s="4"/>
      <c r="R830" s="4"/>
      <c r="S830" s="4"/>
      <c r="T830" s="4"/>
      <c r="U830" s="4"/>
      <c r="V830" s="4"/>
      <c r="W830" s="4"/>
    </row>
    <row r="831" spans="1:245" x14ac:dyDescent="0.2">
      <c r="A831" s="4">
        <v>50</v>
      </c>
      <c r="B831" s="4">
        <v>0</v>
      </c>
      <c r="C831" s="4">
        <v>0</v>
      </c>
      <c r="D831" s="4">
        <v>1</v>
      </c>
      <c r="E831" s="4">
        <v>202</v>
      </c>
      <c r="F831" s="4">
        <f>ROUND(Source!P828,O831)</f>
        <v>0</v>
      </c>
      <c r="G831" s="4" t="s">
        <v>14</v>
      </c>
      <c r="H831" s="4" t="s">
        <v>15</v>
      </c>
      <c r="I831" s="4"/>
      <c r="J831" s="4"/>
      <c r="K831" s="4">
        <v>202</v>
      </c>
      <c r="L831" s="4">
        <v>2</v>
      </c>
      <c r="M831" s="4">
        <v>3</v>
      </c>
      <c r="N831" s="4" t="s">
        <v>3</v>
      </c>
      <c r="O831" s="4">
        <v>2</v>
      </c>
      <c r="P831" s="4"/>
      <c r="Q831" s="4"/>
      <c r="R831" s="4"/>
      <c r="S831" s="4"/>
      <c r="T831" s="4"/>
      <c r="U831" s="4"/>
      <c r="V831" s="4"/>
      <c r="W831" s="4"/>
    </row>
    <row r="832" spans="1:245" x14ac:dyDescent="0.2">
      <c r="A832" s="4">
        <v>50</v>
      </c>
      <c r="B832" s="4">
        <v>0</v>
      </c>
      <c r="C832" s="4">
        <v>0</v>
      </c>
      <c r="D832" s="4">
        <v>1</v>
      </c>
      <c r="E832" s="4">
        <v>222</v>
      </c>
      <c r="F832" s="4">
        <f>ROUND(Source!AO828,O832)</f>
        <v>0</v>
      </c>
      <c r="G832" s="4" t="s">
        <v>16</v>
      </c>
      <c r="H832" s="4" t="s">
        <v>17</v>
      </c>
      <c r="I832" s="4"/>
      <c r="J832" s="4"/>
      <c r="K832" s="4">
        <v>222</v>
      </c>
      <c r="L832" s="4">
        <v>3</v>
      </c>
      <c r="M832" s="4">
        <v>3</v>
      </c>
      <c r="N832" s="4" t="s">
        <v>3</v>
      </c>
      <c r="O832" s="4">
        <v>2</v>
      </c>
      <c r="P832" s="4"/>
      <c r="Q832" s="4"/>
      <c r="R832" s="4"/>
      <c r="S832" s="4"/>
      <c r="T832" s="4"/>
      <c r="U832" s="4"/>
      <c r="V832" s="4"/>
      <c r="W832" s="4"/>
    </row>
    <row r="833" spans="1:23" x14ac:dyDescent="0.2">
      <c r="A833" s="4">
        <v>50</v>
      </c>
      <c r="B833" s="4">
        <v>0</v>
      </c>
      <c r="C833" s="4">
        <v>0</v>
      </c>
      <c r="D833" s="4">
        <v>1</v>
      </c>
      <c r="E833" s="4">
        <v>225</v>
      </c>
      <c r="F833" s="4">
        <f>ROUND(Source!AV828,O833)</f>
        <v>0</v>
      </c>
      <c r="G833" s="4" t="s">
        <v>18</v>
      </c>
      <c r="H833" s="4" t="s">
        <v>19</v>
      </c>
      <c r="I833" s="4"/>
      <c r="J833" s="4"/>
      <c r="K833" s="4">
        <v>225</v>
      </c>
      <c r="L833" s="4">
        <v>4</v>
      </c>
      <c r="M833" s="4">
        <v>3</v>
      </c>
      <c r="N833" s="4" t="s">
        <v>3</v>
      </c>
      <c r="O833" s="4">
        <v>2</v>
      </c>
      <c r="P833" s="4"/>
      <c r="Q833" s="4"/>
      <c r="R833" s="4"/>
      <c r="S833" s="4"/>
      <c r="T833" s="4"/>
      <c r="U833" s="4"/>
      <c r="V833" s="4"/>
      <c r="W833" s="4"/>
    </row>
    <row r="834" spans="1:23" x14ac:dyDescent="0.2">
      <c r="A834" s="4">
        <v>50</v>
      </c>
      <c r="B834" s="4">
        <v>0</v>
      </c>
      <c r="C834" s="4">
        <v>0</v>
      </c>
      <c r="D834" s="4">
        <v>1</v>
      </c>
      <c r="E834" s="4">
        <v>226</v>
      </c>
      <c r="F834" s="4">
        <f>ROUND(Source!AW828,O834)</f>
        <v>0</v>
      </c>
      <c r="G834" s="4" t="s">
        <v>20</v>
      </c>
      <c r="H834" s="4" t="s">
        <v>21</v>
      </c>
      <c r="I834" s="4"/>
      <c r="J834" s="4"/>
      <c r="K834" s="4">
        <v>226</v>
      </c>
      <c r="L834" s="4">
        <v>5</v>
      </c>
      <c r="M834" s="4">
        <v>3</v>
      </c>
      <c r="N834" s="4" t="s">
        <v>3</v>
      </c>
      <c r="O834" s="4">
        <v>2</v>
      </c>
      <c r="P834" s="4"/>
      <c r="Q834" s="4"/>
      <c r="R834" s="4"/>
      <c r="S834" s="4"/>
      <c r="T834" s="4"/>
      <c r="U834" s="4"/>
      <c r="V834" s="4"/>
      <c r="W834" s="4"/>
    </row>
    <row r="835" spans="1:23" x14ac:dyDescent="0.2">
      <c r="A835" s="4">
        <v>50</v>
      </c>
      <c r="B835" s="4">
        <v>0</v>
      </c>
      <c r="C835" s="4">
        <v>0</v>
      </c>
      <c r="D835" s="4">
        <v>1</v>
      </c>
      <c r="E835" s="4">
        <v>227</v>
      </c>
      <c r="F835" s="4">
        <f>ROUND(Source!AX828,O835)</f>
        <v>0</v>
      </c>
      <c r="G835" s="4" t="s">
        <v>22</v>
      </c>
      <c r="H835" s="4" t="s">
        <v>23</v>
      </c>
      <c r="I835" s="4"/>
      <c r="J835" s="4"/>
      <c r="K835" s="4">
        <v>227</v>
      </c>
      <c r="L835" s="4">
        <v>6</v>
      </c>
      <c r="M835" s="4">
        <v>3</v>
      </c>
      <c r="N835" s="4" t="s">
        <v>3</v>
      </c>
      <c r="O835" s="4">
        <v>2</v>
      </c>
      <c r="P835" s="4"/>
      <c r="Q835" s="4"/>
      <c r="R835" s="4"/>
      <c r="S835" s="4"/>
      <c r="T835" s="4"/>
      <c r="U835" s="4"/>
      <c r="V835" s="4"/>
      <c r="W835" s="4"/>
    </row>
    <row r="836" spans="1:23" x14ac:dyDescent="0.2">
      <c r="A836" s="4">
        <v>50</v>
      </c>
      <c r="B836" s="4">
        <v>0</v>
      </c>
      <c r="C836" s="4">
        <v>0</v>
      </c>
      <c r="D836" s="4">
        <v>1</v>
      </c>
      <c r="E836" s="4">
        <v>228</v>
      </c>
      <c r="F836" s="4">
        <f>ROUND(Source!AY828,O836)</f>
        <v>0</v>
      </c>
      <c r="G836" s="4" t="s">
        <v>24</v>
      </c>
      <c r="H836" s="4" t="s">
        <v>25</v>
      </c>
      <c r="I836" s="4"/>
      <c r="J836" s="4"/>
      <c r="K836" s="4">
        <v>228</v>
      </c>
      <c r="L836" s="4">
        <v>7</v>
      </c>
      <c r="M836" s="4">
        <v>3</v>
      </c>
      <c r="N836" s="4" t="s">
        <v>3</v>
      </c>
      <c r="O836" s="4">
        <v>2</v>
      </c>
      <c r="P836" s="4"/>
      <c r="Q836" s="4"/>
      <c r="R836" s="4"/>
      <c r="S836" s="4"/>
      <c r="T836" s="4"/>
      <c r="U836" s="4"/>
      <c r="V836" s="4"/>
      <c r="W836" s="4"/>
    </row>
    <row r="837" spans="1:23" x14ac:dyDescent="0.2">
      <c r="A837" s="4">
        <v>50</v>
      </c>
      <c r="B837" s="4">
        <v>0</v>
      </c>
      <c r="C837" s="4">
        <v>0</v>
      </c>
      <c r="D837" s="4">
        <v>1</v>
      </c>
      <c r="E837" s="4">
        <v>216</v>
      </c>
      <c r="F837" s="4">
        <f>ROUND(Source!AP828,O837)</f>
        <v>0</v>
      </c>
      <c r="G837" s="4" t="s">
        <v>26</v>
      </c>
      <c r="H837" s="4" t="s">
        <v>27</v>
      </c>
      <c r="I837" s="4"/>
      <c r="J837" s="4"/>
      <c r="K837" s="4">
        <v>216</v>
      </c>
      <c r="L837" s="4">
        <v>8</v>
      </c>
      <c r="M837" s="4">
        <v>3</v>
      </c>
      <c r="N837" s="4" t="s">
        <v>3</v>
      </c>
      <c r="O837" s="4">
        <v>2</v>
      </c>
      <c r="P837" s="4"/>
      <c r="Q837" s="4"/>
      <c r="R837" s="4"/>
      <c r="S837" s="4"/>
      <c r="T837" s="4"/>
      <c r="U837" s="4"/>
      <c r="V837" s="4"/>
      <c r="W837" s="4"/>
    </row>
    <row r="838" spans="1:23" x14ac:dyDescent="0.2">
      <c r="A838" s="4">
        <v>50</v>
      </c>
      <c r="B838" s="4">
        <v>0</v>
      </c>
      <c r="C838" s="4">
        <v>0</v>
      </c>
      <c r="D838" s="4">
        <v>1</v>
      </c>
      <c r="E838" s="4">
        <v>223</v>
      </c>
      <c r="F838" s="4">
        <f>ROUND(Source!AQ828,O838)</f>
        <v>0</v>
      </c>
      <c r="G838" s="4" t="s">
        <v>28</v>
      </c>
      <c r="H838" s="4" t="s">
        <v>29</v>
      </c>
      <c r="I838" s="4"/>
      <c r="J838" s="4"/>
      <c r="K838" s="4">
        <v>223</v>
      </c>
      <c r="L838" s="4">
        <v>9</v>
      </c>
      <c r="M838" s="4">
        <v>3</v>
      </c>
      <c r="N838" s="4" t="s">
        <v>3</v>
      </c>
      <c r="O838" s="4">
        <v>2</v>
      </c>
      <c r="P838" s="4"/>
      <c r="Q838" s="4"/>
      <c r="R838" s="4"/>
      <c r="S838" s="4"/>
      <c r="T838" s="4"/>
      <c r="U838" s="4"/>
      <c r="V838" s="4"/>
      <c r="W838" s="4"/>
    </row>
    <row r="839" spans="1:23" x14ac:dyDescent="0.2">
      <c r="A839" s="4">
        <v>50</v>
      </c>
      <c r="B839" s="4">
        <v>0</v>
      </c>
      <c r="C839" s="4">
        <v>0</v>
      </c>
      <c r="D839" s="4">
        <v>1</v>
      </c>
      <c r="E839" s="4">
        <v>229</v>
      </c>
      <c r="F839" s="4">
        <f>ROUND(Source!AZ828,O839)</f>
        <v>0</v>
      </c>
      <c r="G839" s="4" t="s">
        <v>30</v>
      </c>
      <c r="H839" s="4" t="s">
        <v>31</v>
      </c>
      <c r="I839" s="4"/>
      <c r="J839" s="4"/>
      <c r="K839" s="4">
        <v>229</v>
      </c>
      <c r="L839" s="4">
        <v>10</v>
      </c>
      <c r="M839" s="4">
        <v>3</v>
      </c>
      <c r="N839" s="4" t="s">
        <v>3</v>
      </c>
      <c r="O839" s="4">
        <v>2</v>
      </c>
      <c r="P839" s="4"/>
      <c r="Q839" s="4"/>
      <c r="R839" s="4"/>
      <c r="S839" s="4"/>
      <c r="T839" s="4"/>
      <c r="U839" s="4"/>
      <c r="V839" s="4"/>
      <c r="W839" s="4"/>
    </row>
    <row r="840" spans="1:23" x14ac:dyDescent="0.2">
      <c r="A840" s="4">
        <v>50</v>
      </c>
      <c r="B840" s="4">
        <v>0</v>
      </c>
      <c r="C840" s="4">
        <v>0</v>
      </c>
      <c r="D840" s="4">
        <v>1</v>
      </c>
      <c r="E840" s="4">
        <v>203</v>
      </c>
      <c r="F840" s="4">
        <f>ROUND(Source!Q828,O840)</f>
        <v>0</v>
      </c>
      <c r="G840" s="4" t="s">
        <v>32</v>
      </c>
      <c r="H840" s="4" t="s">
        <v>33</v>
      </c>
      <c r="I840" s="4"/>
      <c r="J840" s="4"/>
      <c r="K840" s="4">
        <v>203</v>
      </c>
      <c r="L840" s="4">
        <v>11</v>
      </c>
      <c r="M840" s="4">
        <v>3</v>
      </c>
      <c r="N840" s="4" t="s">
        <v>3</v>
      </c>
      <c r="O840" s="4">
        <v>2</v>
      </c>
      <c r="P840" s="4"/>
      <c r="Q840" s="4"/>
      <c r="R840" s="4"/>
      <c r="S840" s="4"/>
      <c r="T840" s="4"/>
      <c r="U840" s="4"/>
      <c r="V840" s="4"/>
      <c r="W840" s="4"/>
    </row>
    <row r="841" spans="1:23" x14ac:dyDescent="0.2">
      <c r="A841" s="4">
        <v>50</v>
      </c>
      <c r="B841" s="4">
        <v>0</v>
      </c>
      <c r="C841" s="4">
        <v>0</v>
      </c>
      <c r="D841" s="4">
        <v>1</v>
      </c>
      <c r="E841" s="4">
        <v>231</v>
      </c>
      <c r="F841" s="4">
        <f>ROUND(Source!BB828,O841)</f>
        <v>0</v>
      </c>
      <c r="G841" s="4" t="s">
        <v>34</v>
      </c>
      <c r="H841" s="4" t="s">
        <v>35</v>
      </c>
      <c r="I841" s="4"/>
      <c r="J841" s="4"/>
      <c r="K841" s="4">
        <v>231</v>
      </c>
      <c r="L841" s="4">
        <v>12</v>
      </c>
      <c r="M841" s="4">
        <v>3</v>
      </c>
      <c r="N841" s="4" t="s">
        <v>3</v>
      </c>
      <c r="O841" s="4">
        <v>2</v>
      </c>
      <c r="P841" s="4"/>
      <c r="Q841" s="4"/>
      <c r="R841" s="4"/>
      <c r="S841" s="4"/>
      <c r="T841" s="4"/>
      <c r="U841" s="4"/>
      <c r="V841" s="4"/>
      <c r="W841" s="4"/>
    </row>
    <row r="842" spans="1:23" x14ac:dyDescent="0.2">
      <c r="A842" s="4">
        <v>50</v>
      </c>
      <c r="B842" s="4">
        <v>0</v>
      </c>
      <c r="C842" s="4">
        <v>0</v>
      </c>
      <c r="D842" s="4">
        <v>1</v>
      </c>
      <c r="E842" s="4">
        <v>204</v>
      </c>
      <c r="F842" s="4">
        <f>ROUND(Source!R828,O842)</f>
        <v>0</v>
      </c>
      <c r="G842" s="4" t="s">
        <v>36</v>
      </c>
      <c r="H842" s="4" t="s">
        <v>37</v>
      </c>
      <c r="I842" s="4"/>
      <c r="J842" s="4"/>
      <c r="K842" s="4">
        <v>204</v>
      </c>
      <c r="L842" s="4">
        <v>13</v>
      </c>
      <c r="M842" s="4">
        <v>3</v>
      </c>
      <c r="N842" s="4" t="s">
        <v>3</v>
      </c>
      <c r="O842" s="4">
        <v>2</v>
      </c>
      <c r="P842" s="4"/>
      <c r="Q842" s="4"/>
      <c r="R842" s="4"/>
      <c r="S842" s="4"/>
      <c r="T842" s="4"/>
      <c r="U842" s="4"/>
      <c r="V842" s="4"/>
      <c r="W842" s="4"/>
    </row>
    <row r="843" spans="1:23" x14ac:dyDescent="0.2">
      <c r="A843" s="4">
        <v>50</v>
      </c>
      <c r="B843" s="4">
        <v>0</v>
      </c>
      <c r="C843" s="4">
        <v>0</v>
      </c>
      <c r="D843" s="4">
        <v>1</v>
      </c>
      <c r="E843" s="4">
        <v>205</v>
      </c>
      <c r="F843" s="4">
        <f>ROUND(Source!S828,O843)</f>
        <v>0</v>
      </c>
      <c r="G843" s="4" t="s">
        <v>38</v>
      </c>
      <c r="H843" s="4" t="s">
        <v>39</v>
      </c>
      <c r="I843" s="4"/>
      <c r="J843" s="4"/>
      <c r="K843" s="4">
        <v>205</v>
      </c>
      <c r="L843" s="4">
        <v>14</v>
      </c>
      <c r="M843" s="4">
        <v>3</v>
      </c>
      <c r="N843" s="4" t="s">
        <v>3</v>
      </c>
      <c r="O843" s="4">
        <v>2</v>
      </c>
      <c r="P843" s="4"/>
      <c r="Q843" s="4"/>
      <c r="R843" s="4"/>
      <c r="S843" s="4"/>
      <c r="T843" s="4"/>
      <c r="U843" s="4"/>
      <c r="V843" s="4"/>
      <c r="W843" s="4"/>
    </row>
    <row r="844" spans="1:23" x14ac:dyDescent="0.2">
      <c r="A844" s="4">
        <v>50</v>
      </c>
      <c r="B844" s="4">
        <v>0</v>
      </c>
      <c r="C844" s="4">
        <v>0</v>
      </c>
      <c r="D844" s="4">
        <v>1</v>
      </c>
      <c r="E844" s="4">
        <v>232</v>
      </c>
      <c r="F844" s="4">
        <f>ROUND(Source!BC828,O844)</f>
        <v>0</v>
      </c>
      <c r="G844" s="4" t="s">
        <v>40</v>
      </c>
      <c r="H844" s="4" t="s">
        <v>41</v>
      </c>
      <c r="I844" s="4"/>
      <c r="J844" s="4"/>
      <c r="K844" s="4">
        <v>232</v>
      </c>
      <c r="L844" s="4">
        <v>15</v>
      </c>
      <c r="M844" s="4">
        <v>3</v>
      </c>
      <c r="N844" s="4" t="s">
        <v>3</v>
      </c>
      <c r="O844" s="4">
        <v>2</v>
      </c>
      <c r="P844" s="4"/>
      <c r="Q844" s="4"/>
      <c r="R844" s="4"/>
      <c r="S844" s="4"/>
      <c r="T844" s="4"/>
      <c r="U844" s="4"/>
      <c r="V844" s="4"/>
      <c r="W844" s="4"/>
    </row>
    <row r="845" spans="1:23" x14ac:dyDescent="0.2">
      <c r="A845" s="4">
        <v>50</v>
      </c>
      <c r="B845" s="4">
        <v>0</v>
      </c>
      <c r="C845" s="4">
        <v>0</v>
      </c>
      <c r="D845" s="4">
        <v>1</v>
      </c>
      <c r="E845" s="4">
        <v>214</v>
      </c>
      <c r="F845" s="4">
        <f>ROUND(Source!AS828,O845)</f>
        <v>0</v>
      </c>
      <c r="G845" s="4" t="s">
        <v>42</v>
      </c>
      <c r="H845" s="4" t="s">
        <v>43</v>
      </c>
      <c r="I845" s="4"/>
      <c r="J845" s="4"/>
      <c r="K845" s="4">
        <v>214</v>
      </c>
      <c r="L845" s="4">
        <v>16</v>
      </c>
      <c r="M845" s="4">
        <v>3</v>
      </c>
      <c r="N845" s="4" t="s">
        <v>3</v>
      </c>
      <c r="O845" s="4">
        <v>2</v>
      </c>
      <c r="P845" s="4"/>
      <c r="Q845" s="4"/>
      <c r="R845" s="4"/>
      <c r="S845" s="4"/>
      <c r="T845" s="4"/>
      <c r="U845" s="4"/>
      <c r="V845" s="4"/>
      <c r="W845" s="4"/>
    </row>
    <row r="846" spans="1:23" x14ac:dyDescent="0.2">
      <c r="A846" s="4">
        <v>50</v>
      </c>
      <c r="B846" s="4">
        <v>0</v>
      </c>
      <c r="C846" s="4">
        <v>0</v>
      </c>
      <c r="D846" s="4">
        <v>1</v>
      </c>
      <c r="E846" s="4">
        <v>215</v>
      </c>
      <c r="F846" s="4">
        <f>ROUND(Source!AT828,O846)</f>
        <v>0</v>
      </c>
      <c r="G846" s="4" t="s">
        <v>44</v>
      </c>
      <c r="H846" s="4" t="s">
        <v>45</v>
      </c>
      <c r="I846" s="4"/>
      <c r="J846" s="4"/>
      <c r="K846" s="4">
        <v>215</v>
      </c>
      <c r="L846" s="4">
        <v>17</v>
      </c>
      <c r="M846" s="4">
        <v>3</v>
      </c>
      <c r="N846" s="4" t="s">
        <v>3</v>
      </c>
      <c r="O846" s="4">
        <v>2</v>
      </c>
      <c r="P846" s="4"/>
      <c r="Q846" s="4"/>
      <c r="R846" s="4"/>
      <c r="S846" s="4"/>
      <c r="T846" s="4"/>
      <c r="U846" s="4"/>
      <c r="V846" s="4"/>
      <c r="W846" s="4"/>
    </row>
    <row r="847" spans="1:23" x14ac:dyDescent="0.2">
      <c r="A847" s="4">
        <v>50</v>
      </c>
      <c r="B847" s="4">
        <v>0</v>
      </c>
      <c r="C847" s="4">
        <v>0</v>
      </c>
      <c r="D847" s="4">
        <v>1</v>
      </c>
      <c r="E847" s="4">
        <v>217</v>
      </c>
      <c r="F847" s="4">
        <f>ROUND(Source!AU828,O847)</f>
        <v>0</v>
      </c>
      <c r="G847" s="4" t="s">
        <v>46</v>
      </c>
      <c r="H847" s="4" t="s">
        <v>47</v>
      </c>
      <c r="I847" s="4"/>
      <c r="J847" s="4"/>
      <c r="K847" s="4">
        <v>217</v>
      </c>
      <c r="L847" s="4">
        <v>18</v>
      </c>
      <c r="M847" s="4">
        <v>3</v>
      </c>
      <c r="N847" s="4" t="s">
        <v>3</v>
      </c>
      <c r="O847" s="4">
        <v>2</v>
      </c>
      <c r="P847" s="4"/>
      <c r="Q847" s="4"/>
      <c r="R847" s="4"/>
      <c r="S847" s="4"/>
      <c r="T847" s="4"/>
      <c r="U847" s="4"/>
      <c r="V847" s="4"/>
      <c r="W847" s="4"/>
    </row>
    <row r="848" spans="1:23" x14ac:dyDescent="0.2">
      <c r="A848" s="4">
        <v>50</v>
      </c>
      <c r="B848" s="4">
        <v>0</v>
      </c>
      <c r="C848" s="4">
        <v>0</v>
      </c>
      <c r="D848" s="4">
        <v>1</v>
      </c>
      <c r="E848" s="4">
        <v>230</v>
      </c>
      <c r="F848" s="4">
        <f>ROUND(Source!BA828,O848)</f>
        <v>0</v>
      </c>
      <c r="G848" s="4" t="s">
        <v>48</v>
      </c>
      <c r="H848" s="4" t="s">
        <v>49</v>
      </c>
      <c r="I848" s="4"/>
      <c r="J848" s="4"/>
      <c r="K848" s="4">
        <v>230</v>
      </c>
      <c r="L848" s="4">
        <v>19</v>
      </c>
      <c r="M848" s="4">
        <v>3</v>
      </c>
      <c r="N848" s="4" t="s">
        <v>3</v>
      </c>
      <c r="O848" s="4">
        <v>2</v>
      </c>
      <c r="P848" s="4"/>
      <c r="Q848" s="4"/>
      <c r="R848" s="4"/>
      <c r="S848" s="4"/>
      <c r="T848" s="4"/>
      <c r="U848" s="4"/>
      <c r="V848" s="4"/>
      <c r="W848" s="4"/>
    </row>
    <row r="849" spans="1:245" x14ac:dyDescent="0.2">
      <c r="A849" s="4">
        <v>50</v>
      </c>
      <c r="B849" s="4">
        <v>0</v>
      </c>
      <c r="C849" s="4">
        <v>0</v>
      </c>
      <c r="D849" s="4">
        <v>1</v>
      </c>
      <c r="E849" s="4">
        <v>206</v>
      </c>
      <c r="F849" s="4">
        <f>ROUND(Source!T828,O849)</f>
        <v>0</v>
      </c>
      <c r="G849" s="4" t="s">
        <v>50</v>
      </c>
      <c r="H849" s="4" t="s">
        <v>51</v>
      </c>
      <c r="I849" s="4"/>
      <c r="J849" s="4"/>
      <c r="K849" s="4">
        <v>206</v>
      </c>
      <c r="L849" s="4">
        <v>20</v>
      </c>
      <c r="M849" s="4">
        <v>3</v>
      </c>
      <c r="N849" s="4" t="s">
        <v>3</v>
      </c>
      <c r="O849" s="4">
        <v>2</v>
      </c>
      <c r="P849" s="4"/>
      <c r="Q849" s="4"/>
      <c r="R849" s="4"/>
      <c r="S849" s="4"/>
      <c r="T849" s="4"/>
      <c r="U849" s="4"/>
      <c r="V849" s="4"/>
      <c r="W849" s="4"/>
    </row>
    <row r="850" spans="1:245" x14ac:dyDescent="0.2">
      <c r="A850" s="4">
        <v>50</v>
      </c>
      <c r="B850" s="4">
        <v>0</v>
      </c>
      <c r="C850" s="4">
        <v>0</v>
      </c>
      <c r="D850" s="4">
        <v>1</v>
      </c>
      <c r="E850" s="4">
        <v>207</v>
      </c>
      <c r="F850" s="4">
        <f>Source!U828</f>
        <v>0</v>
      </c>
      <c r="G850" s="4" t="s">
        <v>52</v>
      </c>
      <c r="H850" s="4" t="s">
        <v>53</v>
      </c>
      <c r="I850" s="4"/>
      <c r="J850" s="4"/>
      <c r="K850" s="4">
        <v>207</v>
      </c>
      <c r="L850" s="4">
        <v>21</v>
      </c>
      <c r="M850" s="4">
        <v>3</v>
      </c>
      <c r="N850" s="4" t="s">
        <v>3</v>
      </c>
      <c r="O850" s="4">
        <v>-1</v>
      </c>
      <c r="P850" s="4"/>
      <c r="Q850" s="4"/>
      <c r="R850" s="4"/>
      <c r="S850" s="4"/>
      <c r="T850" s="4"/>
      <c r="U850" s="4"/>
      <c r="V850" s="4"/>
      <c r="W850" s="4"/>
    </row>
    <row r="851" spans="1:245" x14ac:dyDescent="0.2">
      <c r="A851" s="4">
        <v>50</v>
      </c>
      <c r="B851" s="4">
        <v>0</v>
      </c>
      <c r="C851" s="4">
        <v>0</v>
      </c>
      <c r="D851" s="4">
        <v>1</v>
      </c>
      <c r="E851" s="4">
        <v>208</v>
      </c>
      <c r="F851" s="4">
        <f>Source!V828</f>
        <v>0</v>
      </c>
      <c r="G851" s="4" t="s">
        <v>54</v>
      </c>
      <c r="H851" s="4" t="s">
        <v>55</v>
      </c>
      <c r="I851" s="4"/>
      <c r="J851" s="4"/>
      <c r="K851" s="4">
        <v>208</v>
      </c>
      <c r="L851" s="4">
        <v>22</v>
      </c>
      <c r="M851" s="4">
        <v>3</v>
      </c>
      <c r="N851" s="4" t="s">
        <v>3</v>
      </c>
      <c r="O851" s="4">
        <v>-1</v>
      </c>
      <c r="P851" s="4"/>
      <c r="Q851" s="4"/>
      <c r="R851" s="4"/>
      <c r="S851" s="4"/>
      <c r="T851" s="4"/>
      <c r="U851" s="4"/>
      <c r="V851" s="4"/>
      <c r="W851" s="4"/>
    </row>
    <row r="852" spans="1:245" x14ac:dyDescent="0.2">
      <c r="A852" s="4">
        <v>50</v>
      </c>
      <c r="B852" s="4">
        <v>0</v>
      </c>
      <c r="C852" s="4">
        <v>0</v>
      </c>
      <c r="D852" s="4">
        <v>1</v>
      </c>
      <c r="E852" s="4">
        <v>209</v>
      </c>
      <c r="F852" s="4">
        <f>ROUND(Source!W828,O852)</f>
        <v>0</v>
      </c>
      <c r="G852" s="4" t="s">
        <v>56</v>
      </c>
      <c r="H852" s="4" t="s">
        <v>57</v>
      </c>
      <c r="I852" s="4"/>
      <c r="J852" s="4"/>
      <c r="K852" s="4">
        <v>209</v>
      </c>
      <c r="L852" s="4">
        <v>23</v>
      </c>
      <c r="M852" s="4">
        <v>3</v>
      </c>
      <c r="N852" s="4" t="s">
        <v>3</v>
      </c>
      <c r="O852" s="4">
        <v>2</v>
      </c>
      <c r="P852" s="4"/>
      <c r="Q852" s="4"/>
      <c r="R852" s="4"/>
      <c r="S852" s="4"/>
      <c r="T852" s="4"/>
      <c r="U852" s="4"/>
      <c r="V852" s="4"/>
      <c r="W852" s="4"/>
    </row>
    <row r="853" spans="1:245" x14ac:dyDescent="0.2">
      <c r="A853" s="4">
        <v>50</v>
      </c>
      <c r="B853" s="4">
        <v>0</v>
      </c>
      <c r="C853" s="4">
        <v>0</v>
      </c>
      <c r="D853" s="4">
        <v>1</v>
      </c>
      <c r="E853" s="4">
        <v>210</v>
      </c>
      <c r="F853" s="4">
        <f>ROUND(Source!X828,O853)</f>
        <v>0</v>
      </c>
      <c r="G853" s="4" t="s">
        <v>58</v>
      </c>
      <c r="H853" s="4" t="s">
        <v>59</v>
      </c>
      <c r="I853" s="4"/>
      <c r="J853" s="4"/>
      <c r="K853" s="4">
        <v>210</v>
      </c>
      <c r="L853" s="4">
        <v>24</v>
      </c>
      <c r="M853" s="4">
        <v>3</v>
      </c>
      <c r="N853" s="4" t="s">
        <v>3</v>
      </c>
      <c r="O853" s="4">
        <v>2</v>
      </c>
      <c r="P853" s="4"/>
      <c r="Q853" s="4"/>
      <c r="R853" s="4"/>
      <c r="S853" s="4"/>
      <c r="T853" s="4"/>
      <c r="U853" s="4"/>
      <c r="V853" s="4"/>
      <c r="W853" s="4"/>
    </row>
    <row r="854" spans="1:245" x14ac:dyDescent="0.2">
      <c r="A854" s="4">
        <v>50</v>
      </c>
      <c r="B854" s="4">
        <v>0</v>
      </c>
      <c r="C854" s="4">
        <v>0</v>
      </c>
      <c r="D854" s="4">
        <v>1</v>
      </c>
      <c r="E854" s="4">
        <v>211</v>
      </c>
      <c r="F854" s="4">
        <f>ROUND(Source!Y828,O854)</f>
        <v>0</v>
      </c>
      <c r="G854" s="4" t="s">
        <v>60</v>
      </c>
      <c r="H854" s="4" t="s">
        <v>61</v>
      </c>
      <c r="I854" s="4"/>
      <c r="J854" s="4"/>
      <c r="K854" s="4">
        <v>211</v>
      </c>
      <c r="L854" s="4">
        <v>25</v>
      </c>
      <c r="M854" s="4">
        <v>3</v>
      </c>
      <c r="N854" s="4" t="s">
        <v>3</v>
      </c>
      <c r="O854" s="4">
        <v>2</v>
      </c>
      <c r="P854" s="4"/>
      <c r="Q854" s="4"/>
      <c r="R854" s="4"/>
      <c r="S854" s="4"/>
      <c r="T854" s="4"/>
      <c r="U854" s="4"/>
      <c r="V854" s="4"/>
      <c r="W854" s="4"/>
    </row>
    <row r="855" spans="1:245" x14ac:dyDescent="0.2">
      <c r="A855" s="4">
        <v>50</v>
      </c>
      <c r="B855" s="4">
        <v>0</v>
      </c>
      <c r="C855" s="4">
        <v>0</v>
      </c>
      <c r="D855" s="4">
        <v>1</v>
      </c>
      <c r="E855" s="4">
        <v>224</v>
      </c>
      <c r="F855" s="4">
        <f>ROUND(Source!AR828,O855)</f>
        <v>0</v>
      </c>
      <c r="G855" s="4" t="s">
        <v>62</v>
      </c>
      <c r="H855" s="4" t="s">
        <v>63</v>
      </c>
      <c r="I855" s="4"/>
      <c r="J855" s="4"/>
      <c r="K855" s="4">
        <v>224</v>
      </c>
      <c r="L855" s="4">
        <v>26</v>
      </c>
      <c r="M855" s="4">
        <v>3</v>
      </c>
      <c r="N855" s="4" t="s">
        <v>3</v>
      </c>
      <c r="O855" s="4">
        <v>2</v>
      </c>
      <c r="P855" s="4"/>
      <c r="Q855" s="4"/>
      <c r="R855" s="4"/>
      <c r="S855" s="4"/>
      <c r="T855" s="4"/>
      <c r="U855" s="4"/>
      <c r="V855" s="4"/>
      <c r="W855" s="4"/>
    </row>
    <row r="857" spans="1:245" x14ac:dyDescent="0.2">
      <c r="A857" s="1">
        <v>5</v>
      </c>
      <c r="B857" s="1">
        <v>1</v>
      </c>
      <c r="C857" s="1"/>
      <c r="D857" s="1">
        <f>ROW(A867)</f>
        <v>867</v>
      </c>
      <c r="E857" s="1"/>
      <c r="F857" s="1" t="s">
        <v>243</v>
      </c>
      <c r="G857" s="1" t="s">
        <v>234</v>
      </c>
      <c r="H857" s="1" t="s">
        <v>3</v>
      </c>
      <c r="I857" s="1">
        <v>0</v>
      </c>
      <c r="J857" s="1"/>
      <c r="K857" s="1">
        <v>-1</v>
      </c>
      <c r="L857" s="1"/>
      <c r="M857" s="1"/>
      <c r="N857" s="1"/>
      <c r="O857" s="1"/>
      <c r="P857" s="1"/>
      <c r="Q857" s="1"/>
      <c r="R857" s="1"/>
      <c r="S857" s="1"/>
      <c r="T857" s="1"/>
      <c r="U857" s="1" t="s">
        <v>3</v>
      </c>
      <c r="V857" s="1">
        <v>0</v>
      </c>
      <c r="W857" s="1"/>
      <c r="X857" s="1"/>
      <c r="Y857" s="1"/>
      <c r="Z857" s="1"/>
      <c r="AA857" s="1"/>
      <c r="AB857" s="1" t="s">
        <v>3</v>
      </c>
      <c r="AC857" s="1" t="s">
        <v>3</v>
      </c>
      <c r="AD857" s="1" t="s">
        <v>3</v>
      </c>
      <c r="AE857" s="1" t="s">
        <v>3</v>
      </c>
      <c r="AF857" s="1" t="s">
        <v>3</v>
      </c>
      <c r="AG857" s="1" t="s">
        <v>3</v>
      </c>
      <c r="AH857" s="1"/>
      <c r="AI857" s="1"/>
      <c r="AJ857" s="1"/>
      <c r="AK857" s="1"/>
      <c r="AL857" s="1"/>
      <c r="AM857" s="1"/>
      <c r="AN857" s="1"/>
      <c r="AO857" s="1"/>
      <c r="AP857" s="1" t="s">
        <v>3</v>
      </c>
      <c r="AQ857" s="1" t="s">
        <v>3</v>
      </c>
      <c r="AR857" s="1" t="s">
        <v>3</v>
      </c>
      <c r="AS857" s="1"/>
      <c r="AT857" s="1"/>
      <c r="AU857" s="1"/>
      <c r="AV857" s="1"/>
      <c r="AW857" s="1"/>
      <c r="AX857" s="1"/>
      <c r="AY857" s="1"/>
      <c r="AZ857" s="1" t="s">
        <v>3</v>
      </c>
      <c r="BA857" s="1"/>
      <c r="BB857" s="1" t="s">
        <v>3</v>
      </c>
      <c r="BC857" s="1" t="s">
        <v>3</v>
      </c>
      <c r="BD857" s="1" t="s">
        <v>3</v>
      </c>
      <c r="BE857" s="1" t="s">
        <v>3</v>
      </c>
      <c r="BF857" s="1" t="s">
        <v>3</v>
      </c>
      <c r="BG857" s="1" t="s">
        <v>3</v>
      </c>
      <c r="BH857" s="1" t="s">
        <v>3</v>
      </c>
      <c r="BI857" s="1" t="s">
        <v>3</v>
      </c>
      <c r="BJ857" s="1" t="s">
        <v>3</v>
      </c>
      <c r="BK857" s="1" t="s">
        <v>3</v>
      </c>
      <c r="BL857" s="1" t="s">
        <v>3</v>
      </c>
      <c r="BM857" s="1" t="s">
        <v>3</v>
      </c>
      <c r="BN857" s="1" t="s">
        <v>3</v>
      </c>
      <c r="BO857" s="1" t="s">
        <v>3</v>
      </c>
      <c r="BP857" s="1" t="s">
        <v>3</v>
      </c>
      <c r="BQ857" s="1"/>
      <c r="BR857" s="1"/>
      <c r="BS857" s="1"/>
      <c r="BT857" s="1"/>
      <c r="BU857" s="1"/>
      <c r="BV857" s="1"/>
      <c r="BW857" s="1"/>
      <c r="BX857" s="1">
        <v>0</v>
      </c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>
        <v>0</v>
      </c>
    </row>
    <row r="859" spans="1:245" x14ac:dyDescent="0.2">
      <c r="A859" s="2">
        <v>52</v>
      </c>
      <c r="B859" s="2">
        <f t="shared" ref="B859:G859" si="345">B867</f>
        <v>1</v>
      </c>
      <c r="C859" s="2">
        <f t="shared" si="345"/>
        <v>5</v>
      </c>
      <c r="D859" s="2">
        <f t="shared" si="345"/>
        <v>857</v>
      </c>
      <c r="E859" s="2">
        <f t="shared" si="345"/>
        <v>0</v>
      </c>
      <c r="F859" s="2" t="str">
        <f t="shared" si="345"/>
        <v>5.1.2</v>
      </c>
      <c r="G859" s="2" t="str">
        <f t="shared" si="345"/>
        <v>Установка бортового камня</v>
      </c>
      <c r="H859" s="2"/>
      <c r="I859" s="2"/>
      <c r="J859" s="2"/>
      <c r="K859" s="2"/>
      <c r="L859" s="2"/>
      <c r="M859" s="2"/>
      <c r="N859" s="2"/>
      <c r="O859" s="2">
        <f t="shared" ref="O859:AT859" si="346">O867</f>
        <v>0</v>
      </c>
      <c r="P859" s="2">
        <f t="shared" si="346"/>
        <v>0</v>
      </c>
      <c r="Q859" s="2">
        <f t="shared" si="346"/>
        <v>0</v>
      </c>
      <c r="R859" s="2">
        <f t="shared" si="346"/>
        <v>0</v>
      </c>
      <c r="S859" s="2">
        <f t="shared" si="346"/>
        <v>0</v>
      </c>
      <c r="T859" s="2">
        <f t="shared" si="346"/>
        <v>0</v>
      </c>
      <c r="U859" s="2">
        <f t="shared" si="346"/>
        <v>0</v>
      </c>
      <c r="V859" s="2">
        <f t="shared" si="346"/>
        <v>0</v>
      </c>
      <c r="W859" s="2">
        <f t="shared" si="346"/>
        <v>0</v>
      </c>
      <c r="X859" s="2">
        <f t="shared" si="346"/>
        <v>0</v>
      </c>
      <c r="Y859" s="2">
        <f t="shared" si="346"/>
        <v>0</v>
      </c>
      <c r="Z859" s="2">
        <f t="shared" si="346"/>
        <v>0</v>
      </c>
      <c r="AA859" s="2">
        <f t="shared" si="346"/>
        <v>0</v>
      </c>
      <c r="AB859" s="2">
        <f t="shared" si="346"/>
        <v>0</v>
      </c>
      <c r="AC859" s="2">
        <f t="shared" si="346"/>
        <v>0</v>
      </c>
      <c r="AD859" s="2">
        <f t="shared" si="346"/>
        <v>0</v>
      </c>
      <c r="AE859" s="2">
        <f t="shared" si="346"/>
        <v>0</v>
      </c>
      <c r="AF859" s="2">
        <f t="shared" si="346"/>
        <v>0</v>
      </c>
      <c r="AG859" s="2">
        <f t="shared" si="346"/>
        <v>0</v>
      </c>
      <c r="AH859" s="2">
        <f t="shared" si="346"/>
        <v>0</v>
      </c>
      <c r="AI859" s="2">
        <f t="shared" si="346"/>
        <v>0</v>
      </c>
      <c r="AJ859" s="2">
        <f t="shared" si="346"/>
        <v>0</v>
      </c>
      <c r="AK859" s="2">
        <f t="shared" si="346"/>
        <v>0</v>
      </c>
      <c r="AL859" s="2">
        <f t="shared" si="346"/>
        <v>0</v>
      </c>
      <c r="AM859" s="2">
        <f t="shared" si="346"/>
        <v>0</v>
      </c>
      <c r="AN859" s="2">
        <f t="shared" si="346"/>
        <v>0</v>
      </c>
      <c r="AO859" s="2">
        <f t="shared" si="346"/>
        <v>0</v>
      </c>
      <c r="AP859" s="2">
        <f t="shared" si="346"/>
        <v>0</v>
      </c>
      <c r="AQ859" s="2">
        <f t="shared" si="346"/>
        <v>0</v>
      </c>
      <c r="AR859" s="2">
        <f t="shared" si="346"/>
        <v>0</v>
      </c>
      <c r="AS859" s="2">
        <f t="shared" si="346"/>
        <v>0</v>
      </c>
      <c r="AT859" s="2">
        <f t="shared" si="346"/>
        <v>0</v>
      </c>
      <c r="AU859" s="2">
        <f t="shared" ref="AU859:BZ859" si="347">AU867</f>
        <v>0</v>
      </c>
      <c r="AV859" s="2">
        <f t="shared" si="347"/>
        <v>0</v>
      </c>
      <c r="AW859" s="2">
        <f t="shared" si="347"/>
        <v>0</v>
      </c>
      <c r="AX859" s="2">
        <f t="shared" si="347"/>
        <v>0</v>
      </c>
      <c r="AY859" s="2">
        <f t="shared" si="347"/>
        <v>0</v>
      </c>
      <c r="AZ859" s="2">
        <f t="shared" si="347"/>
        <v>0</v>
      </c>
      <c r="BA859" s="2">
        <f t="shared" si="347"/>
        <v>0</v>
      </c>
      <c r="BB859" s="2">
        <f t="shared" si="347"/>
        <v>0</v>
      </c>
      <c r="BC859" s="2">
        <f t="shared" si="347"/>
        <v>0</v>
      </c>
      <c r="BD859" s="2">
        <f t="shared" si="347"/>
        <v>0</v>
      </c>
      <c r="BE859" s="2">
        <f t="shared" si="347"/>
        <v>0</v>
      </c>
      <c r="BF859" s="2">
        <f t="shared" si="347"/>
        <v>0</v>
      </c>
      <c r="BG859" s="2">
        <f t="shared" si="347"/>
        <v>0</v>
      </c>
      <c r="BH859" s="2">
        <f t="shared" si="347"/>
        <v>0</v>
      </c>
      <c r="BI859" s="2">
        <f t="shared" si="347"/>
        <v>0</v>
      </c>
      <c r="BJ859" s="2">
        <f t="shared" si="347"/>
        <v>0</v>
      </c>
      <c r="BK859" s="2">
        <f t="shared" si="347"/>
        <v>0</v>
      </c>
      <c r="BL859" s="2">
        <f t="shared" si="347"/>
        <v>0</v>
      </c>
      <c r="BM859" s="2">
        <f t="shared" si="347"/>
        <v>0</v>
      </c>
      <c r="BN859" s="2">
        <f t="shared" si="347"/>
        <v>0</v>
      </c>
      <c r="BO859" s="2">
        <f t="shared" si="347"/>
        <v>0</v>
      </c>
      <c r="BP859" s="2">
        <f t="shared" si="347"/>
        <v>0</v>
      </c>
      <c r="BQ859" s="2">
        <f t="shared" si="347"/>
        <v>0</v>
      </c>
      <c r="BR859" s="2">
        <f t="shared" si="347"/>
        <v>0</v>
      </c>
      <c r="BS859" s="2">
        <f t="shared" si="347"/>
        <v>0</v>
      </c>
      <c r="BT859" s="2">
        <f t="shared" si="347"/>
        <v>0</v>
      </c>
      <c r="BU859" s="2">
        <f t="shared" si="347"/>
        <v>0</v>
      </c>
      <c r="BV859" s="2">
        <f t="shared" si="347"/>
        <v>0</v>
      </c>
      <c r="BW859" s="2">
        <f t="shared" si="347"/>
        <v>0</v>
      </c>
      <c r="BX859" s="2">
        <f t="shared" si="347"/>
        <v>0</v>
      </c>
      <c r="BY859" s="2">
        <f t="shared" si="347"/>
        <v>0</v>
      </c>
      <c r="BZ859" s="2">
        <f t="shared" si="347"/>
        <v>0</v>
      </c>
      <c r="CA859" s="2">
        <f t="shared" ref="CA859:DF859" si="348">CA867</f>
        <v>0</v>
      </c>
      <c r="CB859" s="2">
        <f t="shared" si="348"/>
        <v>0</v>
      </c>
      <c r="CC859" s="2">
        <f t="shared" si="348"/>
        <v>0</v>
      </c>
      <c r="CD859" s="2">
        <f t="shared" si="348"/>
        <v>0</v>
      </c>
      <c r="CE859" s="2">
        <f t="shared" si="348"/>
        <v>0</v>
      </c>
      <c r="CF859" s="2">
        <f t="shared" si="348"/>
        <v>0</v>
      </c>
      <c r="CG859" s="2">
        <f t="shared" si="348"/>
        <v>0</v>
      </c>
      <c r="CH859" s="2">
        <f t="shared" si="348"/>
        <v>0</v>
      </c>
      <c r="CI859" s="2">
        <f t="shared" si="348"/>
        <v>0</v>
      </c>
      <c r="CJ859" s="2">
        <f t="shared" si="348"/>
        <v>0</v>
      </c>
      <c r="CK859" s="2">
        <f t="shared" si="348"/>
        <v>0</v>
      </c>
      <c r="CL859" s="2">
        <f t="shared" si="348"/>
        <v>0</v>
      </c>
      <c r="CM859" s="2">
        <f t="shared" si="348"/>
        <v>0</v>
      </c>
      <c r="CN859" s="2">
        <f t="shared" si="348"/>
        <v>0</v>
      </c>
      <c r="CO859" s="2">
        <f t="shared" si="348"/>
        <v>0</v>
      </c>
      <c r="CP859" s="2">
        <f t="shared" si="348"/>
        <v>0</v>
      </c>
      <c r="CQ859" s="2">
        <f t="shared" si="348"/>
        <v>0</v>
      </c>
      <c r="CR859" s="2">
        <f t="shared" si="348"/>
        <v>0</v>
      </c>
      <c r="CS859" s="2">
        <f t="shared" si="348"/>
        <v>0</v>
      </c>
      <c r="CT859" s="2">
        <f t="shared" si="348"/>
        <v>0</v>
      </c>
      <c r="CU859" s="2">
        <f t="shared" si="348"/>
        <v>0</v>
      </c>
      <c r="CV859" s="2">
        <f t="shared" si="348"/>
        <v>0</v>
      </c>
      <c r="CW859" s="2">
        <f t="shared" si="348"/>
        <v>0</v>
      </c>
      <c r="CX859" s="2">
        <f t="shared" si="348"/>
        <v>0</v>
      </c>
      <c r="CY859" s="2">
        <f t="shared" si="348"/>
        <v>0</v>
      </c>
      <c r="CZ859" s="2">
        <f t="shared" si="348"/>
        <v>0</v>
      </c>
      <c r="DA859" s="2">
        <f t="shared" si="348"/>
        <v>0</v>
      </c>
      <c r="DB859" s="2">
        <f t="shared" si="348"/>
        <v>0</v>
      </c>
      <c r="DC859" s="2">
        <f t="shared" si="348"/>
        <v>0</v>
      </c>
      <c r="DD859" s="2">
        <f t="shared" si="348"/>
        <v>0</v>
      </c>
      <c r="DE859" s="2">
        <f t="shared" si="348"/>
        <v>0</v>
      </c>
      <c r="DF859" s="2">
        <f t="shared" si="348"/>
        <v>0</v>
      </c>
      <c r="DG859" s="3">
        <f t="shared" ref="DG859:EL859" si="349">DG867</f>
        <v>0</v>
      </c>
      <c r="DH859" s="3">
        <f t="shared" si="349"/>
        <v>0</v>
      </c>
      <c r="DI859" s="3">
        <f t="shared" si="349"/>
        <v>0</v>
      </c>
      <c r="DJ859" s="3">
        <f t="shared" si="349"/>
        <v>0</v>
      </c>
      <c r="DK859" s="3">
        <f t="shared" si="349"/>
        <v>0</v>
      </c>
      <c r="DL859" s="3">
        <f t="shared" si="349"/>
        <v>0</v>
      </c>
      <c r="DM859" s="3">
        <f t="shared" si="349"/>
        <v>0</v>
      </c>
      <c r="DN859" s="3">
        <f t="shared" si="349"/>
        <v>0</v>
      </c>
      <c r="DO859" s="3">
        <f t="shared" si="349"/>
        <v>0</v>
      </c>
      <c r="DP859" s="3">
        <f t="shared" si="349"/>
        <v>0</v>
      </c>
      <c r="DQ859" s="3">
        <f t="shared" si="349"/>
        <v>0</v>
      </c>
      <c r="DR859" s="3">
        <f t="shared" si="349"/>
        <v>0</v>
      </c>
      <c r="DS859" s="3">
        <f t="shared" si="349"/>
        <v>0</v>
      </c>
      <c r="DT859" s="3">
        <f t="shared" si="349"/>
        <v>0</v>
      </c>
      <c r="DU859" s="3">
        <f t="shared" si="349"/>
        <v>0</v>
      </c>
      <c r="DV859" s="3">
        <f t="shared" si="349"/>
        <v>0</v>
      </c>
      <c r="DW859" s="3">
        <f t="shared" si="349"/>
        <v>0</v>
      </c>
      <c r="DX859" s="3">
        <f t="shared" si="349"/>
        <v>0</v>
      </c>
      <c r="DY859" s="3">
        <f t="shared" si="349"/>
        <v>0</v>
      </c>
      <c r="DZ859" s="3">
        <f t="shared" si="349"/>
        <v>0</v>
      </c>
      <c r="EA859" s="3">
        <f t="shared" si="349"/>
        <v>0</v>
      </c>
      <c r="EB859" s="3">
        <f t="shared" si="349"/>
        <v>0</v>
      </c>
      <c r="EC859" s="3">
        <f t="shared" si="349"/>
        <v>0</v>
      </c>
      <c r="ED859" s="3">
        <f t="shared" si="349"/>
        <v>0</v>
      </c>
      <c r="EE859" s="3">
        <f t="shared" si="349"/>
        <v>0</v>
      </c>
      <c r="EF859" s="3">
        <f t="shared" si="349"/>
        <v>0</v>
      </c>
      <c r="EG859" s="3">
        <f t="shared" si="349"/>
        <v>0</v>
      </c>
      <c r="EH859" s="3">
        <f t="shared" si="349"/>
        <v>0</v>
      </c>
      <c r="EI859" s="3">
        <f t="shared" si="349"/>
        <v>0</v>
      </c>
      <c r="EJ859" s="3">
        <f t="shared" si="349"/>
        <v>0</v>
      </c>
      <c r="EK859" s="3">
        <f t="shared" si="349"/>
        <v>0</v>
      </c>
      <c r="EL859" s="3">
        <f t="shared" si="349"/>
        <v>0</v>
      </c>
      <c r="EM859" s="3">
        <f t="shared" ref="EM859:FR859" si="350">EM867</f>
        <v>0</v>
      </c>
      <c r="EN859" s="3">
        <f t="shared" si="350"/>
        <v>0</v>
      </c>
      <c r="EO859" s="3">
        <f t="shared" si="350"/>
        <v>0</v>
      </c>
      <c r="EP859" s="3">
        <f t="shared" si="350"/>
        <v>0</v>
      </c>
      <c r="EQ859" s="3">
        <f t="shared" si="350"/>
        <v>0</v>
      </c>
      <c r="ER859" s="3">
        <f t="shared" si="350"/>
        <v>0</v>
      </c>
      <c r="ES859" s="3">
        <f t="shared" si="350"/>
        <v>0</v>
      </c>
      <c r="ET859" s="3">
        <f t="shared" si="350"/>
        <v>0</v>
      </c>
      <c r="EU859" s="3">
        <f t="shared" si="350"/>
        <v>0</v>
      </c>
      <c r="EV859" s="3">
        <f t="shared" si="350"/>
        <v>0</v>
      </c>
      <c r="EW859" s="3">
        <f t="shared" si="350"/>
        <v>0</v>
      </c>
      <c r="EX859" s="3">
        <f t="shared" si="350"/>
        <v>0</v>
      </c>
      <c r="EY859" s="3">
        <f t="shared" si="350"/>
        <v>0</v>
      </c>
      <c r="EZ859" s="3">
        <f t="shared" si="350"/>
        <v>0</v>
      </c>
      <c r="FA859" s="3">
        <f t="shared" si="350"/>
        <v>0</v>
      </c>
      <c r="FB859" s="3">
        <f t="shared" si="350"/>
        <v>0</v>
      </c>
      <c r="FC859" s="3">
        <f t="shared" si="350"/>
        <v>0</v>
      </c>
      <c r="FD859" s="3">
        <f t="shared" si="350"/>
        <v>0</v>
      </c>
      <c r="FE859" s="3">
        <f t="shared" si="350"/>
        <v>0</v>
      </c>
      <c r="FF859" s="3">
        <f t="shared" si="350"/>
        <v>0</v>
      </c>
      <c r="FG859" s="3">
        <f t="shared" si="350"/>
        <v>0</v>
      </c>
      <c r="FH859" s="3">
        <f t="shared" si="350"/>
        <v>0</v>
      </c>
      <c r="FI859" s="3">
        <f t="shared" si="350"/>
        <v>0</v>
      </c>
      <c r="FJ859" s="3">
        <f t="shared" si="350"/>
        <v>0</v>
      </c>
      <c r="FK859" s="3">
        <f t="shared" si="350"/>
        <v>0</v>
      </c>
      <c r="FL859" s="3">
        <f t="shared" si="350"/>
        <v>0</v>
      </c>
      <c r="FM859" s="3">
        <f t="shared" si="350"/>
        <v>0</v>
      </c>
      <c r="FN859" s="3">
        <f t="shared" si="350"/>
        <v>0</v>
      </c>
      <c r="FO859" s="3">
        <f t="shared" si="350"/>
        <v>0</v>
      </c>
      <c r="FP859" s="3">
        <f t="shared" si="350"/>
        <v>0</v>
      </c>
      <c r="FQ859" s="3">
        <f t="shared" si="350"/>
        <v>0</v>
      </c>
      <c r="FR859" s="3">
        <f t="shared" si="350"/>
        <v>0</v>
      </c>
      <c r="FS859" s="3">
        <f t="shared" ref="FS859:GX859" si="351">FS867</f>
        <v>0</v>
      </c>
      <c r="FT859" s="3">
        <f t="shared" si="351"/>
        <v>0</v>
      </c>
      <c r="FU859" s="3">
        <f t="shared" si="351"/>
        <v>0</v>
      </c>
      <c r="FV859" s="3">
        <f t="shared" si="351"/>
        <v>0</v>
      </c>
      <c r="FW859" s="3">
        <f t="shared" si="351"/>
        <v>0</v>
      </c>
      <c r="FX859" s="3">
        <f t="shared" si="351"/>
        <v>0</v>
      </c>
      <c r="FY859" s="3">
        <f t="shared" si="351"/>
        <v>0</v>
      </c>
      <c r="FZ859" s="3">
        <f t="shared" si="351"/>
        <v>0</v>
      </c>
      <c r="GA859" s="3">
        <f t="shared" si="351"/>
        <v>0</v>
      </c>
      <c r="GB859" s="3">
        <f t="shared" si="351"/>
        <v>0</v>
      </c>
      <c r="GC859" s="3">
        <f t="shared" si="351"/>
        <v>0</v>
      </c>
      <c r="GD859" s="3">
        <f t="shared" si="351"/>
        <v>0</v>
      </c>
      <c r="GE859" s="3">
        <f t="shared" si="351"/>
        <v>0</v>
      </c>
      <c r="GF859" s="3">
        <f t="shared" si="351"/>
        <v>0</v>
      </c>
      <c r="GG859" s="3">
        <f t="shared" si="351"/>
        <v>0</v>
      </c>
      <c r="GH859" s="3">
        <f t="shared" si="351"/>
        <v>0</v>
      </c>
      <c r="GI859" s="3">
        <f t="shared" si="351"/>
        <v>0</v>
      </c>
      <c r="GJ859" s="3">
        <f t="shared" si="351"/>
        <v>0</v>
      </c>
      <c r="GK859" s="3">
        <f t="shared" si="351"/>
        <v>0</v>
      </c>
      <c r="GL859" s="3">
        <f t="shared" si="351"/>
        <v>0</v>
      </c>
      <c r="GM859" s="3">
        <f t="shared" si="351"/>
        <v>0</v>
      </c>
      <c r="GN859" s="3">
        <f t="shared" si="351"/>
        <v>0</v>
      </c>
      <c r="GO859" s="3">
        <f t="shared" si="351"/>
        <v>0</v>
      </c>
      <c r="GP859" s="3">
        <f t="shared" si="351"/>
        <v>0</v>
      </c>
      <c r="GQ859" s="3">
        <f t="shared" si="351"/>
        <v>0</v>
      </c>
      <c r="GR859" s="3">
        <f t="shared" si="351"/>
        <v>0</v>
      </c>
      <c r="GS859" s="3">
        <f t="shared" si="351"/>
        <v>0</v>
      </c>
      <c r="GT859" s="3">
        <f t="shared" si="351"/>
        <v>0</v>
      </c>
      <c r="GU859" s="3">
        <f t="shared" si="351"/>
        <v>0</v>
      </c>
      <c r="GV859" s="3">
        <f t="shared" si="351"/>
        <v>0</v>
      </c>
      <c r="GW859" s="3">
        <f t="shared" si="351"/>
        <v>0</v>
      </c>
      <c r="GX859" s="3">
        <f t="shared" si="351"/>
        <v>0</v>
      </c>
    </row>
    <row r="861" spans="1:245" x14ac:dyDescent="0.2">
      <c r="A861">
        <v>17</v>
      </c>
      <c r="B861">
        <v>1</v>
      </c>
      <c r="E861" t="s">
        <v>132</v>
      </c>
      <c r="F861" t="s">
        <v>192</v>
      </c>
      <c r="G861" t="s">
        <v>193</v>
      </c>
      <c r="H861" t="s">
        <v>164</v>
      </c>
      <c r="I861">
        <v>0</v>
      </c>
      <c r="J861">
        <v>0</v>
      </c>
      <c r="O861">
        <f>ROUND(CP861,2)</f>
        <v>0</v>
      </c>
      <c r="P861">
        <f>ROUND(CQ861*I861,2)</f>
        <v>0</v>
      </c>
      <c r="Q861">
        <f>ROUND(CR861*I861,2)</f>
        <v>0</v>
      </c>
      <c r="R861">
        <f>ROUND(CS861*I861,2)</f>
        <v>0</v>
      </c>
      <c r="S861">
        <f>ROUND(CT861*I861,2)</f>
        <v>0</v>
      </c>
      <c r="T861">
        <f>ROUND(CU861*I861,2)</f>
        <v>0</v>
      </c>
      <c r="U861">
        <f>CV861*I861</f>
        <v>0</v>
      </c>
      <c r="V861">
        <f>CW861*I861</f>
        <v>0</v>
      </c>
      <c r="W861">
        <f>ROUND(CX861*I861,2)</f>
        <v>0</v>
      </c>
      <c r="X861">
        <f t="shared" ref="X861:Y865" si="352">ROUND(CY861,2)</f>
        <v>0</v>
      </c>
      <c r="Y861">
        <f t="shared" si="352"/>
        <v>0</v>
      </c>
      <c r="AA861">
        <v>36286615</v>
      </c>
      <c r="AB861">
        <f>ROUND((AC861+AD861+AF861),6)</f>
        <v>73052.11</v>
      </c>
      <c r="AC861">
        <f>ROUND((ES861),6)</f>
        <v>62907.1</v>
      </c>
      <c r="AD861">
        <f>ROUND((((ET861)-(EU861))+AE861),6)</f>
        <v>7455.33</v>
      </c>
      <c r="AE861">
        <f t="shared" ref="AE861:AF865" si="353">ROUND((EU861),6)</f>
        <v>2769.58</v>
      </c>
      <c r="AF861">
        <f t="shared" si="353"/>
        <v>2689.68</v>
      </c>
      <c r="AG861">
        <f>ROUND((AP861),6)</f>
        <v>0</v>
      </c>
      <c r="AH861">
        <f t="shared" ref="AH861:AI865" si="354">(EW861)</f>
        <v>16.559999999999999</v>
      </c>
      <c r="AI861">
        <f t="shared" si="354"/>
        <v>0</v>
      </c>
      <c r="AJ861">
        <f>(AS861)</f>
        <v>0</v>
      </c>
      <c r="AK861">
        <v>73052.11</v>
      </c>
      <c r="AL861">
        <v>62907.1</v>
      </c>
      <c r="AM861">
        <v>7455.33</v>
      </c>
      <c r="AN861">
        <v>2769.58</v>
      </c>
      <c r="AO861">
        <v>2689.68</v>
      </c>
      <c r="AP861">
        <v>0</v>
      </c>
      <c r="AQ861">
        <v>16.559999999999999</v>
      </c>
      <c r="AR861">
        <v>0</v>
      </c>
      <c r="AS861">
        <v>0</v>
      </c>
      <c r="AT861">
        <v>70</v>
      </c>
      <c r="AU861">
        <v>10</v>
      </c>
      <c r="AV861">
        <v>1</v>
      </c>
      <c r="AW861">
        <v>1</v>
      </c>
      <c r="AZ861">
        <v>1</v>
      </c>
      <c r="BA861">
        <v>1</v>
      </c>
      <c r="BB861">
        <v>1</v>
      </c>
      <c r="BC861">
        <v>1</v>
      </c>
      <c r="BD861" t="s">
        <v>3</v>
      </c>
      <c r="BE861" t="s">
        <v>3</v>
      </c>
      <c r="BF861" t="s">
        <v>3</v>
      </c>
      <c r="BG861" t="s">
        <v>3</v>
      </c>
      <c r="BH861">
        <v>0</v>
      </c>
      <c r="BI861">
        <v>4</v>
      </c>
      <c r="BJ861" t="s">
        <v>194</v>
      </c>
      <c r="BM861">
        <v>0</v>
      </c>
      <c r="BN861">
        <v>0</v>
      </c>
      <c r="BO861" t="s">
        <v>3</v>
      </c>
      <c r="BP861">
        <v>0</v>
      </c>
      <c r="BQ861">
        <v>1</v>
      </c>
      <c r="BR861">
        <v>0</v>
      </c>
      <c r="BS861">
        <v>1</v>
      </c>
      <c r="BT861">
        <v>1</v>
      </c>
      <c r="BU861">
        <v>1</v>
      </c>
      <c r="BV861">
        <v>1</v>
      </c>
      <c r="BW861">
        <v>1</v>
      </c>
      <c r="BX861">
        <v>1</v>
      </c>
      <c r="BY861" t="s">
        <v>3</v>
      </c>
      <c r="BZ861">
        <v>70</v>
      </c>
      <c r="CA861">
        <v>10</v>
      </c>
      <c r="CE861">
        <v>0</v>
      </c>
      <c r="CF861">
        <v>0</v>
      </c>
      <c r="CG861">
        <v>0</v>
      </c>
      <c r="CM861">
        <v>0</v>
      </c>
      <c r="CN861" t="s">
        <v>3</v>
      </c>
      <c r="CO861">
        <v>0</v>
      </c>
      <c r="CP861">
        <f>(P861+Q861+S861)</f>
        <v>0</v>
      </c>
      <c r="CQ861">
        <f>(AC861*BC861*AW861)</f>
        <v>62907.1</v>
      </c>
      <c r="CR861">
        <f>((((ET861)*BB861-(EU861)*BS861)+AE861*BS861)*AV861)</f>
        <v>7455.33</v>
      </c>
      <c r="CS861">
        <f>(AE861*BS861*AV861)</f>
        <v>2769.58</v>
      </c>
      <c r="CT861">
        <f>(AF861*BA861*AV861)</f>
        <v>2689.68</v>
      </c>
      <c r="CU861">
        <f>AG861</f>
        <v>0</v>
      </c>
      <c r="CV861">
        <f>(AH861*AV861)</f>
        <v>16.559999999999999</v>
      </c>
      <c r="CW861">
        <f t="shared" ref="CW861:CX865" si="355">AI861</f>
        <v>0</v>
      </c>
      <c r="CX861">
        <f t="shared" si="355"/>
        <v>0</v>
      </c>
      <c r="CY861">
        <f>((S861*BZ861)/100)</f>
        <v>0</v>
      </c>
      <c r="CZ861">
        <f>((S861*CA861)/100)</f>
        <v>0</v>
      </c>
      <c r="DC861" t="s">
        <v>3</v>
      </c>
      <c r="DD861" t="s">
        <v>3</v>
      </c>
      <c r="DE861" t="s">
        <v>3</v>
      </c>
      <c r="DF861" t="s">
        <v>3</v>
      </c>
      <c r="DG861" t="s">
        <v>3</v>
      </c>
      <c r="DH861" t="s">
        <v>3</v>
      </c>
      <c r="DI861" t="s">
        <v>3</v>
      </c>
      <c r="DJ861" t="s">
        <v>3</v>
      </c>
      <c r="DK861" t="s">
        <v>3</v>
      </c>
      <c r="DL861" t="s">
        <v>3</v>
      </c>
      <c r="DM861" t="s">
        <v>3</v>
      </c>
      <c r="DN861">
        <v>0</v>
      </c>
      <c r="DO861">
        <v>0</v>
      </c>
      <c r="DP861">
        <v>1</v>
      </c>
      <c r="DQ861">
        <v>1</v>
      </c>
      <c r="DU861">
        <v>1007</v>
      </c>
      <c r="DV861" t="s">
        <v>164</v>
      </c>
      <c r="DW861" t="s">
        <v>164</v>
      </c>
      <c r="DX861">
        <v>100</v>
      </c>
      <c r="EE861">
        <v>34857346</v>
      </c>
      <c r="EF861">
        <v>1</v>
      </c>
      <c r="EG861" t="s">
        <v>86</v>
      </c>
      <c r="EH861">
        <v>0</v>
      </c>
      <c r="EI861" t="s">
        <v>3</v>
      </c>
      <c r="EJ861">
        <v>4</v>
      </c>
      <c r="EK861">
        <v>0</v>
      </c>
      <c r="EL861" t="s">
        <v>87</v>
      </c>
      <c r="EM861" t="s">
        <v>88</v>
      </c>
      <c r="EO861" t="s">
        <v>3</v>
      </c>
      <c r="EQ861">
        <v>131072</v>
      </c>
      <c r="ER861">
        <v>73052.11</v>
      </c>
      <c r="ES861">
        <v>62907.1</v>
      </c>
      <c r="ET861">
        <v>7455.33</v>
      </c>
      <c r="EU861">
        <v>2769.58</v>
      </c>
      <c r="EV861">
        <v>2689.68</v>
      </c>
      <c r="EW861">
        <v>16.559999999999999</v>
      </c>
      <c r="EX861">
        <v>0</v>
      </c>
      <c r="EY861">
        <v>0</v>
      </c>
      <c r="FQ861">
        <v>0</v>
      </c>
      <c r="FR861">
        <f>ROUND(IF(AND(BH861=3,BI861=3),P861,0),2)</f>
        <v>0</v>
      </c>
      <c r="FS861">
        <v>0</v>
      </c>
      <c r="FX861">
        <v>70</v>
      </c>
      <c r="FY861">
        <v>10</v>
      </c>
      <c r="GA861" t="s">
        <v>3</v>
      </c>
      <c r="GD861">
        <v>0</v>
      </c>
      <c r="GF861">
        <v>-1205356415</v>
      </c>
      <c r="GG861">
        <v>2</v>
      </c>
      <c r="GH861">
        <v>0</v>
      </c>
      <c r="GI861">
        <v>-2</v>
      </c>
      <c r="GJ861">
        <v>0</v>
      </c>
      <c r="GK861">
        <f>ROUND(R861*(R12)/100,2)</f>
        <v>0</v>
      </c>
      <c r="GL861">
        <f>ROUND(IF(AND(BH861=3,BI861=3,FS861&lt;&gt;0),P861,0),2)</f>
        <v>0</v>
      </c>
      <c r="GM861">
        <f>ROUND(O861+X861+Y861+GK861,2)+GX861</f>
        <v>0</v>
      </c>
      <c r="GN861">
        <f>IF(OR(BI861=0,BI861=1),ROUND(O861+X861+Y861+GK861,2),0)</f>
        <v>0</v>
      </c>
      <c r="GO861">
        <f>IF(BI861=2,ROUND(O861+X861+Y861+GK861,2),0)</f>
        <v>0</v>
      </c>
      <c r="GP861">
        <f>IF(BI861=4,ROUND(O861+X861+Y861+GK861,2)+GX861,0)</f>
        <v>0</v>
      </c>
      <c r="GR861">
        <v>0</v>
      </c>
      <c r="GS861">
        <v>0</v>
      </c>
      <c r="GT861">
        <v>0</v>
      </c>
      <c r="GU861" t="s">
        <v>3</v>
      </c>
      <c r="GV861">
        <f>ROUND((GT861),6)</f>
        <v>0</v>
      </c>
      <c r="GW861">
        <v>1</v>
      </c>
      <c r="GX861">
        <f>ROUND(HC861*I861,2)</f>
        <v>0</v>
      </c>
      <c r="HA861">
        <v>0</v>
      </c>
      <c r="HB861">
        <v>0</v>
      </c>
      <c r="HC861">
        <f>GV861*GW861</f>
        <v>0</v>
      </c>
      <c r="IK861">
        <v>0</v>
      </c>
    </row>
    <row r="862" spans="1:245" x14ac:dyDescent="0.2">
      <c r="A862">
        <v>17</v>
      </c>
      <c r="B862">
        <v>1</v>
      </c>
      <c r="E862" t="s">
        <v>133</v>
      </c>
      <c r="F862" t="s">
        <v>195</v>
      </c>
      <c r="G862" t="s">
        <v>196</v>
      </c>
      <c r="H862" t="s">
        <v>99</v>
      </c>
      <c r="I862">
        <v>0</v>
      </c>
      <c r="J862">
        <v>0</v>
      </c>
      <c r="O862">
        <f>ROUND(CP862,2)</f>
        <v>0</v>
      </c>
      <c r="P862">
        <f>ROUND(CQ862*I862,2)</f>
        <v>0</v>
      </c>
      <c r="Q862">
        <f>ROUND(CR862*I862,2)</f>
        <v>0</v>
      </c>
      <c r="R862">
        <f>ROUND(CS862*I862,2)</f>
        <v>0</v>
      </c>
      <c r="S862">
        <f>ROUND(CT862*I862,2)</f>
        <v>0</v>
      </c>
      <c r="T862">
        <f>ROUND(CU862*I862,2)</f>
        <v>0</v>
      </c>
      <c r="U862">
        <f>CV862*I862</f>
        <v>0</v>
      </c>
      <c r="V862">
        <f>CW862*I862</f>
        <v>0</v>
      </c>
      <c r="W862">
        <f>ROUND(CX862*I862,2)</f>
        <v>0</v>
      </c>
      <c r="X862">
        <f t="shared" si="352"/>
        <v>0</v>
      </c>
      <c r="Y862">
        <f t="shared" si="352"/>
        <v>0</v>
      </c>
      <c r="AA862">
        <v>36286615</v>
      </c>
      <c r="AB862">
        <f>ROUND((AC862+AD862+AF862),6)</f>
        <v>61976.800000000003</v>
      </c>
      <c r="AC862">
        <f>ROUND((ES862),6)</f>
        <v>48193.64</v>
      </c>
      <c r="AD862">
        <f>ROUND((((ET862)-(EU862))+AE862),6)</f>
        <v>0</v>
      </c>
      <c r="AE862">
        <f t="shared" si="353"/>
        <v>0</v>
      </c>
      <c r="AF862">
        <f t="shared" si="353"/>
        <v>13783.16</v>
      </c>
      <c r="AG862">
        <f>ROUND((AP862),6)</f>
        <v>0</v>
      </c>
      <c r="AH862">
        <f t="shared" si="354"/>
        <v>80.27</v>
      </c>
      <c r="AI862">
        <f t="shared" si="354"/>
        <v>0</v>
      </c>
      <c r="AJ862">
        <f>(AS862)</f>
        <v>0</v>
      </c>
      <c r="AK862">
        <v>61976.800000000003</v>
      </c>
      <c r="AL862">
        <v>48193.64</v>
      </c>
      <c r="AM862">
        <v>0</v>
      </c>
      <c r="AN862">
        <v>0</v>
      </c>
      <c r="AO862">
        <v>13783.16</v>
      </c>
      <c r="AP862">
        <v>0</v>
      </c>
      <c r="AQ862">
        <v>80.27</v>
      </c>
      <c r="AR862">
        <v>0</v>
      </c>
      <c r="AS862">
        <v>0</v>
      </c>
      <c r="AT862">
        <v>70</v>
      </c>
      <c r="AU862">
        <v>10</v>
      </c>
      <c r="AV862">
        <v>1</v>
      </c>
      <c r="AW862">
        <v>1</v>
      </c>
      <c r="AZ862">
        <v>1</v>
      </c>
      <c r="BA862">
        <v>1</v>
      </c>
      <c r="BB862">
        <v>1</v>
      </c>
      <c r="BC862">
        <v>1</v>
      </c>
      <c r="BD862" t="s">
        <v>3</v>
      </c>
      <c r="BE862" t="s">
        <v>3</v>
      </c>
      <c r="BF862" t="s">
        <v>3</v>
      </c>
      <c r="BG862" t="s">
        <v>3</v>
      </c>
      <c r="BH862">
        <v>0</v>
      </c>
      <c r="BI862">
        <v>4</v>
      </c>
      <c r="BJ862" t="s">
        <v>197</v>
      </c>
      <c r="BM862">
        <v>0</v>
      </c>
      <c r="BN862">
        <v>0</v>
      </c>
      <c r="BO862" t="s">
        <v>3</v>
      </c>
      <c r="BP862">
        <v>0</v>
      </c>
      <c r="BQ862">
        <v>1</v>
      </c>
      <c r="BR862">
        <v>0</v>
      </c>
      <c r="BS862">
        <v>1</v>
      </c>
      <c r="BT862">
        <v>1</v>
      </c>
      <c r="BU862">
        <v>1</v>
      </c>
      <c r="BV862">
        <v>1</v>
      </c>
      <c r="BW862">
        <v>1</v>
      </c>
      <c r="BX862">
        <v>1</v>
      </c>
      <c r="BY862" t="s">
        <v>3</v>
      </c>
      <c r="BZ862">
        <v>70</v>
      </c>
      <c r="CA862">
        <v>10</v>
      </c>
      <c r="CE862">
        <v>0</v>
      </c>
      <c r="CF862">
        <v>0</v>
      </c>
      <c r="CG862">
        <v>0</v>
      </c>
      <c r="CM862">
        <v>0</v>
      </c>
      <c r="CN862" t="s">
        <v>3</v>
      </c>
      <c r="CO862">
        <v>0</v>
      </c>
      <c r="CP862">
        <f>(P862+Q862+S862)</f>
        <v>0</v>
      </c>
      <c r="CQ862">
        <f>(AC862*BC862*AW862)</f>
        <v>48193.64</v>
      </c>
      <c r="CR862">
        <f>((((ET862)*BB862-(EU862)*BS862)+AE862*BS862)*AV862)</f>
        <v>0</v>
      </c>
      <c r="CS862">
        <f>(AE862*BS862*AV862)</f>
        <v>0</v>
      </c>
      <c r="CT862">
        <f>(AF862*BA862*AV862)</f>
        <v>13783.16</v>
      </c>
      <c r="CU862">
        <f>AG862</f>
        <v>0</v>
      </c>
      <c r="CV862">
        <f>(AH862*AV862)</f>
        <v>80.27</v>
      </c>
      <c r="CW862">
        <f t="shared" si="355"/>
        <v>0</v>
      </c>
      <c r="CX862">
        <f t="shared" si="355"/>
        <v>0</v>
      </c>
      <c r="CY862">
        <f>((S862*BZ862)/100)</f>
        <v>0</v>
      </c>
      <c r="CZ862">
        <f>((S862*CA862)/100)</f>
        <v>0</v>
      </c>
      <c r="DC862" t="s">
        <v>3</v>
      </c>
      <c r="DD862" t="s">
        <v>3</v>
      </c>
      <c r="DE862" t="s">
        <v>3</v>
      </c>
      <c r="DF862" t="s">
        <v>3</v>
      </c>
      <c r="DG862" t="s">
        <v>3</v>
      </c>
      <c r="DH862" t="s">
        <v>3</v>
      </c>
      <c r="DI862" t="s">
        <v>3</v>
      </c>
      <c r="DJ862" t="s">
        <v>3</v>
      </c>
      <c r="DK862" t="s">
        <v>3</v>
      </c>
      <c r="DL862" t="s">
        <v>3</v>
      </c>
      <c r="DM862" t="s">
        <v>3</v>
      </c>
      <c r="DN862">
        <v>0</v>
      </c>
      <c r="DO862">
        <v>0</v>
      </c>
      <c r="DP862">
        <v>1</v>
      </c>
      <c r="DQ862">
        <v>1</v>
      </c>
      <c r="DU862">
        <v>1003</v>
      </c>
      <c r="DV862" t="s">
        <v>99</v>
      </c>
      <c r="DW862" t="s">
        <v>99</v>
      </c>
      <c r="DX862">
        <v>100</v>
      </c>
      <c r="EE862">
        <v>34857346</v>
      </c>
      <c r="EF862">
        <v>1</v>
      </c>
      <c r="EG862" t="s">
        <v>86</v>
      </c>
      <c r="EH862">
        <v>0</v>
      </c>
      <c r="EI862" t="s">
        <v>3</v>
      </c>
      <c r="EJ862">
        <v>4</v>
      </c>
      <c r="EK862">
        <v>0</v>
      </c>
      <c r="EL862" t="s">
        <v>87</v>
      </c>
      <c r="EM862" t="s">
        <v>88</v>
      </c>
      <c r="EO862" t="s">
        <v>3</v>
      </c>
      <c r="EQ862">
        <v>131072</v>
      </c>
      <c r="ER862">
        <v>61976.800000000003</v>
      </c>
      <c r="ES862">
        <v>48193.64</v>
      </c>
      <c r="ET862">
        <v>0</v>
      </c>
      <c r="EU862">
        <v>0</v>
      </c>
      <c r="EV862">
        <v>13783.16</v>
      </c>
      <c r="EW862">
        <v>80.27</v>
      </c>
      <c r="EX862">
        <v>0</v>
      </c>
      <c r="EY862">
        <v>0</v>
      </c>
      <c r="FQ862">
        <v>0</v>
      </c>
      <c r="FR862">
        <f>ROUND(IF(AND(BH862=3,BI862=3),P862,0),2)</f>
        <v>0</v>
      </c>
      <c r="FS862">
        <v>0</v>
      </c>
      <c r="FX862">
        <v>70</v>
      </c>
      <c r="FY862">
        <v>10</v>
      </c>
      <c r="GA862" t="s">
        <v>3</v>
      </c>
      <c r="GD862">
        <v>0</v>
      </c>
      <c r="GF862">
        <v>1562350334</v>
      </c>
      <c r="GG862">
        <v>2</v>
      </c>
      <c r="GH862">
        <v>0</v>
      </c>
      <c r="GI862">
        <v>-2</v>
      </c>
      <c r="GJ862">
        <v>0</v>
      </c>
      <c r="GK862">
        <f>ROUND(R862*(R12)/100,2)</f>
        <v>0</v>
      </c>
      <c r="GL862">
        <f>ROUND(IF(AND(BH862=3,BI862=3,FS862&lt;&gt;0),P862,0),2)</f>
        <v>0</v>
      </c>
      <c r="GM862">
        <f>ROUND(O862+X862+Y862+GK862,2)+GX862</f>
        <v>0</v>
      </c>
      <c r="GN862">
        <f>IF(OR(BI862=0,BI862=1),ROUND(O862+X862+Y862+GK862,2),0)</f>
        <v>0</v>
      </c>
      <c r="GO862">
        <f>IF(BI862=2,ROUND(O862+X862+Y862+GK862,2),0)</f>
        <v>0</v>
      </c>
      <c r="GP862">
        <f>IF(BI862=4,ROUND(O862+X862+Y862+GK862,2)+GX862,0)</f>
        <v>0</v>
      </c>
      <c r="GR862">
        <v>0</v>
      </c>
      <c r="GS862">
        <v>0</v>
      </c>
      <c r="GT862">
        <v>0</v>
      </c>
      <c r="GU862" t="s">
        <v>3</v>
      </c>
      <c r="GV862">
        <f>ROUND((GT862),6)</f>
        <v>0</v>
      </c>
      <c r="GW862">
        <v>1</v>
      </c>
      <c r="GX862">
        <f>ROUND(HC862*I862,2)</f>
        <v>0</v>
      </c>
      <c r="HA862">
        <v>0</v>
      </c>
      <c r="HB862">
        <v>0</v>
      </c>
      <c r="HC862">
        <f>GV862*GW862</f>
        <v>0</v>
      </c>
      <c r="IK862">
        <v>0</v>
      </c>
    </row>
    <row r="863" spans="1:245" x14ac:dyDescent="0.2">
      <c r="A863">
        <v>17</v>
      </c>
      <c r="B863">
        <v>1</v>
      </c>
      <c r="E863" t="s">
        <v>134</v>
      </c>
      <c r="F863" t="s">
        <v>200</v>
      </c>
      <c r="G863" t="s">
        <v>235</v>
      </c>
      <c r="H863" t="s">
        <v>202</v>
      </c>
      <c r="I863">
        <v>0</v>
      </c>
      <c r="J863">
        <v>0</v>
      </c>
      <c r="O863">
        <f>ROUND(CP863,2)</f>
        <v>0</v>
      </c>
      <c r="P863">
        <f>ROUND(CQ863*I863,2)</f>
        <v>0</v>
      </c>
      <c r="Q863">
        <f>ROUND(CR863*I863,2)</f>
        <v>0</v>
      </c>
      <c r="R863">
        <f>ROUND(CS863*I863,2)</f>
        <v>0</v>
      </c>
      <c r="S863">
        <f>ROUND(CT863*I863,2)</f>
        <v>0</v>
      </c>
      <c r="T863">
        <f>ROUND(CU863*I863,2)</f>
        <v>0</v>
      </c>
      <c r="U863">
        <f>CV863*I863</f>
        <v>0</v>
      </c>
      <c r="V863">
        <f>CW863*I863</f>
        <v>0</v>
      </c>
      <c r="W863">
        <f>ROUND(CX863*I863,2)</f>
        <v>0</v>
      </c>
      <c r="X863">
        <f t="shared" si="352"/>
        <v>0</v>
      </c>
      <c r="Y863">
        <f t="shared" si="352"/>
        <v>0</v>
      </c>
      <c r="AA863">
        <v>36286615</v>
      </c>
      <c r="AB863">
        <f>ROUND((AC863+AD863+AF863),6)</f>
        <v>21271.79</v>
      </c>
      <c r="AC863">
        <f>ROUND((ES863),6)</f>
        <v>18310.62</v>
      </c>
      <c r="AD863">
        <f>ROUND((((ET863)-(EU863))+AE863),6)</f>
        <v>917.55</v>
      </c>
      <c r="AE863">
        <f t="shared" si="353"/>
        <v>357.39</v>
      </c>
      <c r="AF863">
        <f t="shared" si="353"/>
        <v>2043.62</v>
      </c>
      <c r="AG863">
        <f>ROUND((AP863),6)</f>
        <v>0</v>
      </c>
      <c r="AH863">
        <f t="shared" si="354"/>
        <v>10.3</v>
      </c>
      <c r="AI863">
        <f t="shared" si="354"/>
        <v>0</v>
      </c>
      <c r="AJ863">
        <f>(AS863)</f>
        <v>0</v>
      </c>
      <c r="AK863">
        <v>21271.79</v>
      </c>
      <c r="AL863">
        <v>18310.62</v>
      </c>
      <c r="AM863">
        <v>917.55</v>
      </c>
      <c r="AN863">
        <v>357.39</v>
      </c>
      <c r="AO863">
        <v>2043.62</v>
      </c>
      <c r="AP863">
        <v>0</v>
      </c>
      <c r="AQ863">
        <v>10.3</v>
      </c>
      <c r="AR863">
        <v>0</v>
      </c>
      <c r="AS863">
        <v>0</v>
      </c>
      <c r="AT863">
        <v>70</v>
      </c>
      <c r="AU863">
        <v>10</v>
      </c>
      <c r="AV863">
        <v>1</v>
      </c>
      <c r="AW863">
        <v>1</v>
      </c>
      <c r="AZ863">
        <v>1</v>
      </c>
      <c r="BA863">
        <v>1</v>
      </c>
      <c r="BB863">
        <v>1</v>
      </c>
      <c r="BC863">
        <v>1</v>
      </c>
      <c r="BD863" t="s">
        <v>3</v>
      </c>
      <c r="BE863" t="s">
        <v>3</v>
      </c>
      <c r="BF863" t="s">
        <v>3</v>
      </c>
      <c r="BG863" t="s">
        <v>3</v>
      </c>
      <c r="BH863">
        <v>0</v>
      </c>
      <c r="BI863">
        <v>4</v>
      </c>
      <c r="BJ863" t="s">
        <v>203</v>
      </c>
      <c r="BM863">
        <v>0</v>
      </c>
      <c r="BN863">
        <v>0</v>
      </c>
      <c r="BO863" t="s">
        <v>3</v>
      </c>
      <c r="BP863">
        <v>0</v>
      </c>
      <c r="BQ863">
        <v>1</v>
      </c>
      <c r="BR863">
        <v>0</v>
      </c>
      <c r="BS863">
        <v>1</v>
      </c>
      <c r="BT863">
        <v>1</v>
      </c>
      <c r="BU863">
        <v>1</v>
      </c>
      <c r="BV863">
        <v>1</v>
      </c>
      <c r="BW863">
        <v>1</v>
      </c>
      <c r="BX863">
        <v>1</v>
      </c>
      <c r="BY863" t="s">
        <v>3</v>
      </c>
      <c r="BZ863">
        <v>70</v>
      </c>
      <c r="CA863">
        <v>10</v>
      </c>
      <c r="CE863">
        <v>0</v>
      </c>
      <c r="CF863">
        <v>0</v>
      </c>
      <c r="CG863">
        <v>0</v>
      </c>
      <c r="CM863">
        <v>0</v>
      </c>
      <c r="CN863" t="s">
        <v>3</v>
      </c>
      <c r="CO863">
        <v>0</v>
      </c>
      <c r="CP863">
        <f>(P863+Q863+S863)</f>
        <v>0</v>
      </c>
      <c r="CQ863">
        <f>(AC863*BC863*AW863)</f>
        <v>18310.62</v>
      </c>
      <c r="CR863">
        <f>((((ET863)*BB863-(EU863)*BS863)+AE863*BS863)*AV863)</f>
        <v>917.55</v>
      </c>
      <c r="CS863">
        <f>(AE863*BS863*AV863)</f>
        <v>357.39</v>
      </c>
      <c r="CT863">
        <f>(AF863*BA863*AV863)</f>
        <v>2043.62</v>
      </c>
      <c r="CU863">
        <f>AG863</f>
        <v>0</v>
      </c>
      <c r="CV863">
        <f>(AH863*AV863)</f>
        <v>10.3</v>
      </c>
      <c r="CW863">
        <f t="shared" si="355"/>
        <v>0</v>
      </c>
      <c r="CX863">
        <f t="shared" si="355"/>
        <v>0</v>
      </c>
      <c r="CY863">
        <f>((S863*BZ863)/100)</f>
        <v>0</v>
      </c>
      <c r="CZ863">
        <f>((S863*CA863)/100)</f>
        <v>0</v>
      </c>
      <c r="DC863" t="s">
        <v>3</v>
      </c>
      <c r="DD863" t="s">
        <v>3</v>
      </c>
      <c r="DE863" t="s">
        <v>3</v>
      </c>
      <c r="DF863" t="s">
        <v>3</v>
      </c>
      <c r="DG863" t="s">
        <v>3</v>
      </c>
      <c r="DH863" t="s">
        <v>3</v>
      </c>
      <c r="DI863" t="s">
        <v>3</v>
      </c>
      <c r="DJ863" t="s">
        <v>3</v>
      </c>
      <c r="DK863" t="s">
        <v>3</v>
      </c>
      <c r="DL863" t="s">
        <v>3</v>
      </c>
      <c r="DM863" t="s">
        <v>3</v>
      </c>
      <c r="DN863">
        <v>0</v>
      </c>
      <c r="DO863">
        <v>0</v>
      </c>
      <c r="DP863">
        <v>1</v>
      </c>
      <c r="DQ863">
        <v>1</v>
      </c>
      <c r="DU863">
        <v>1005</v>
      </c>
      <c r="DV863" t="s">
        <v>202</v>
      </c>
      <c r="DW863" t="s">
        <v>202</v>
      </c>
      <c r="DX863">
        <v>100</v>
      </c>
      <c r="EE863">
        <v>34857346</v>
      </c>
      <c r="EF863">
        <v>1</v>
      </c>
      <c r="EG863" t="s">
        <v>86</v>
      </c>
      <c r="EH863">
        <v>0</v>
      </c>
      <c r="EI863" t="s">
        <v>3</v>
      </c>
      <c r="EJ863">
        <v>4</v>
      </c>
      <c r="EK863">
        <v>0</v>
      </c>
      <c r="EL863" t="s">
        <v>87</v>
      </c>
      <c r="EM863" t="s">
        <v>88</v>
      </c>
      <c r="EO863" t="s">
        <v>3</v>
      </c>
      <c r="EQ863">
        <v>131072</v>
      </c>
      <c r="ER863">
        <v>21271.79</v>
      </c>
      <c r="ES863">
        <v>18310.62</v>
      </c>
      <c r="ET863">
        <v>917.55</v>
      </c>
      <c r="EU863">
        <v>357.39</v>
      </c>
      <c r="EV863">
        <v>2043.62</v>
      </c>
      <c r="EW863">
        <v>10.3</v>
      </c>
      <c r="EX863">
        <v>0</v>
      </c>
      <c r="EY863">
        <v>0</v>
      </c>
      <c r="FQ863">
        <v>0</v>
      </c>
      <c r="FR863">
        <f>ROUND(IF(AND(BH863=3,BI863=3),P863,0),2)</f>
        <v>0</v>
      </c>
      <c r="FS863">
        <v>0</v>
      </c>
      <c r="FX863">
        <v>70</v>
      </c>
      <c r="FY863">
        <v>10</v>
      </c>
      <c r="GA863" t="s">
        <v>3</v>
      </c>
      <c r="GD863">
        <v>0</v>
      </c>
      <c r="GF863">
        <v>-1620782928</v>
      </c>
      <c r="GG863">
        <v>2</v>
      </c>
      <c r="GH863">
        <v>0</v>
      </c>
      <c r="GI863">
        <v>-2</v>
      </c>
      <c r="GJ863">
        <v>0</v>
      </c>
      <c r="GK863">
        <f>ROUND(R863*(R12)/100,2)</f>
        <v>0</v>
      </c>
      <c r="GL863">
        <f>ROUND(IF(AND(BH863=3,BI863=3,FS863&lt;&gt;0),P863,0),2)</f>
        <v>0</v>
      </c>
      <c r="GM863">
        <f>ROUND(O863+X863+Y863+GK863,2)+GX863</f>
        <v>0</v>
      </c>
      <c r="GN863">
        <f>IF(OR(BI863=0,BI863=1),ROUND(O863+X863+Y863+GK863,2),0)</f>
        <v>0</v>
      </c>
      <c r="GO863">
        <f>IF(BI863=2,ROUND(O863+X863+Y863+GK863,2),0)</f>
        <v>0</v>
      </c>
      <c r="GP863">
        <f>IF(BI863=4,ROUND(O863+X863+Y863+GK863,2)+GX863,0)</f>
        <v>0</v>
      </c>
      <c r="GR863">
        <v>0</v>
      </c>
      <c r="GS863">
        <v>0</v>
      </c>
      <c r="GT863">
        <v>0</v>
      </c>
      <c r="GU863" t="s">
        <v>3</v>
      </c>
      <c r="GV863">
        <f>ROUND((GT863),6)</f>
        <v>0</v>
      </c>
      <c r="GW863">
        <v>1</v>
      </c>
      <c r="GX863">
        <f>ROUND(HC863*I863,2)</f>
        <v>0</v>
      </c>
      <c r="HA863">
        <v>0</v>
      </c>
      <c r="HB863">
        <v>0</v>
      </c>
      <c r="HC863">
        <f>GV863*GW863</f>
        <v>0</v>
      </c>
      <c r="IK863">
        <v>0</v>
      </c>
    </row>
    <row r="864" spans="1:245" x14ac:dyDescent="0.2">
      <c r="A864">
        <v>18</v>
      </c>
      <c r="B864">
        <v>1</v>
      </c>
      <c r="E864" t="s">
        <v>204</v>
      </c>
      <c r="F864" t="s">
        <v>205</v>
      </c>
      <c r="G864" t="s">
        <v>206</v>
      </c>
      <c r="H864" t="s">
        <v>171</v>
      </c>
      <c r="I864">
        <f>I863*J864</f>
        <v>0</v>
      </c>
      <c r="J864">
        <v>-7.14</v>
      </c>
      <c r="O864">
        <f>ROUND(CP864,2)</f>
        <v>0</v>
      </c>
      <c r="P864">
        <f>ROUND(CQ864*I864,2)</f>
        <v>0</v>
      </c>
      <c r="Q864">
        <f>ROUND(CR864*I864,2)</f>
        <v>0</v>
      </c>
      <c r="R864">
        <f>ROUND(CS864*I864,2)</f>
        <v>0</v>
      </c>
      <c r="S864">
        <f>ROUND(CT864*I864,2)</f>
        <v>0</v>
      </c>
      <c r="T864">
        <f>ROUND(CU864*I864,2)</f>
        <v>0</v>
      </c>
      <c r="U864">
        <f>CV864*I864</f>
        <v>0</v>
      </c>
      <c r="V864">
        <f>CW864*I864</f>
        <v>0</v>
      </c>
      <c r="W864">
        <f>ROUND(CX864*I864,2)</f>
        <v>0</v>
      </c>
      <c r="X864">
        <f t="shared" si="352"/>
        <v>0</v>
      </c>
      <c r="Y864">
        <f t="shared" si="352"/>
        <v>0</v>
      </c>
      <c r="AA864">
        <v>36286615</v>
      </c>
      <c r="AB864">
        <f>ROUND((AC864+AD864+AF864),6)</f>
        <v>2433.27</v>
      </c>
      <c r="AC864">
        <f>ROUND((ES864),6)</f>
        <v>2433.27</v>
      </c>
      <c r="AD864">
        <f>ROUND((((ET864)-(EU864))+AE864),6)</f>
        <v>0</v>
      </c>
      <c r="AE864">
        <f t="shared" si="353"/>
        <v>0</v>
      </c>
      <c r="AF864">
        <f t="shared" si="353"/>
        <v>0</v>
      </c>
      <c r="AG864">
        <f>ROUND((AP864),6)</f>
        <v>0</v>
      </c>
      <c r="AH864">
        <f t="shared" si="354"/>
        <v>0</v>
      </c>
      <c r="AI864">
        <f t="shared" si="354"/>
        <v>0</v>
      </c>
      <c r="AJ864">
        <f>(AS864)</f>
        <v>0</v>
      </c>
      <c r="AK864">
        <v>2433.27</v>
      </c>
      <c r="AL864">
        <v>2433.27</v>
      </c>
      <c r="AM864">
        <v>0</v>
      </c>
      <c r="AN864">
        <v>0</v>
      </c>
      <c r="AO864">
        <v>0</v>
      </c>
      <c r="AP864">
        <v>0</v>
      </c>
      <c r="AQ864">
        <v>0</v>
      </c>
      <c r="AR864">
        <v>0</v>
      </c>
      <c r="AS864">
        <v>0</v>
      </c>
      <c r="AT864">
        <v>70</v>
      </c>
      <c r="AU864">
        <v>10</v>
      </c>
      <c r="AV864">
        <v>1</v>
      </c>
      <c r="AW864">
        <v>1</v>
      </c>
      <c r="AZ864">
        <v>1</v>
      </c>
      <c r="BA864">
        <v>1</v>
      </c>
      <c r="BB864">
        <v>1</v>
      </c>
      <c r="BC864">
        <v>1</v>
      </c>
      <c r="BD864" t="s">
        <v>3</v>
      </c>
      <c r="BE864" t="s">
        <v>3</v>
      </c>
      <c r="BF864" t="s">
        <v>3</v>
      </c>
      <c r="BG864" t="s">
        <v>3</v>
      </c>
      <c r="BH864">
        <v>3</v>
      </c>
      <c r="BI864">
        <v>4</v>
      </c>
      <c r="BJ864" t="s">
        <v>207</v>
      </c>
      <c r="BM864">
        <v>0</v>
      </c>
      <c r="BN864">
        <v>0</v>
      </c>
      <c r="BO864" t="s">
        <v>3</v>
      </c>
      <c r="BP864">
        <v>0</v>
      </c>
      <c r="BQ864">
        <v>1</v>
      </c>
      <c r="BR864">
        <v>1</v>
      </c>
      <c r="BS864">
        <v>1</v>
      </c>
      <c r="BT864">
        <v>1</v>
      </c>
      <c r="BU864">
        <v>1</v>
      </c>
      <c r="BV864">
        <v>1</v>
      </c>
      <c r="BW864">
        <v>1</v>
      </c>
      <c r="BX864">
        <v>1</v>
      </c>
      <c r="BY864" t="s">
        <v>3</v>
      </c>
      <c r="BZ864">
        <v>70</v>
      </c>
      <c r="CA864">
        <v>10</v>
      </c>
      <c r="CE864">
        <v>0</v>
      </c>
      <c r="CF864">
        <v>0</v>
      </c>
      <c r="CG864">
        <v>0</v>
      </c>
      <c r="CM864">
        <v>0</v>
      </c>
      <c r="CN864" t="s">
        <v>3</v>
      </c>
      <c r="CO864">
        <v>0</v>
      </c>
      <c r="CP864">
        <f>(P864+Q864+S864)</f>
        <v>0</v>
      </c>
      <c r="CQ864">
        <f>(AC864*BC864*AW864)</f>
        <v>2433.27</v>
      </c>
      <c r="CR864">
        <f>((((ET864)*BB864-(EU864)*BS864)+AE864*BS864)*AV864)</f>
        <v>0</v>
      </c>
      <c r="CS864">
        <f>(AE864*BS864*AV864)</f>
        <v>0</v>
      </c>
      <c r="CT864">
        <f>(AF864*BA864*AV864)</f>
        <v>0</v>
      </c>
      <c r="CU864">
        <f>AG864</f>
        <v>0</v>
      </c>
      <c r="CV864">
        <f>(AH864*AV864)</f>
        <v>0</v>
      </c>
      <c r="CW864">
        <f t="shared" si="355"/>
        <v>0</v>
      </c>
      <c r="CX864">
        <f t="shared" si="355"/>
        <v>0</v>
      </c>
      <c r="CY864">
        <f>((S864*BZ864)/100)</f>
        <v>0</v>
      </c>
      <c r="CZ864">
        <f>((S864*CA864)/100)</f>
        <v>0</v>
      </c>
      <c r="DC864" t="s">
        <v>3</v>
      </c>
      <c r="DD864" t="s">
        <v>3</v>
      </c>
      <c r="DE864" t="s">
        <v>3</v>
      </c>
      <c r="DF864" t="s">
        <v>3</v>
      </c>
      <c r="DG864" t="s">
        <v>3</v>
      </c>
      <c r="DH864" t="s">
        <v>3</v>
      </c>
      <c r="DI864" t="s">
        <v>3</v>
      </c>
      <c r="DJ864" t="s">
        <v>3</v>
      </c>
      <c r="DK864" t="s">
        <v>3</v>
      </c>
      <c r="DL864" t="s">
        <v>3</v>
      </c>
      <c r="DM864" t="s">
        <v>3</v>
      </c>
      <c r="DN864">
        <v>0</v>
      </c>
      <c r="DO864">
        <v>0</v>
      </c>
      <c r="DP864">
        <v>1</v>
      </c>
      <c r="DQ864">
        <v>1</v>
      </c>
      <c r="DU864">
        <v>1009</v>
      </c>
      <c r="DV864" t="s">
        <v>171</v>
      </c>
      <c r="DW864" t="s">
        <v>171</v>
      </c>
      <c r="DX864">
        <v>1000</v>
      </c>
      <c r="EE864">
        <v>34857346</v>
      </c>
      <c r="EF864">
        <v>1</v>
      </c>
      <c r="EG864" t="s">
        <v>86</v>
      </c>
      <c r="EH864">
        <v>0</v>
      </c>
      <c r="EI864" t="s">
        <v>3</v>
      </c>
      <c r="EJ864">
        <v>4</v>
      </c>
      <c r="EK864">
        <v>0</v>
      </c>
      <c r="EL864" t="s">
        <v>87</v>
      </c>
      <c r="EM864" t="s">
        <v>88</v>
      </c>
      <c r="EO864" t="s">
        <v>3</v>
      </c>
      <c r="EQ864">
        <v>32768</v>
      </c>
      <c r="ER864">
        <v>2433.27</v>
      </c>
      <c r="ES864">
        <v>2433.27</v>
      </c>
      <c r="ET864">
        <v>0</v>
      </c>
      <c r="EU864">
        <v>0</v>
      </c>
      <c r="EV864">
        <v>0</v>
      </c>
      <c r="EW864">
        <v>0</v>
      </c>
      <c r="EX864">
        <v>0</v>
      </c>
      <c r="FQ864">
        <v>0</v>
      </c>
      <c r="FR864">
        <f>ROUND(IF(AND(BH864=3,BI864=3),P864,0),2)</f>
        <v>0</v>
      </c>
      <c r="FS864">
        <v>0</v>
      </c>
      <c r="FX864">
        <v>70</v>
      </c>
      <c r="FY864">
        <v>10</v>
      </c>
      <c r="GA864" t="s">
        <v>3</v>
      </c>
      <c r="GD864">
        <v>0</v>
      </c>
      <c r="GF864">
        <v>719642910</v>
      </c>
      <c r="GG864">
        <v>2</v>
      </c>
      <c r="GH864">
        <v>0</v>
      </c>
      <c r="GI864">
        <v>-2</v>
      </c>
      <c r="GJ864">
        <v>0</v>
      </c>
      <c r="GK864">
        <f>ROUND(R864*(R12)/100,2)</f>
        <v>0</v>
      </c>
      <c r="GL864">
        <f>ROUND(IF(AND(BH864=3,BI864=3,FS864&lt;&gt;0),P864,0),2)</f>
        <v>0</v>
      </c>
      <c r="GM864">
        <f>ROUND(O864+X864+Y864+GK864,2)+GX864</f>
        <v>0</v>
      </c>
      <c r="GN864">
        <f>IF(OR(BI864=0,BI864=1),ROUND(O864+X864+Y864+GK864,2),0)</f>
        <v>0</v>
      </c>
      <c r="GO864">
        <f>IF(BI864=2,ROUND(O864+X864+Y864+GK864,2),0)</f>
        <v>0</v>
      </c>
      <c r="GP864">
        <f>IF(BI864=4,ROUND(O864+X864+Y864+GK864,2)+GX864,0)</f>
        <v>0</v>
      </c>
      <c r="GR864">
        <v>0</v>
      </c>
      <c r="GS864">
        <v>0</v>
      </c>
      <c r="GT864">
        <v>0</v>
      </c>
      <c r="GU864" t="s">
        <v>3</v>
      </c>
      <c r="GV864">
        <f>ROUND((GT864),6)</f>
        <v>0</v>
      </c>
      <c r="GW864">
        <v>1</v>
      </c>
      <c r="GX864">
        <f>ROUND(HC864*I864,2)</f>
        <v>0</v>
      </c>
      <c r="HA864">
        <v>0</v>
      </c>
      <c r="HB864">
        <v>0</v>
      </c>
      <c r="HC864">
        <f>GV864*GW864</f>
        <v>0</v>
      </c>
      <c r="IK864">
        <v>0</v>
      </c>
    </row>
    <row r="865" spans="1:245" x14ac:dyDescent="0.2">
      <c r="A865">
        <v>18</v>
      </c>
      <c r="B865">
        <v>1</v>
      </c>
      <c r="E865" t="s">
        <v>208</v>
      </c>
      <c r="F865" t="s">
        <v>236</v>
      </c>
      <c r="G865" t="s">
        <v>237</v>
      </c>
      <c r="H865" t="s">
        <v>171</v>
      </c>
      <c r="I865">
        <f>I863*J865</f>
        <v>0</v>
      </c>
      <c r="J865">
        <v>11.9</v>
      </c>
      <c r="O865">
        <f>ROUND(CP865,2)</f>
        <v>0</v>
      </c>
      <c r="P865">
        <f>ROUND(CQ865*I865,2)</f>
        <v>0</v>
      </c>
      <c r="Q865">
        <f>ROUND(CR865*I865,2)</f>
        <v>0</v>
      </c>
      <c r="R865">
        <f>ROUND(CS865*I865,2)</f>
        <v>0</v>
      </c>
      <c r="S865">
        <f>ROUND(CT865*I865,2)</f>
        <v>0</v>
      </c>
      <c r="T865">
        <f>ROUND(CU865*I865,2)</f>
        <v>0</v>
      </c>
      <c r="U865">
        <f>CV865*I865</f>
        <v>0</v>
      </c>
      <c r="V865">
        <f>CW865*I865</f>
        <v>0</v>
      </c>
      <c r="W865">
        <f>ROUND(CX865*I865,2)</f>
        <v>0</v>
      </c>
      <c r="X865">
        <f t="shared" si="352"/>
        <v>0</v>
      </c>
      <c r="Y865">
        <f t="shared" si="352"/>
        <v>0</v>
      </c>
      <c r="AA865">
        <v>36286615</v>
      </c>
      <c r="AB865">
        <f>ROUND((AC865+AD865+AF865),6)</f>
        <v>2466.12</v>
      </c>
      <c r="AC865">
        <f>ROUND((ES865),6)</f>
        <v>2466.12</v>
      </c>
      <c r="AD865">
        <f>ROUND((((ET865)-(EU865))+AE865),6)</f>
        <v>0</v>
      </c>
      <c r="AE865">
        <f t="shared" si="353"/>
        <v>0</v>
      </c>
      <c r="AF865">
        <f t="shared" si="353"/>
        <v>0</v>
      </c>
      <c r="AG865">
        <f>ROUND((AP865),6)</f>
        <v>0</v>
      </c>
      <c r="AH865">
        <f t="shared" si="354"/>
        <v>0</v>
      </c>
      <c r="AI865">
        <f t="shared" si="354"/>
        <v>0</v>
      </c>
      <c r="AJ865">
        <f>(AS865)</f>
        <v>0</v>
      </c>
      <c r="AK865">
        <v>2466.12</v>
      </c>
      <c r="AL865">
        <v>2466.12</v>
      </c>
      <c r="AM865">
        <v>0</v>
      </c>
      <c r="AN865">
        <v>0</v>
      </c>
      <c r="AO865">
        <v>0</v>
      </c>
      <c r="AP865">
        <v>0</v>
      </c>
      <c r="AQ865">
        <v>0</v>
      </c>
      <c r="AR865">
        <v>0</v>
      </c>
      <c r="AS865">
        <v>0</v>
      </c>
      <c r="AT865">
        <v>70</v>
      </c>
      <c r="AU865">
        <v>10</v>
      </c>
      <c r="AV865">
        <v>1</v>
      </c>
      <c r="AW865">
        <v>1</v>
      </c>
      <c r="AZ865">
        <v>1</v>
      </c>
      <c r="BA865">
        <v>1</v>
      </c>
      <c r="BB865">
        <v>1</v>
      </c>
      <c r="BC865">
        <v>1</v>
      </c>
      <c r="BD865" t="s">
        <v>3</v>
      </c>
      <c r="BE865" t="s">
        <v>3</v>
      </c>
      <c r="BF865" t="s">
        <v>3</v>
      </c>
      <c r="BG865" t="s">
        <v>3</v>
      </c>
      <c r="BH865">
        <v>3</v>
      </c>
      <c r="BI865">
        <v>4</v>
      </c>
      <c r="BJ865" t="s">
        <v>238</v>
      </c>
      <c r="BM865">
        <v>0</v>
      </c>
      <c r="BN865">
        <v>0</v>
      </c>
      <c r="BO865" t="s">
        <v>3</v>
      </c>
      <c r="BP865">
        <v>0</v>
      </c>
      <c r="BQ865">
        <v>1</v>
      </c>
      <c r="BR865">
        <v>0</v>
      </c>
      <c r="BS865">
        <v>1</v>
      </c>
      <c r="BT865">
        <v>1</v>
      </c>
      <c r="BU865">
        <v>1</v>
      </c>
      <c r="BV865">
        <v>1</v>
      </c>
      <c r="BW865">
        <v>1</v>
      </c>
      <c r="BX865">
        <v>1</v>
      </c>
      <c r="BY865" t="s">
        <v>3</v>
      </c>
      <c r="BZ865">
        <v>70</v>
      </c>
      <c r="CA865">
        <v>10</v>
      </c>
      <c r="CE865">
        <v>0</v>
      </c>
      <c r="CF865">
        <v>0</v>
      </c>
      <c r="CG865">
        <v>0</v>
      </c>
      <c r="CM865">
        <v>0</v>
      </c>
      <c r="CN865" t="s">
        <v>3</v>
      </c>
      <c r="CO865">
        <v>0</v>
      </c>
      <c r="CP865">
        <f>(P865+Q865+S865)</f>
        <v>0</v>
      </c>
      <c r="CQ865">
        <f>(AC865*BC865*AW865)</f>
        <v>2466.12</v>
      </c>
      <c r="CR865">
        <f>((((ET865)*BB865-(EU865)*BS865)+AE865*BS865)*AV865)</f>
        <v>0</v>
      </c>
      <c r="CS865">
        <f>(AE865*BS865*AV865)</f>
        <v>0</v>
      </c>
      <c r="CT865">
        <f>(AF865*BA865*AV865)</f>
        <v>0</v>
      </c>
      <c r="CU865">
        <f>AG865</f>
        <v>0</v>
      </c>
      <c r="CV865">
        <f>(AH865*AV865)</f>
        <v>0</v>
      </c>
      <c r="CW865">
        <f t="shared" si="355"/>
        <v>0</v>
      </c>
      <c r="CX865">
        <f t="shared" si="355"/>
        <v>0</v>
      </c>
      <c r="CY865">
        <f>((S865*BZ865)/100)</f>
        <v>0</v>
      </c>
      <c r="CZ865">
        <f>((S865*CA865)/100)</f>
        <v>0</v>
      </c>
      <c r="DC865" t="s">
        <v>3</v>
      </c>
      <c r="DD865" t="s">
        <v>3</v>
      </c>
      <c r="DE865" t="s">
        <v>3</v>
      </c>
      <c r="DF865" t="s">
        <v>3</v>
      </c>
      <c r="DG865" t="s">
        <v>3</v>
      </c>
      <c r="DH865" t="s">
        <v>3</v>
      </c>
      <c r="DI865" t="s">
        <v>3</v>
      </c>
      <c r="DJ865" t="s">
        <v>3</v>
      </c>
      <c r="DK865" t="s">
        <v>3</v>
      </c>
      <c r="DL865" t="s">
        <v>3</v>
      </c>
      <c r="DM865" t="s">
        <v>3</v>
      </c>
      <c r="DN865">
        <v>0</v>
      </c>
      <c r="DO865">
        <v>0</v>
      </c>
      <c r="DP865">
        <v>1</v>
      </c>
      <c r="DQ865">
        <v>1</v>
      </c>
      <c r="DU865">
        <v>1009</v>
      </c>
      <c r="DV865" t="s">
        <v>171</v>
      </c>
      <c r="DW865" t="s">
        <v>171</v>
      </c>
      <c r="DX865">
        <v>1000</v>
      </c>
      <c r="EE865">
        <v>34857346</v>
      </c>
      <c r="EF865">
        <v>1</v>
      </c>
      <c r="EG865" t="s">
        <v>86</v>
      </c>
      <c r="EH865">
        <v>0</v>
      </c>
      <c r="EI865" t="s">
        <v>3</v>
      </c>
      <c r="EJ865">
        <v>4</v>
      </c>
      <c r="EK865">
        <v>0</v>
      </c>
      <c r="EL865" t="s">
        <v>87</v>
      </c>
      <c r="EM865" t="s">
        <v>88</v>
      </c>
      <c r="EO865" t="s">
        <v>3</v>
      </c>
      <c r="EQ865">
        <v>0</v>
      </c>
      <c r="ER865">
        <v>2466.12</v>
      </c>
      <c r="ES865">
        <v>2466.12</v>
      </c>
      <c r="ET865">
        <v>0</v>
      </c>
      <c r="EU865">
        <v>0</v>
      </c>
      <c r="EV865">
        <v>0</v>
      </c>
      <c r="EW865">
        <v>0</v>
      </c>
      <c r="EX865">
        <v>0</v>
      </c>
      <c r="FQ865">
        <v>0</v>
      </c>
      <c r="FR865">
        <f>ROUND(IF(AND(BH865=3,BI865=3),P865,0),2)</f>
        <v>0</v>
      </c>
      <c r="FS865">
        <v>0</v>
      </c>
      <c r="FX865">
        <v>70</v>
      </c>
      <c r="FY865">
        <v>10</v>
      </c>
      <c r="GA865" t="s">
        <v>3</v>
      </c>
      <c r="GD865">
        <v>0</v>
      </c>
      <c r="GF865">
        <v>-1591067280</v>
      </c>
      <c r="GG865">
        <v>2</v>
      </c>
      <c r="GH865">
        <v>0</v>
      </c>
      <c r="GI865">
        <v>-2</v>
      </c>
      <c r="GJ865">
        <v>0</v>
      </c>
      <c r="GK865">
        <f>ROUND(R865*(R12)/100,2)</f>
        <v>0</v>
      </c>
      <c r="GL865">
        <f>ROUND(IF(AND(BH865=3,BI865=3,FS865&lt;&gt;0),P865,0),2)</f>
        <v>0</v>
      </c>
      <c r="GM865">
        <f>ROUND(O865+X865+Y865+GK865,2)+GX865</f>
        <v>0</v>
      </c>
      <c r="GN865">
        <f>IF(OR(BI865=0,BI865=1),ROUND(O865+X865+Y865+GK865,2),0)</f>
        <v>0</v>
      </c>
      <c r="GO865">
        <f>IF(BI865=2,ROUND(O865+X865+Y865+GK865,2),0)</f>
        <v>0</v>
      </c>
      <c r="GP865">
        <f>IF(BI865=4,ROUND(O865+X865+Y865+GK865,2)+GX865,0)</f>
        <v>0</v>
      </c>
      <c r="GR865">
        <v>0</v>
      </c>
      <c r="GS865">
        <v>0</v>
      </c>
      <c r="GT865">
        <v>0</v>
      </c>
      <c r="GU865" t="s">
        <v>3</v>
      </c>
      <c r="GV865">
        <f>ROUND((GT865),6)</f>
        <v>0</v>
      </c>
      <c r="GW865">
        <v>1</v>
      </c>
      <c r="GX865">
        <f>ROUND(HC865*I865,2)</f>
        <v>0</v>
      </c>
      <c r="HA865">
        <v>0</v>
      </c>
      <c r="HB865">
        <v>0</v>
      </c>
      <c r="HC865">
        <f>GV865*GW865</f>
        <v>0</v>
      </c>
      <c r="IK865">
        <v>0</v>
      </c>
    </row>
    <row r="867" spans="1:245" x14ac:dyDescent="0.2">
      <c r="A867" s="2">
        <v>51</v>
      </c>
      <c r="B867" s="2">
        <f>B857</f>
        <v>1</v>
      </c>
      <c r="C867" s="2">
        <f>A857</f>
        <v>5</v>
      </c>
      <c r="D867" s="2">
        <f>ROW(A857)</f>
        <v>857</v>
      </c>
      <c r="E867" s="2"/>
      <c r="F867" s="2" t="str">
        <f>IF(F857&lt;&gt;"",F857,"")</f>
        <v>5.1.2</v>
      </c>
      <c r="G867" s="2" t="str">
        <f>IF(G857&lt;&gt;"",G857,"")</f>
        <v>Установка бортового камня</v>
      </c>
      <c r="H867" s="2">
        <v>0</v>
      </c>
      <c r="I867" s="2"/>
      <c r="J867" s="2"/>
      <c r="K867" s="2"/>
      <c r="L867" s="2"/>
      <c r="M867" s="2"/>
      <c r="N867" s="2"/>
      <c r="O867" s="2">
        <f t="shared" ref="O867:T867" si="356">ROUND(AB867,2)</f>
        <v>0</v>
      </c>
      <c r="P867" s="2">
        <f t="shared" si="356"/>
        <v>0</v>
      </c>
      <c r="Q867" s="2">
        <f t="shared" si="356"/>
        <v>0</v>
      </c>
      <c r="R867" s="2">
        <f t="shared" si="356"/>
        <v>0</v>
      </c>
      <c r="S867" s="2">
        <f t="shared" si="356"/>
        <v>0</v>
      </c>
      <c r="T867" s="2">
        <f t="shared" si="356"/>
        <v>0</v>
      </c>
      <c r="U867" s="2">
        <f>AH867</f>
        <v>0</v>
      </c>
      <c r="V867" s="2">
        <f>AI867</f>
        <v>0</v>
      </c>
      <c r="W867" s="2">
        <f>ROUND(AJ867,2)</f>
        <v>0</v>
      </c>
      <c r="X867" s="2">
        <f>ROUND(AK867,2)</f>
        <v>0</v>
      </c>
      <c r="Y867" s="2">
        <f>ROUND(AL867,2)</f>
        <v>0</v>
      </c>
      <c r="Z867" s="2"/>
      <c r="AA867" s="2"/>
      <c r="AB867" s="2">
        <f>ROUND(SUMIF(AA861:AA865,"=36286615",O861:O865),2)</f>
        <v>0</v>
      </c>
      <c r="AC867" s="2">
        <f>ROUND(SUMIF(AA861:AA865,"=36286615",P861:P865),2)</f>
        <v>0</v>
      </c>
      <c r="AD867" s="2">
        <f>ROUND(SUMIF(AA861:AA865,"=36286615",Q861:Q865),2)</f>
        <v>0</v>
      </c>
      <c r="AE867" s="2">
        <f>ROUND(SUMIF(AA861:AA865,"=36286615",R861:R865),2)</f>
        <v>0</v>
      </c>
      <c r="AF867" s="2">
        <f>ROUND(SUMIF(AA861:AA865,"=36286615",S861:S865),2)</f>
        <v>0</v>
      </c>
      <c r="AG867" s="2">
        <f>ROUND(SUMIF(AA861:AA865,"=36286615",T861:T865),2)</f>
        <v>0</v>
      </c>
      <c r="AH867" s="2">
        <f>SUMIF(AA861:AA865,"=36286615",U861:U865)</f>
        <v>0</v>
      </c>
      <c r="AI867" s="2">
        <f>SUMIF(AA861:AA865,"=36286615",V861:V865)</f>
        <v>0</v>
      </c>
      <c r="AJ867" s="2">
        <f>ROUND(SUMIF(AA861:AA865,"=36286615",W861:W865),2)</f>
        <v>0</v>
      </c>
      <c r="AK867" s="2">
        <f>ROUND(SUMIF(AA861:AA865,"=36286615",X861:X865),2)</f>
        <v>0</v>
      </c>
      <c r="AL867" s="2">
        <f>ROUND(SUMIF(AA861:AA865,"=36286615",Y861:Y865),2)</f>
        <v>0</v>
      </c>
      <c r="AM867" s="2"/>
      <c r="AN867" s="2"/>
      <c r="AO867" s="2">
        <f t="shared" ref="AO867:BC867" si="357">ROUND(BX867,2)</f>
        <v>0</v>
      </c>
      <c r="AP867" s="2">
        <f t="shared" si="357"/>
        <v>0</v>
      </c>
      <c r="AQ867" s="2">
        <f t="shared" si="357"/>
        <v>0</v>
      </c>
      <c r="AR867" s="2">
        <f t="shared" si="357"/>
        <v>0</v>
      </c>
      <c r="AS867" s="2">
        <f t="shared" si="357"/>
        <v>0</v>
      </c>
      <c r="AT867" s="2">
        <f t="shared" si="357"/>
        <v>0</v>
      </c>
      <c r="AU867" s="2">
        <f t="shared" si="357"/>
        <v>0</v>
      </c>
      <c r="AV867" s="2">
        <f t="shared" si="357"/>
        <v>0</v>
      </c>
      <c r="AW867" s="2">
        <f t="shared" si="357"/>
        <v>0</v>
      </c>
      <c r="AX867" s="2">
        <f t="shared" si="357"/>
        <v>0</v>
      </c>
      <c r="AY867" s="2">
        <f t="shared" si="357"/>
        <v>0</v>
      </c>
      <c r="AZ867" s="2">
        <f t="shared" si="357"/>
        <v>0</v>
      </c>
      <c r="BA867" s="2">
        <f t="shared" si="357"/>
        <v>0</v>
      </c>
      <c r="BB867" s="2">
        <f t="shared" si="357"/>
        <v>0</v>
      </c>
      <c r="BC867" s="2">
        <f t="shared" si="357"/>
        <v>0</v>
      </c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>
        <f>ROUND(SUMIF(AA861:AA865,"=36286615",FQ861:FQ865),2)</f>
        <v>0</v>
      </c>
      <c r="BY867" s="2">
        <f>ROUND(SUMIF(AA861:AA865,"=36286615",FR861:FR865),2)</f>
        <v>0</v>
      </c>
      <c r="BZ867" s="2">
        <f>ROUND(SUMIF(AA861:AA865,"=36286615",GL861:GL865),2)</f>
        <v>0</v>
      </c>
      <c r="CA867" s="2">
        <f>ROUND(SUMIF(AA861:AA865,"=36286615",GM861:GM865),2)</f>
        <v>0</v>
      </c>
      <c r="CB867" s="2">
        <f>ROUND(SUMIF(AA861:AA865,"=36286615",GN861:GN865),2)</f>
        <v>0</v>
      </c>
      <c r="CC867" s="2">
        <f>ROUND(SUMIF(AA861:AA865,"=36286615",GO861:GO865),2)</f>
        <v>0</v>
      </c>
      <c r="CD867" s="2">
        <f>ROUND(SUMIF(AA861:AA865,"=36286615",GP861:GP865),2)</f>
        <v>0</v>
      </c>
      <c r="CE867" s="2">
        <f>AC867-BX867</f>
        <v>0</v>
      </c>
      <c r="CF867" s="2">
        <f>AC867-BY867</f>
        <v>0</v>
      </c>
      <c r="CG867" s="2">
        <f>BX867-BZ867</f>
        <v>0</v>
      </c>
      <c r="CH867" s="2">
        <f>AC867-BX867-BY867+BZ867</f>
        <v>0</v>
      </c>
      <c r="CI867" s="2">
        <f>BY867-BZ867</f>
        <v>0</v>
      </c>
      <c r="CJ867" s="2">
        <f>ROUND(SUMIF(AA861:AA865,"=36286615",GX861:GX865),2)</f>
        <v>0</v>
      </c>
      <c r="CK867" s="2">
        <f>ROUND(SUMIF(AA861:AA865,"=36286615",GY861:GY865),2)</f>
        <v>0</v>
      </c>
      <c r="CL867" s="2">
        <f>ROUND(SUMIF(AA861:AA865,"=36286615",GZ861:GZ865),2)</f>
        <v>0</v>
      </c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  <c r="DB867" s="2"/>
      <c r="DC867" s="2"/>
      <c r="DD867" s="2"/>
      <c r="DE867" s="2"/>
      <c r="DF867" s="2"/>
      <c r="DG867" s="3"/>
      <c r="DH867" s="3"/>
      <c r="DI867" s="3"/>
      <c r="DJ867" s="3"/>
      <c r="DK867" s="3"/>
      <c r="DL867" s="3"/>
      <c r="DM867" s="3"/>
      <c r="DN867" s="3"/>
      <c r="DO867" s="3"/>
      <c r="DP867" s="3"/>
      <c r="DQ867" s="3"/>
      <c r="DR867" s="3"/>
      <c r="DS867" s="3"/>
      <c r="DT867" s="3"/>
      <c r="DU867" s="3"/>
      <c r="DV867" s="3"/>
      <c r="DW867" s="3"/>
      <c r="DX867" s="3"/>
      <c r="DY867" s="3"/>
      <c r="DZ867" s="3"/>
      <c r="EA867" s="3"/>
      <c r="EB867" s="3"/>
      <c r="EC867" s="3"/>
      <c r="ED867" s="3"/>
      <c r="EE867" s="3"/>
      <c r="EF867" s="3"/>
      <c r="EG867" s="3"/>
      <c r="EH867" s="3"/>
      <c r="EI867" s="3"/>
      <c r="EJ867" s="3"/>
      <c r="EK867" s="3"/>
      <c r="EL867" s="3"/>
      <c r="EM867" s="3"/>
      <c r="EN867" s="3"/>
      <c r="EO867" s="3"/>
      <c r="EP867" s="3"/>
      <c r="EQ867" s="3"/>
      <c r="ER867" s="3"/>
      <c r="ES867" s="3"/>
      <c r="ET867" s="3"/>
      <c r="EU867" s="3"/>
      <c r="EV867" s="3"/>
      <c r="EW867" s="3"/>
      <c r="EX867" s="3"/>
      <c r="EY867" s="3"/>
      <c r="EZ867" s="3"/>
      <c r="FA867" s="3"/>
      <c r="FB867" s="3"/>
      <c r="FC867" s="3"/>
      <c r="FD867" s="3"/>
      <c r="FE867" s="3"/>
      <c r="FF867" s="3"/>
      <c r="FG867" s="3"/>
      <c r="FH867" s="3"/>
      <c r="FI867" s="3"/>
      <c r="FJ867" s="3"/>
      <c r="FK867" s="3"/>
      <c r="FL867" s="3"/>
      <c r="FM867" s="3"/>
      <c r="FN867" s="3"/>
      <c r="FO867" s="3"/>
      <c r="FP867" s="3"/>
      <c r="FQ867" s="3"/>
      <c r="FR867" s="3"/>
      <c r="FS867" s="3"/>
      <c r="FT867" s="3"/>
      <c r="FU867" s="3"/>
      <c r="FV867" s="3"/>
      <c r="FW867" s="3"/>
      <c r="FX867" s="3"/>
      <c r="FY867" s="3"/>
      <c r="FZ867" s="3"/>
      <c r="GA867" s="3"/>
      <c r="GB867" s="3"/>
      <c r="GC867" s="3"/>
      <c r="GD867" s="3"/>
      <c r="GE867" s="3"/>
      <c r="GF867" s="3"/>
      <c r="GG867" s="3"/>
      <c r="GH867" s="3"/>
      <c r="GI867" s="3"/>
      <c r="GJ867" s="3"/>
      <c r="GK867" s="3"/>
      <c r="GL867" s="3"/>
      <c r="GM867" s="3"/>
      <c r="GN867" s="3"/>
      <c r="GO867" s="3"/>
      <c r="GP867" s="3"/>
      <c r="GQ867" s="3"/>
      <c r="GR867" s="3"/>
      <c r="GS867" s="3"/>
      <c r="GT867" s="3"/>
      <c r="GU867" s="3"/>
      <c r="GV867" s="3"/>
      <c r="GW867" s="3"/>
      <c r="GX867" s="3">
        <v>0</v>
      </c>
    </row>
    <row r="869" spans="1:245" x14ac:dyDescent="0.2">
      <c r="A869" s="4">
        <v>50</v>
      </c>
      <c r="B869" s="4">
        <v>0</v>
      </c>
      <c r="C869" s="4">
        <v>0</v>
      </c>
      <c r="D869" s="4">
        <v>1</v>
      </c>
      <c r="E869" s="4">
        <v>201</v>
      </c>
      <c r="F869" s="4">
        <f>ROUND(Source!O867,O869)</f>
        <v>0</v>
      </c>
      <c r="G869" s="4" t="s">
        <v>12</v>
      </c>
      <c r="H869" s="4" t="s">
        <v>13</v>
      </c>
      <c r="I869" s="4"/>
      <c r="J869" s="4"/>
      <c r="K869" s="4">
        <v>201</v>
      </c>
      <c r="L869" s="4">
        <v>1</v>
      </c>
      <c r="M869" s="4">
        <v>3</v>
      </c>
      <c r="N869" s="4" t="s">
        <v>3</v>
      </c>
      <c r="O869" s="4">
        <v>2</v>
      </c>
      <c r="P869" s="4"/>
      <c r="Q869" s="4"/>
      <c r="R869" s="4"/>
      <c r="S869" s="4"/>
      <c r="T869" s="4"/>
      <c r="U869" s="4"/>
      <c r="V869" s="4"/>
      <c r="W869" s="4"/>
    </row>
    <row r="870" spans="1:245" x14ac:dyDescent="0.2">
      <c r="A870" s="4">
        <v>50</v>
      </c>
      <c r="B870" s="4">
        <v>0</v>
      </c>
      <c r="C870" s="4">
        <v>0</v>
      </c>
      <c r="D870" s="4">
        <v>1</v>
      </c>
      <c r="E870" s="4">
        <v>202</v>
      </c>
      <c r="F870" s="4">
        <f>ROUND(Source!P867,O870)</f>
        <v>0</v>
      </c>
      <c r="G870" s="4" t="s">
        <v>14</v>
      </c>
      <c r="H870" s="4" t="s">
        <v>15</v>
      </c>
      <c r="I870" s="4"/>
      <c r="J870" s="4"/>
      <c r="K870" s="4">
        <v>202</v>
      </c>
      <c r="L870" s="4">
        <v>2</v>
      </c>
      <c r="M870" s="4">
        <v>3</v>
      </c>
      <c r="N870" s="4" t="s">
        <v>3</v>
      </c>
      <c r="O870" s="4">
        <v>2</v>
      </c>
      <c r="P870" s="4"/>
      <c r="Q870" s="4"/>
      <c r="R870" s="4"/>
      <c r="S870" s="4"/>
      <c r="T870" s="4"/>
      <c r="U870" s="4"/>
      <c r="V870" s="4"/>
      <c r="W870" s="4"/>
    </row>
    <row r="871" spans="1:245" x14ac:dyDescent="0.2">
      <c r="A871" s="4">
        <v>50</v>
      </c>
      <c r="B871" s="4">
        <v>0</v>
      </c>
      <c r="C871" s="4">
        <v>0</v>
      </c>
      <c r="D871" s="4">
        <v>1</v>
      </c>
      <c r="E871" s="4">
        <v>222</v>
      </c>
      <c r="F871" s="4">
        <f>ROUND(Source!AO867,O871)</f>
        <v>0</v>
      </c>
      <c r="G871" s="4" t="s">
        <v>16</v>
      </c>
      <c r="H871" s="4" t="s">
        <v>17</v>
      </c>
      <c r="I871" s="4"/>
      <c r="J871" s="4"/>
      <c r="K871" s="4">
        <v>222</v>
      </c>
      <c r="L871" s="4">
        <v>3</v>
      </c>
      <c r="M871" s="4">
        <v>3</v>
      </c>
      <c r="N871" s="4" t="s">
        <v>3</v>
      </c>
      <c r="O871" s="4">
        <v>2</v>
      </c>
      <c r="P871" s="4"/>
      <c r="Q871" s="4"/>
      <c r="R871" s="4"/>
      <c r="S871" s="4"/>
      <c r="T871" s="4"/>
      <c r="U871" s="4"/>
      <c r="V871" s="4"/>
      <c r="W871" s="4"/>
    </row>
    <row r="872" spans="1:245" x14ac:dyDescent="0.2">
      <c r="A872" s="4">
        <v>50</v>
      </c>
      <c r="B872" s="4">
        <v>0</v>
      </c>
      <c r="C872" s="4">
        <v>0</v>
      </c>
      <c r="D872" s="4">
        <v>1</v>
      </c>
      <c r="E872" s="4">
        <v>225</v>
      </c>
      <c r="F872" s="4">
        <f>ROUND(Source!AV867,O872)</f>
        <v>0</v>
      </c>
      <c r="G872" s="4" t="s">
        <v>18</v>
      </c>
      <c r="H872" s="4" t="s">
        <v>19</v>
      </c>
      <c r="I872" s="4"/>
      <c r="J872" s="4"/>
      <c r="K872" s="4">
        <v>225</v>
      </c>
      <c r="L872" s="4">
        <v>4</v>
      </c>
      <c r="M872" s="4">
        <v>3</v>
      </c>
      <c r="N872" s="4" t="s">
        <v>3</v>
      </c>
      <c r="O872" s="4">
        <v>2</v>
      </c>
      <c r="P872" s="4"/>
      <c r="Q872" s="4"/>
      <c r="R872" s="4"/>
      <c r="S872" s="4"/>
      <c r="T872" s="4"/>
      <c r="U872" s="4"/>
      <c r="V872" s="4"/>
      <c r="W872" s="4"/>
    </row>
    <row r="873" spans="1:245" x14ac:dyDescent="0.2">
      <c r="A873" s="4">
        <v>50</v>
      </c>
      <c r="B873" s="4">
        <v>0</v>
      </c>
      <c r="C873" s="4">
        <v>0</v>
      </c>
      <c r="D873" s="4">
        <v>1</v>
      </c>
      <c r="E873" s="4">
        <v>226</v>
      </c>
      <c r="F873" s="4">
        <f>ROUND(Source!AW867,O873)</f>
        <v>0</v>
      </c>
      <c r="G873" s="4" t="s">
        <v>20</v>
      </c>
      <c r="H873" s="4" t="s">
        <v>21</v>
      </c>
      <c r="I873" s="4"/>
      <c r="J873" s="4"/>
      <c r="K873" s="4">
        <v>226</v>
      </c>
      <c r="L873" s="4">
        <v>5</v>
      </c>
      <c r="M873" s="4">
        <v>3</v>
      </c>
      <c r="N873" s="4" t="s">
        <v>3</v>
      </c>
      <c r="O873" s="4">
        <v>2</v>
      </c>
      <c r="P873" s="4"/>
      <c r="Q873" s="4"/>
      <c r="R873" s="4"/>
      <c r="S873" s="4"/>
      <c r="T873" s="4"/>
      <c r="U873" s="4"/>
      <c r="V873" s="4"/>
      <c r="W873" s="4"/>
    </row>
    <row r="874" spans="1:245" x14ac:dyDescent="0.2">
      <c r="A874" s="4">
        <v>50</v>
      </c>
      <c r="B874" s="4">
        <v>0</v>
      </c>
      <c r="C874" s="4">
        <v>0</v>
      </c>
      <c r="D874" s="4">
        <v>1</v>
      </c>
      <c r="E874" s="4">
        <v>227</v>
      </c>
      <c r="F874" s="4">
        <f>ROUND(Source!AX867,O874)</f>
        <v>0</v>
      </c>
      <c r="G874" s="4" t="s">
        <v>22</v>
      </c>
      <c r="H874" s="4" t="s">
        <v>23</v>
      </c>
      <c r="I874" s="4"/>
      <c r="J874" s="4"/>
      <c r="K874" s="4">
        <v>227</v>
      </c>
      <c r="L874" s="4">
        <v>6</v>
      </c>
      <c r="M874" s="4">
        <v>3</v>
      </c>
      <c r="N874" s="4" t="s">
        <v>3</v>
      </c>
      <c r="O874" s="4">
        <v>2</v>
      </c>
      <c r="P874" s="4"/>
      <c r="Q874" s="4"/>
      <c r="R874" s="4"/>
      <c r="S874" s="4"/>
      <c r="T874" s="4"/>
      <c r="U874" s="4"/>
      <c r="V874" s="4"/>
      <c r="W874" s="4"/>
    </row>
    <row r="875" spans="1:245" x14ac:dyDescent="0.2">
      <c r="A875" s="4">
        <v>50</v>
      </c>
      <c r="B875" s="4">
        <v>0</v>
      </c>
      <c r="C875" s="4">
        <v>0</v>
      </c>
      <c r="D875" s="4">
        <v>1</v>
      </c>
      <c r="E875" s="4">
        <v>228</v>
      </c>
      <c r="F875" s="4">
        <f>ROUND(Source!AY867,O875)</f>
        <v>0</v>
      </c>
      <c r="G875" s="4" t="s">
        <v>24</v>
      </c>
      <c r="H875" s="4" t="s">
        <v>25</v>
      </c>
      <c r="I875" s="4"/>
      <c r="J875" s="4"/>
      <c r="K875" s="4">
        <v>228</v>
      </c>
      <c r="L875" s="4">
        <v>7</v>
      </c>
      <c r="M875" s="4">
        <v>3</v>
      </c>
      <c r="N875" s="4" t="s">
        <v>3</v>
      </c>
      <c r="O875" s="4">
        <v>2</v>
      </c>
      <c r="P875" s="4"/>
      <c r="Q875" s="4"/>
      <c r="R875" s="4"/>
      <c r="S875" s="4"/>
      <c r="T875" s="4"/>
      <c r="U875" s="4"/>
      <c r="V875" s="4"/>
      <c r="W875" s="4"/>
    </row>
    <row r="876" spans="1:245" x14ac:dyDescent="0.2">
      <c r="A876" s="4">
        <v>50</v>
      </c>
      <c r="B876" s="4">
        <v>0</v>
      </c>
      <c r="C876" s="4">
        <v>0</v>
      </c>
      <c r="D876" s="4">
        <v>1</v>
      </c>
      <c r="E876" s="4">
        <v>216</v>
      </c>
      <c r="F876" s="4">
        <f>ROUND(Source!AP867,O876)</f>
        <v>0</v>
      </c>
      <c r="G876" s="4" t="s">
        <v>26</v>
      </c>
      <c r="H876" s="4" t="s">
        <v>27</v>
      </c>
      <c r="I876" s="4"/>
      <c r="J876" s="4"/>
      <c r="K876" s="4">
        <v>216</v>
      </c>
      <c r="L876" s="4">
        <v>8</v>
      </c>
      <c r="M876" s="4">
        <v>3</v>
      </c>
      <c r="N876" s="4" t="s">
        <v>3</v>
      </c>
      <c r="O876" s="4">
        <v>2</v>
      </c>
      <c r="P876" s="4"/>
      <c r="Q876" s="4"/>
      <c r="R876" s="4"/>
      <c r="S876" s="4"/>
      <c r="T876" s="4"/>
      <c r="U876" s="4"/>
      <c r="V876" s="4"/>
      <c r="W876" s="4"/>
    </row>
    <row r="877" spans="1:245" x14ac:dyDescent="0.2">
      <c r="A877" s="4">
        <v>50</v>
      </c>
      <c r="B877" s="4">
        <v>0</v>
      </c>
      <c r="C877" s="4">
        <v>0</v>
      </c>
      <c r="D877" s="4">
        <v>1</v>
      </c>
      <c r="E877" s="4">
        <v>223</v>
      </c>
      <c r="F877" s="4">
        <f>ROUND(Source!AQ867,O877)</f>
        <v>0</v>
      </c>
      <c r="G877" s="4" t="s">
        <v>28</v>
      </c>
      <c r="H877" s="4" t="s">
        <v>29</v>
      </c>
      <c r="I877" s="4"/>
      <c r="J877" s="4"/>
      <c r="K877" s="4">
        <v>223</v>
      </c>
      <c r="L877" s="4">
        <v>9</v>
      </c>
      <c r="M877" s="4">
        <v>3</v>
      </c>
      <c r="N877" s="4" t="s">
        <v>3</v>
      </c>
      <c r="O877" s="4">
        <v>2</v>
      </c>
      <c r="P877" s="4"/>
      <c r="Q877" s="4"/>
      <c r="R877" s="4"/>
      <c r="S877" s="4"/>
      <c r="T877" s="4"/>
      <c r="U877" s="4"/>
      <c r="V877" s="4"/>
      <c r="W877" s="4"/>
    </row>
    <row r="878" spans="1:245" x14ac:dyDescent="0.2">
      <c r="A878" s="4">
        <v>50</v>
      </c>
      <c r="B878" s="4">
        <v>0</v>
      </c>
      <c r="C878" s="4">
        <v>0</v>
      </c>
      <c r="D878" s="4">
        <v>1</v>
      </c>
      <c r="E878" s="4">
        <v>229</v>
      </c>
      <c r="F878" s="4">
        <f>ROUND(Source!AZ867,O878)</f>
        <v>0</v>
      </c>
      <c r="G878" s="4" t="s">
        <v>30</v>
      </c>
      <c r="H878" s="4" t="s">
        <v>31</v>
      </c>
      <c r="I878" s="4"/>
      <c r="J878" s="4"/>
      <c r="K878" s="4">
        <v>229</v>
      </c>
      <c r="L878" s="4">
        <v>10</v>
      </c>
      <c r="M878" s="4">
        <v>3</v>
      </c>
      <c r="N878" s="4" t="s">
        <v>3</v>
      </c>
      <c r="O878" s="4">
        <v>2</v>
      </c>
      <c r="P878" s="4"/>
      <c r="Q878" s="4"/>
      <c r="R878" s="4"/>
      <c r="S878" s="4"/>
      <c r="T878" s="4"/>
      <c r="U878" s="4"/>
      <c r="V878" s="4"/>
      <c r="W878" s="4"/>
    </row>
    <row r="879" spans="1:245" x14ac:dyDescent="0.2">
      <c r="A879" s="4">
        <v>50</v>
      </c>
      <c r="B879" s="4">
        <v>0</v>
      </c>
      <c r="C879" s="4">
        <v>0</v>
      </c>
      <c r="D879" s="4">
        <v>1</v>
      </c>
      <c r="E879" s="4">
        <v>203</v>
      </c>
      <c r="F879" s="4">
        <f>ROUND(Source!Q867,O879)</f>
        <v>0</v>
      </c>
      <c r="G879" s="4" t="s">
        <v>32</v>
      </c>
      <c r="H879" s="4" t="s">
        <v>33</v>
      </c>
      <c r="I879" s="4"/>
      <c r="J879" s="4"/>
      <c r="K879" s="4">
        <v>203</v>
      </c>
      <c r="L879" s="4">
        <v>11</v>
      </c>
      <c r="M879" s="4">
        <v>3</v>
      </c>
      <c r="N879" s="4" t="s">
        <v>3</v>
      </c>
      <c r="O879" s="4">
        <v>2</v>
      </c>
      <c r="P879" s="4"/>
      <c r="Q879" s="4"/>
      <c r="R879" s="4"/>
      <c r="S879" s="4"/>
      <c r="T879" s="4"/>
      <c r="U879" s="4"/>
      <c r="V879" s="4"/>
      <c r="W879" s="4"/>
    </row>
    <row r="880" spans="1:245" x14ac:dyDescent="0.2">
      <c r="A880" s="4">
        <v>50</v>
      </c>
      <c r="B880" s="4">
        <v>0</v>
      </c>
      <c r="C880" s="4">
        <v>0</v>
      </c>
      <c r="D880" s="4">
        <v>1</v>
      </c>
      <c r="E880" s="4">
        <v>231</v>
      </c>
      <c r="F880" s="4">
        <f>ROUND(Source!BB867,O880)</f>
        <v>0</v>
      </c>
      <c r="G880" s="4" t="s">
        <v>34</v>
      </c>
      <c r="H880" s="4" t="s">
        <v>35</v>
      </c>
      <c r="I880" s="4"/>
      <c r="J880" s="4"/>
      <c r="K880" s="4">
        <v>231</v>
      </c>
      <c r="L880" s="4">
        <v>12</v>
      </c>
      <c r="M880" s="4">
        <v>3</v>
      </c>
      <c r="N880" s="4" t="s">
        <v>3</v>
      </c>
      <c r="O880" s="4">
        <v>2</v>
      </c>
      <c r="P880" s="4"/>
      <c r="Q880" s="4"/>
      <c r="R880" s="4"/>
      <c r="S880" s="4"/>
      <c r="T880" s="4"/>
      <c r="U880" s="4"/>
      <c r="V880" s="4"/>
      <c r="W880" s="4"/>
    </row>
    <row r="881" spans="1:88" x14ac:dyDescent="0.2">
      <c r="A881" s="4">
        <v>50</v>
      </c>
      <c r="B881" s="4">
        <v>0</v>
      </c>
      <c r="C881" s="4">
        <v>0</v>
      </c>
      <c r="D881" s="4">
        <v>1</v>
      </c>
      <c r="E881" s="4">
        <v>204</v>
      </c>
      <c r="F881" s="4">
        <f>ROUND(Source!R867,O881)</f>
        <v>0</v>
      </c>
      <c r="G881" s="4" t="s">
        <v>36</v>
      </c>
      <c r="H881" s="4" t="s">
        <v>37</v>
      </c>
      <c r="I881" s="4"/>
      <c r="J881" s="4"/>
      <c r="K881" s="4">
        <v>204</v>
      </c>
      <c r="L881" s="4">
        <v>13</v>
      </c>
      <c r="M881" s="4">
        <v>3</v>
      </c>
      <c r="N881" s="4" t="s">
        <v>3</v>
      </c>
      <c r="O881" s="4">
        <v>2</v>
      </c>
      <c r="P881" s="4"/>
      <c r="Q881" s="4"/>
      <c r="R881" s="4"/>
      <c r="S881" s="4"/>
      <c r="T881" s="4"/>
      <c r="U881" s="4"/>
      <c r="V881" s="4"/>
      <c r="W881" s="4"/>
    </row>
    <row r="882" spans="1:88" x14ac:dyDescent="0.2">
      <c r="A882" s="4">
        <v>50</v>
      </c>
      <c r="B882" s="4">
        <v>0</v>
      </c>
      <c r="C882" s="4">
        <v>0</v>
      </c>
      <c r="D882" s="4">
        <v>1</v>
      </c>
      <c r="E882" s="4">
        <v>205</v>
      </c>
      <c r="F882" s="4">
        <f>ROUND(Source!S867,O882)</f>
        <v>0</v>
      </c>
      <c r="G882" s="4" t="s">
        <v>38</v>
      </c>
      <c r="H882" s="4" t="s">
        <v>39</v>
      </c>
      <c r="I882" s="4"/>
      <c r="J882" s="4"/>
      <c r="K882" s="4">
        <v>205</v>
      </c>
      <c r="L882" s="4">
        <v>14</v>
      </c>
      <c r="M882" s="4">
        <v>3</v>
      </c>
      <c r="N882" s="4" t="s">
        <v>3</v>
      </c>
      <c r="O882" s="4">
        <v>2</v>
      </c>
      <c r="P882" s="4"/>
      <c r="Q882" s="4"/>
      <c r="R882" s="4"/>
      <c r="S882" s="4"/>
      <c r="T882" s="4"/>
      <c r="U882" s="4"/>
      <c r="V882" s="4"/>
      <c r="W882" s="4"/>
    </row>
    <row r="883" spans="1:88" x14ac:dyDescent="0.2">
      <c r="A883" s="4">
        <v>50</v>
      </c>
      <c r="B883" s="4">
        <v>0</v>
      </c>
      <c r="C883" s="4">
        <v>0</v>
      </c>
      <c r="D883" s="4">
        <v>1</v>
      </c>
      <c r="E883" s="4">
        <v>232</v>
      </c>
      <c r="F883" s="4">
        <f>ROUND(Source!BC867,O883)</f>
        <v>0</v>
      </c>
      <c r="G883" s="4" t="s">
        <v>40</v>
      </c>
      <c r="H883" s="4" t="s">
        <v>41</v>
      </c>
      <c r="I883" s="4"/>
      <c r="J883" s="4"/>
      <c r="K883" s="4">
        <v>232</v>
      </c>
      <c r="L883" s="4">
        <v>15</v>
      </c>
      <c r="M883" s="4">
        <v>3</v>
      </c>
      <c r="N883" s="4" t="s">
        <v>3</v>
      </c>
      <c r="O883" s="4">
        <v>2</v>
      </c>
      <c r="P883" s="4"/>
      <c r="Q883" s="4"/>
      <c r="R883" s="4"/>
      <c r="S883" s="4"/>
      <c r="T883" s="4"/>
      <c r="U883" s="4"/>
      <c r="V883" s="4"/>
      <c r="W883" s="4"/>
    </row>
    <row r="884" spans="1:88" x14ac:dyDescent="0.2">
      <c r="A884" s="4">
        <v>50</v>
      </c>
      <c r="B884" s="4">
        <v>0</v>
      </c>
      <c r="C884" s="4">
        <v>0</v>
      </c>
      <c r="D884" s="4">
        <v>1</v>
      </c>
      <c r="E884" s="4">
        <v>214</v>
      </c>
      <c r="F884" s="4">
        <f>ROUND(Source!AS867,O884)</f>
        <v>0</v>
      </c>
      <c r="G884" s="4" t="s">
        <v>42</v>
      </c>
      <c r="H884" s="4" t="s">
        <v>43</v>
      </c>
      <c r="I884" s="4"/>
      <c r="J884" s="4"/>
      <c r="K884" s="4">
        <v>214</v>
      </c>
      <c r="L884" s="4">
        <v>16</v>
      </c>
      <c r="M884" s="4">
        <v>3</v>
      </c>
      <c r="N884" s="4" t="s">
        <v>3</v>
      </c>
      <c r="O884" s="4">
        <v>2</v>
      </c>
      <c r="P884" s="4"/>
      <c r="Q884" s="4"/>
      <c r="R884" s="4"/>
      <c r="S884" s="4"/>
      <c r="T884" s="4"/>
      <c r="U884" s="4"/>
      <c r="V884" s="4"/>
      <c r="W884" s="4"/>
    </row>
    <row r="885" spans="1:88" x14ac:dyDescent="0.2">
      <c r="A885" s="4">
        <v>50</v>
      </c>
      <c r="B885" s="4">
        <v>0</v>
      </c>
      <c r="C885" s="4">
        <v>0</v>
      </c>
      <c r="D885" s="4">
        <v>1</v>
      </c>
      <c r="E885" s="4">
        <v>215</v>
      </c>
      <c r="F885" s="4">
        <f>ROUND(Source!AT867,O885)</f>
        <v>0</v>
      </c>
      <c r="G885" s="4" t="s">
        <v>44</v>
      </c>
      <c r="H885" s="4" t="s">
        <v>45</v>
      </c>
      <c r="I885" s="4"/>
      <c r="J885" s="4"/>
      <c r="K885" s="4">
        <v>215</v>
      </c>
      <c r="L885" s="4">
        <v>17</v>
      </c>
      <c r="M885" s="4">
        <v>3</v>
      </c>
      <c r="N885" s="4" t="s">
        <v>3</v>
      </c>
      <c r="O885" s="4">
        <v>2</v>
      </c>
      <c r="P885" s="4"/>
      <c r="Q885" s="4"/>
      <c r="R885" s="4"/>
      <c r="S885" s="4"/>
      <c r="T885" s="4"/>
      <c r="U885" s="4"/>
      <c r="V885" s="4"/>
      <c r="W885" s="4"/>
    </row>
    <row r="886" spans="1:88" x14ac:dyDescent="0.2">
      <c r="A886" s="4">
        <v>50</v>
      </c>
      <c r="B886" s="4">
        <v>0</v>
      </c>
      <c r="C886" s="4">
        <v>0</v>
      </c>
      <c r="D886" s="4">
        <v>1</v>
      </c>
      <c r="E886" s="4">
        <v>217</v>
      </c>
      <c r="F886" s="4">
        <f>ROUND(Source!AU867,O886)</f>
        <v>0</v>
      </c>
      <c r="G886" s="4" t="s">
        <v>46</v>
      </c>
      <c r="H886" s="4" t="s">
        <v>47</v>
      </c>
      <c r="I886" s="4"/>
      <c r="J886" s="4"/>
      <c r="K886" s="4">
        <v>217</v>
      </c>
      <c r="L886" s="4">
        <v>18</v>
      </c>
      <c r="M886" s="4">
        <v>3</v>
      </c>
      <c r="N886" s="4" t="s">
        <v>3</v>
      </c>
      <c r="O886" s="4">
        <v>2</v>
      </c>
      <c r="P886" s="4"/>
      <c r="Q886" s="4"/>
      <c r="R886" s="4"/>
      <c r="S886" s="4"/>
      <c r="T886" s="4"/>
      <c r="U886" s="4"/>
      <c r="V886" s="4"/>
      <c r="W886" s="4"/>
    </row>
    <row r="887" spans="1:88" x14ac:dyDescent="0.2">
      <c r="A887" s="4">
        <v>50</v>
      </c>
      <c r="B887" s="4">
        <v>0</v>
      </c>
      <c r="C887" s="4">
        <v>0</v>
      </c>
      <c r="D887" s="4">
        <v>1</v>
      </c>
      <c r="E887" s="4">
        <v>230</v>
      </c>
      <c r="F887" s="4">
        <f>ROUND(Source!BA867,O887)</f>
        <v>0</v>
      </c>
      <c r="G887" s="4" t="s">
        <v>48</v>
      </c>
      <c r="H887" s="4" t="s">
        <v>49</v>
      </c>
      <c r="I887" s="4"/>
      <c r="J887" s="4"/>
      <c r="K887" s="4">
        <v>230</v>
      </c>
      <c r="L887" s="4">
        <v>19</v>
      </c>
      <c r="M887" s="4">
        <v>3</v>
      </c>
      <c r="N887" s="4" t="s">
        <v>3</v>
      </c>
      <c r="O887" s="4">
        <v>2</v>
      </c>
      <c r="P887" s="4"/>
      <c r="Q887" s="4"/>
      <c r="R887" s="4"/>
      <c r="S887" s="4"/>
      <c r="T887" s="4"/>
      <c r="U887" s="4"/>
      <c r="V887" s="4"/>
      <c r="W887" s="4"/>
    </row>
    <row r="888" spans="1:88" x14ac:dyDescent="0.2">
      <c r="A888" s="4">
        <v>50</v>
      </c>
      <c r="B888" s="4">
        <v>0</v>
      </c>
      <c r="C888" s="4">
        <v>0</v>
      </c>
      <c r="D888" s="4">
        <v>1</v>
      </c>
      <c r="E888" s="4">
        <v>206</v>
      </c>
      <c r="F888" s="4">
        <f>ROUND(Source!T867,O888)</f>
        <v>0</v>
      </c>
      <c r="G888" s="4" t="s">
        <v>50</v>
      </c>
      <c r="H888" s="4" t="s">
        <v>51</v>
      </c>
      <c r="I888" s="4"/>
      <c r="J888" s="4"/>
      <c r="K888" s="4">
        <v>206</v>
      </c>
      <c r="L888" s="4">
        <v>20</v>
      </c>
      <c r="M888" s="4">
        <v>3</v>
      </c>
      <c r="N888" s="4" t="s">
        <v>3</v>
      </c>
      <c r="O888" s="4">
        <v>2</v>
      </c>
      <c r="P888" s="4"/>
      <c r="Q888" s="4"/>
      <c r="R888" s="4"/>
      <c r="S888" s="4"/>
      <c r="T888" s="4"/>
      <c r="U888" s="4"/>
      <c r="V888" s="4"/>
      <c r="W888" s="4"/>
    </row>
    <row r="889" spans="1:88" x14ac:dyDescent="0.2">
      <c r="A889" s="4">
        <v>50</v>
      </c>
      <c r="B889" s="4">
        <v>0</v>
      </c>
      <c r="C889" s="4">
        <v>0</v>
      </c>
      <c r="D889" s="4">
        <v>1</v>
      </c>
      <c r="E889" s="4">
        <v>207</v>
      </c>
      <c r="F889" s="4">
        <f>Source!U867</f>
        <v>0</v>
      </c>
      <c r="G889" s="4" t="s">
        <v>52</v>
      </c>
      <c r="H889" s="4" t="s">
        <v>53</v>
      </c>
      <c r="I889" s="4"/>
      <c r="J889" s="4"/>
      <c r="K889" s="4">
        <v>207</v>
      </c>
      <c r="L889" s="4">
        <v>21</v>
      </c>
      <c r="M889" s="4">
        <v>3</v>
      </c>
      <c r="N889" s="4" t="s">
        <v>3</v>
      </c>
      <c r="O889" s="4">
        <v>-1</v>
      </c>
      <c r="P889" s="4"/>
      <c r="Q889" s="4"/>
      <c r="R889" s="4"/>
      <c r="S889" s="4"/>
      <c r="T889" s="4"/>
      <c r="U889" s="4"/>
      <c r="V889" s="4"/>
      <c r="W889" s="4"/>
    </row>
    <row r="890" spans="1:88" x14ac:dyDescent="0.2">
      <c r="A890" s="4">
        <v>50</v>
      </c>
      <c r="B890" s="4">
        <v>0</v>
      </c>
      <c r="C890" s="4">
        <v>0</v>
      </c>
      <c r="D890" s="4">
        <v>1</v>
      </c>
      <c r="E890" s="4">
        <v>208</v>
      </c>
      <c r="F890" s="4">
        <f>Source!V867</f>
        <v>0</v>
      </c>
      <c r="G890" s="4" t="s">
        <v>54</v>
      </c>
      <c r="H890" s="4" t="s">
        <v>55</v>
      </c>
      <c r="I890" s="4"/>
      <c r="J890" s="4"/>
      <c r="K890" s="4">
        <v>208</v>
      </c>
      <c r="L890" s="4">
        <v>22</v>
      </c>
      <c r="M890" s="4">
        <v>3</v>
      </c>
      <c r="N890" s="4" t="s">
        <v>3</v>
      </c>
      <c r="O890" s="4">
        <v>-1</v>
      </c>
      <c r="P890" s="4"/>
      <c r="Q890" s="4"/>
      <c r="R890" s="4"/>
      <c r="S890" s="4"/>
      <c r="T890" s="4"/>
      <c r="U890" s="4"/>
      <c r="V890" s="4"/>
      <c r="W890" s="4"/>
    </row>
    <row r="891" spans="1:88" x14ac:dyDescent="0.2">
      <c r="A891" s="4">
        <v>50</v>
      </c>
      <c r="B891" s="4">
        <v>0</v>
      </c>
      <c r="C891" s="4">
        <v>0</v>
      </c>
      <c r="D891" s="4">
        <v>1</v>
      </c>
      <c r="E891" s="4">
        <v>209</v>
      </c>
      <c r="F891" s="4">
        <f>ROUND(Source!W867,O891)</f>
        <v>0</v>
      </c>
      <c r="G891" s="4" t="s">
        <v>56</v>
      </c>
      <c r="H891" s="4" t="s">
        <v>57</v>
      </c>
      <c r="I891" s="4"/>
      <c r="J891" s="4"/>
      <c r="K891" s="4">
        <v>209</v>
      </c>
      <c r="L891" s="4">
        <v>23</v>
      </c>
      <c r="M891" s="4">
        <v>3</v>
      </c>
      <c r="N891" s="4" t="s">
        <v>3</v>
      </c>
      <c r="O891" s="4">
        <v>2</v>
      </c>
      <c r="P891" s="4"/>
      <c r="Q891" s="4"/>
      <c r="R891" s="4"/>
      <c r="S891" s="4"/>
      <c r="T891" s="4"/>
      <c r="U891" s="4"/>
      <c r="V891" s="4"/>
      <c r="W891" s="4"/>
    </row>
    <row r="892" spans="1:88" x14ac:dyDescent="0.2">
      <c r="A892" s="4">
        <v>50</v>
      </c>
      <c r="B892" s="4">
        <v>0</v>
      </c>
      <c r="C892" s="4">
        <v>0</v>
      </c>
      <c r="D892" s="4">
        <v>1</v>
      </c>
      <c r="E892" s="4">
        <v>210</v>
      </c>
      <c r="F892" s="4">
        <f>ROUND(Source!X867,O892)</f>
        <v>0</v>
      </c>
      <c r="G892" s="4" t="s">
        <v>58</v>
      </c>
      <c r="H892" s="4" t="s">
        <v>59</v>
      </c>
      <c r="I892" s="4"/>
      <c r="J892" s="4"/>
      <c r="K892" s="4">
        <v>210</v>
      </c>
      <c r="L892" s="4">
        <v>24</v>
      </c>
      <c r="M892" s="4">
        <v>3</v>
      </c>
      <c r="N892" s="4" t="s">
        <v>3</v>
      </c>
      <c r="O892" s="4">
        <v>2</v>
      </c>
      <c r="P892" s="4"/>
      <c r="Q892" s="4"/>
      <c r="R892" s="4"/>
      <c r="S892" s="4"/>
      <c r="T892" s="4"/>
      <c r="U892" s="4"/>
      <c r="V892" s="4"/>
      <c r="W892" s="4"/>
    </row>
    <row r="893" spans="1:88" x14ac:dyDescent="0.2">
      <c r="A893" s="4">
        <v>50</v>
      </c>
      <c r="B893" s="4">
        <v>0</v>
      </c>
      <c r="C893" s="4">
        <v>0</v>
      </c>
      <c r="D893" s="4">
        <v>1</v>
      </c>
      <c r="E893" s="4">
        <v>211</v>
      </c>
      <c r="F893" s="4">
        <f>ROUND(Source!Y867,O893)</f>
        <v>0</v>
      </c>
      <c r="G893" s="4" t="s">
        <v>60</v>
      </c>
      <c r="H893" s="4" t="s">
        <v>61</v>
      </c>
      <c r="I893" s="4"/>
      <c r="J893" s="4"/>
      <c r="K893" s="4">
        <v>211</v>
      </c>
      <c r="L893" s="4">
        <v>25</v>
      </c>
      <c r="M893" s="4">
        <v>3</v>
      </c>
      <c r="N893" s="4" t="s">
        <v>3</v>
      </c>
      <c r="O893" s="4">
        <v>2</v>
      </c>
      <c r="P893" s="4"/>
      <c r="Q893" s="4"/>
      <c r="R893" s="4"/>
      <c r="S893" s="4"/>
      <c r="T893" s="4"/>
      <c r="U893" s="4"/>
      <c r="V893" s="4"/>
      <c r="W893" s="4"/>
    </row>
    <row r="894" spans="1:88" x14ac:dyDescent="0.2">
      <c r="A894" s="4">
        <v>50</v>
      </c>
      <c r="B894" s="4">
        <v>0</v>
      </c>
      <c r="C894" s="4">
        <v>0</v>
      </c>
      <c r="D894" s="4">
        <v>1</v>
      </c>
      <c r="E894" s="4">
        <v>224</v>
      </c>
      <c r="F894" s="4">
        <f>ROUND(Source!AR867,O894)</f>
        <v>0</v>
      </c>
      <c r="G894" s="4" t="s">
        <v>62</v>
      </c>
      <c r="H894" s="4" t="s">
        <v>63</v>
      </c>
      <c r="I894" s="4"/>
      <c r="J894" s="4"/>
      <c r="K894" s="4">
        <v>224</v>
      </c>
      <c r="L894" s="4">
        <v>26</v>
      </c>
      <c r="M894" s="4">
        <v>3</v>
      </c>
      <c r="N894" s="4" t="s">
        <v>3</v>
      </c>
      <c r="O894" s="4">
        <v>2</v>
      </c>
      <c r="P894" s="4"/>
      <c r="Q894" s="4"/>
      <c r="R894" s="4"/>
      <c r="S894" s="4"/>
      <c r="T894" s="4"/>
      <c r="U894" s="4"/>
      <c r="V894" s="4"/>
      <c r="W894" s="4"/>
    </row>
    <row r="896" spans="1:88" x14ac:dyDescent="0.2">
      <c r="A896" s="1">
        <v>5</v>
      </c>
      <c r="B896" s="1">
        <v>1</v>
      </c>
      <c r="C896" s="1"/>
      <c r="D896" s="1">
        <f>ROW(A904)</f>
        <v>904</v>
      </c>
      <c r="E896" s="1"/>
      <c r="F896" s="1" t="s">
        <v>244</v>
      </c>
      <c r="G896" s="1" t="s">
        <v>199</v>
      </c>
      <c r="H896" s="1" t="s">
        <v>3</v>
      </c>
      <c r="I896" s="1">
        <v>0</v>
      </c>
      <c r="J896" s="1"/>
      <c r="K896" s="1">
        <v>-1</v>
      </c>
      <c r="L896" s="1"/>
      <c r="M896" s="1"/>
      <c r="N896" s="1"/>
      <c r="O896" s="1"/>
      <c r="P896" s="1"/>
      <c r="Q896" s="1"/>
      <c r="R896" s="1"/>
      <c r="S896" s="1"/>
      <c r="T896" s="1"/>
      <c r="U896" s="1" t="s">
        <v>3</v>
      </c>
      <c r="V896" s="1">
        <v>0</v>
      </c>
      <c r="W896" s="1"/>
      <c r="X896" s="1"/>
      <c r="Y896" s="1"/>
      <c r="Z896" s="1"/>
      <c r="AA896" s="1"/>
      <c r="AB896" s="1" t="s">
        <v>3</v>
      </c>
      <c r="AC896" s="1" t="s">
        <v>3</v>
      </c>
      <c r="AD896" s="1" t="s">
        <v>3</v>
      </c>
      <c r="AE896" s="1" t="s">
        <v>3</v>
      </c>
      <c r="AF896" s="1" t="s">
        <v>3</v>
      </c>
      <c r="AG896" s="1" t="s">
        <v>3</v>
      </c>
      <c r="AH896" s="1"/>
      <c r="AI896" s="1"/>
      <c r="AJ896" s="1"/>
      <c r="AK896" s="1"/>
      <c r="AL896" s="1"/>
      <c r="AM896" s="1"/>
      <c r="AN896" s="1"/>
      <c r="AO896" s="1"/>
      <c r="AP896" s="1" t="s">
        <v>3</v>
      </c>
      <c r="AQ896" s="1" t="s">
        <v>3</v>
      </c>
      <c r="AR896" s="1" t="s">
        <v>3</v>
      </c>
      <c r="AS896" s="1"/>
      <c r="AT896" s="1"/>
      <c r="AU896" s="1"/>
      <c r="AV896" s="1"/>
      <c r="AW896" s="1"/>
      <c r="AX896" s="1"/>
      <c r="AY896" s="1"/>
      <c r="AZ896" s="1" t="s">
        <v>3</v>
      </c>
      <c r="BA896" s="1"/>
      <c r="BB896" s="1" t="s">
        <v>3</v>
      </c>
      <c r="BC896" s="1" t="s">
        <v>3</v>
      </c>
      <c r="BD896" s="1" t="s">
        <v>3</v>
      </c>
      <c r="BE896" s="1" t="s">
        <v>3</v>
      </c>
      <c r="BF896" s="1" t="s">
        <v>3</v>
      </c>
      <c r="BG896" s="1" t="s">
        <v>3</v>
      </c>
      <c r="BH896" s="1" t="s">
        <v>3</v>
      </c>
      <c r="BI896" s="1" t="s">
        <v>3</v>
      </c>
      <c r="BJ896" s="1" t="s">
        <v>3</v>
      </c>
      <c r="BK896" s="1" t="s">
        <v>3</v>
      </c>
      <c r="BL896" s="1" t="s">
        <v>3</v>
      </c>
      <c r="BM896" s="1" t="s">
        <v>3</v>
      </c>
      <c r="BN896" s="1" t="s">
        <v>3</v>
      </c>
      <c r="BO896" s="1" t="s">
        <v>3</v>
      </c>
      <c r="BP896" s="1" t="s">
        <v>3</v>
      </c>
      <c r="BQ896" s="1"/>
      <c r="BR896" s="1"/>
      <c r="BS896" s="1"/>
      <c r="BT896" s="1"/>
      <c r="BU896" s="1"/>
      <c r="BV896" s="1"/>
      <c r="BW896" s="1"/>
      <c r="BX896" s="1">
        <v>0</v>
      </c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>
        <v>0</v>
      </c>
    </row>
    <row r="898" spans="1:245" x14ac:dyDescent="0.2">
      <c r="A898" s="2">
        <v>52</v>
      </c>
      <c r="B898" s="2">
        <f t="shared" ref="B898:G898" si="358">B904</f>
        <v>1</v>
      </c>
      <c r="C898" s="2">
        <f t="shared" si="358"/>
        <v>5</v>
      </c>
      <c r="D898" s="2">
        <f t="shared" si="358"/>
        <v>896</v>
      </c>
      <c r="E898" s="2">
        <f t="shared" si="358"/>
        <v>0</v>
      </c>
      <c r="F898" s="2" t="str">
        <f t="shared" si="358"/>
        <v>5.1.3</v>
      </c>
      <c r="G898" s="2" t="str">
        <f t="shared" si="358"/>
        <v>Восстановление тротуара</v>
      </c>
      <c r="H898" s="2"/>
      <c r="I898" s="2"/>
      <c r="J898" s="2"/>
      <c r="K898" s="2"/>
      <c r="L898" s="2"/>
      <c r="M898" s="2"/>
      <c r="N898" s="2"/>
      <c r="O898" s="2">
        <f t="shared" ref="O898:AT898" si="359">O904</f>
        <v>0</v>
      </c>
      <c r="P898" s="2">
        <f t="shared" si="359"/>
        <v>0</v>
      </c>
      <c r="Q898" s="2">
        <f t="shared" si="359"/>
        <v>0</v>
      </c>
      <c r="R898" s="2">
        <f t="shared" si="359"/>
        <v>0</v>
      </c>
      <c r="S898" s="2">
        <f t="shared" si="359"/>
        <v>0</v>
      </c>
      <c r="T898" s="2">
        <f t="shared" si="359"/>
        <v>0</v>
      </c>
      <c r="U898" s="2">
        <f t="shared" si="359"/>
        <v>0</v>
      </c>
      <c r="V898" s="2">
        <f t="shared" si="359"/>
        <v>0</v>
      </c>
      <c r="W898" s="2">
        <f t="shared" si="359"/>
        <v>0</v>
      </c>
      <c r="X898" s="2">
        <f t="shared" si="359"/>
        <v>0</v>
      </c>
      <c r="Y898" s="2">
        <f t="shared" si="359"/>
        <v>0</v>
      </c>
      <c r="Z898" s="2">
        <f t="shared" si="359"/>
        <v>0</v>
      </c>
      <c r="AA898" s="2">
        <f t="shared" si="359"/>
        <v>0</v>
      </c>
      <c r="AB898" s="2">
        <f t="shared" si="359"/>
        <v>0</v>
      </c>
      <c r="AC898" s="2">
        <f t="shared" si="359"/>
        <v>0</v>
      </c>
      <c r="AD898" s="2">
        <f t="shared" si="359"/>
        <v>0</v>
      </c>
      <c r="AE898" s="2">
        <f t="shared" si="359"/>
        <v>0</v>
      </c>
      <c r="AF898" s="2">
        <f t="shared" si="359"/>
        <v>0</v>
      </c>
      <c r="AG898" s="2">
        <f t="shared" si="359"/>
        <v>0</v>
      </c>
      <c r="AH898" s="2">
        <f t="shared" si="359"/>
        <v>0</v>
      </c>
      <c r="AI898" s="2">
        <f t="shared" si="359"/>
        <v>0</v>
      </c>
      <c r="AJ898" s="2">
        <f t="shared" si="359"/>
        <v>0</v>
      </c>
      <c r="AK898" s="2">
        <f t="shared" si="359"/>
        <v>0</v>
      </c>
      <c r="AL898" s="2">
        <f t="shared" si="359"/>
        <v>0</v>
      </c>
      <c r="AM898" s="2">
        <f t="shared" si="359"/>
        <v>0</v>
      </c>
      <c r="AN898" s="2">
        <f t="shared" si="359"/>
        <v>0</v>
      </c>
      <c r="AO898" s="2">
        <f t="shared" si="359"/>
        <v>0</v>
      </c>
      <c r="AP898" s="2">
        <f t="shared" si="359"/>
        <v>0</v>
      </c>
      <c r="AQ898" s="2">
        <f t="shared" si="359"/>
        <v>0</v>
      </c>
      <c r="AR898" s="2">
        <f t="shared" si="359"/>
        <v>0</v>
      </c>
      <c r="AS898" s="2">
        <f t="shared" si="359"/>
        <v>0</v>
      </c>
      <c r="AT898" s="2">
        <f t="shared" si="359"/>
        <v>0</v>
      </c>
      <c r="AU898" s="2">
        <f t="shared" ref="AU898:BZ898" si="360">AU904</f>
        <v>0</v>
      </c>
      <c r="AV898" s="2">
        <f t="shared" si="360"/>
        <v>0</v>
      </c>
      <c r="AW898" s="2">
        <f t="shared" si="360"/>
        <v>0</v>
      </c>
      <c r="AX898" s="2">
        <f t="shared" si="360"/>
        <v>0</v>
      </c>
      <c r="AY898" s="2">
        <f t="shared" si="360"/>
        <v>0</v>
      </c>
      <c r="AZ898" s="2">
        <f t="shared" si="360"/>
        <v>0</v>
      </c>
      <c r="BA898" s="2">
        <f t="shared" si="360"/>
        <v>0</v>
      </c>
      <c r="BB898" s="2">
        <f t="shared" si="360"/>
        <v>0</v>
      </c>
      <c r="BC898" s="2">
        <f t="shared" si="360"/>
        <v>0</v>
      </c>
      <c r="BD898" s="2">
        <f t="shared" si="360"/>
        <v>0</v>
      </c>
      <c r="BE898" s="2">
        <f t="shared" si="360"/>
        <v>0</v>
      </c>
      <c r="BF898" s="2">
        <f t="shared" si="360"/>
        <v>0</v>
      </c>
      <c r="BG898" s="2">
        <f t="shared" si="360"/>
        <v>0</v>
      </c>
      <c r="BH898" s="2">
        <f t="shared" si="360"/>
        <v>0</v>
      </c>
      <c r="BI898" s="2">
        <f t="shared" si="360"/>
        <v>0</v>
      </c>
      <c r="BJ898" s="2">
        <f t="shared" si="360"/>
        <v>0</v>
      </c>
      <c r="BK898" s="2">
        <f t="shared" si="360"/>
        <v>0</v>
      </c>
      <c r="BL898" s="2">
        <f t="shared" si="360"/>
        <v>0</v>
      </c>
      <c r="BM898" s="2">
        <f t="shared" si="360"/>
        <v>0</v>
      </c>
      <c r="BN898" s="2">
        <f t="shared" si="360"/>
        <v>0</v>
      </c>
      <c r="BO898" s="2">
        <f t="shared" si="360"/>
        <v>0</v>
      </c>
      <c r="BP898" s="2">
        <f t="shared" si="360"/>
        <v>0</v>
      </c>
      <c r="BQ898" s="2">
        <f t="shared" si="360"/>
        <v>0</v>
      </c>
      <c r="BR898" s="2">
        <f t="shared" si="360"/>
        <v>0</v>
      </c>
      <c r="BS898" s="2">
        <f t="shared" si="360"/>
        <v>0</v>
      </c>
      <c r="BT898" s="2">
        <f t="shared" si="360"/>
        <v>0</v>
      </c>
      <c r="BU898" s="2">
        <f t="shared" si="360"/>
        <v>0</v>
      </c>
      <c r="BV898" s="2">
        <f t="shared" si="360"/>
        <v>0</v>
      </c>
      <c r="BW898" s="2">
        <f t="shared" si="360"/>
        <v>0</v>
      </c>
      <c r="BX898" s="2">
        <f t="shared" si="360"/>
        <v>0</v>
      </c>
      <c r="BY898" s="2">
        <f t="shared" si="360"/>
        <v>0</v>
      </c>
      <c r="BZ898" s="2">
        <f t="shared" si="360"/>
        <v>0</v>
      </c>
      <c r="CA898" s="2">
        <f t="shared" ref="CA898:DF898" si="361">CA904</f>
        <v>0</v>
      </c>
      <c r="CB898" s="2">
        <f t="shared" si="361"/>
        <v>0</v>
      </c>
      <c r="CC898" s="2">
        <f t="shared" si="361"/>
        <v>0</v>
      </c>
      <c r="CD898" s="2">
        <f t="shared" si="361"/>
        <v>0</v>
      </c>
      <c r="CE898" s="2">
        <f t="shared" si="361"/>
        <v>0</v>
      </c>
      <c r="CF898" s="2">
        <f t="shared" si="361"/>
        <v>0</v>
      </c>
      <c r="CG898" s="2">
        <f t="shared" si="361"/>
        <v>0</v>
      </c>
      <c r="CH898" s="2">
        <f t="shared" si="361"/>
        <v>0</v>
      </c>
      <c r="CI898" s="2">
        <f t="shared" si="361"/>
        <v>0</v>
      </c>
      <c r="CJ898" s="2">
        <f t="shared" si="361"/>
        <v>0</v>
      </c>
      <c r="CK898" s="2">
        <f t="shared" si="361"/>
        <v>0</v>
      </c>
      <c r="CL898" s="2">
        <f t="shared" si="361"/>
        <v>0</v>
      </c>
      <c r="CM898" s="2">
        <f t="shared" si="361"/>
        <v>0</v>
      </c>
      <c r="CN898" s="2">
        <f t="shared" si="361"/>
        <v>0</v>
      </c>
      <c r="CO898" s="2">
        <f t="shared" si="361"/>
        <v>0</v>
      </c>
      <c r="CP898" s="2">
        <f t="shared" si="361"/>
        <v>0</v>
      </c>
      <c r="CQ898" s="2">
        <f t="shared" si="361"/>
        <v>0</v>
      </c>
      <c r="CR898" s="2">
        <f t="shared" si="361"/>
        <v>0</v>
      </c>
      <c r="CS898" s="2">
        <f t="shared" si="361"/>
        <v>0</v>
      </c>
      <c r="CT898" s="2">
        <f t="shared" si="361"/>
        <v>0</v>
      </c>
      <c r="CU898" s="2">
        <f t="shared" si="361"/>
        <v>0</v>
      </c>
      <c r="CV898" s="2">
        <f t="shared" si="361"/>
        <v>0</v>
      </c>
      <c r="CW898" s="2">
        <f t="shared" si="361"/>
        <v>0</v>
      </c>
      <c r="CX898" s="2">
        <f t="shared" si="361"/>
        <v>0</v>
      </c>
      <c r="CY898" s="2">
        <f t="shared" si="361"/>
        <v>0</v>
      </c>
      <c r="CZ898" s="2">
        <f t="shared" si="361"/>
        <v>0</v>
      </c>
      <c r="DA898" s="2">
        <f t="shared" si="361"/>
        <v>0</v>
      </c>
      <c r="DB898" s="2">
        <f t="shared" si="361"/>
        <v>0</v>
      </c>
      <c r="DC898" s="2">
        <f t="shared" si="361"/>
        <v>0</v>
      </c>
      <c r="DD898" s="2">
        <f t="shared" si="361"/>
        <v>0</v>
      </c>
      <c r="DE898" s="2">
        <f t="shared" si="361"/>
        <v>0</v>
      </c>
      <c r="DF898" s="2">
        <f t="shared" si="361"/>
        <v>0</v>
      </c>
      <c r="DG898" s="3">
        <f t="shared" ref="DG898:EL898" si="362">DG904</f>
        <v>0</v>
      </c>
      <c r="DH898" s="3">
        <f t="shared" si="362"/>
        <v>0</v>
      </c>
      <c r="DI898" s="3">
        <f t="shared" si="362"/>
        <v>0</v>
      </c>
      <c r="DJ898" s="3">
        <f t="shared" si="362"/>
        <v>0</v>
      </c>
      <c r="DK898" s="3">
        <f t="shared" si="362"/>
        <v>0</v>
      </c>
      <c r="DL898" s="3">
        <f t="shared" si="362"/>
        <v>0</v>
      </c>
      <c r="DM898" s="3">
        <f t="shared" si="362"/>
        <v>0</v>
      </c>
      <c r="DN898" s="3">
        <f t="shared" si="362"/>
        <v>0</v>
      </c>
      <c r="DO898" s="3">
        <f t="shared" si="362"/>
        <v>0</v>
      </c>
      <c r="DP898" s="3">
        <f t="shared" si="362"/>
        <v>0</v>
      </c>
      <c r="DQ898" s="3">
        <f t="shared" si="362"/>
        <v>0</v>
      </c>
      <c r="DR898" s="3">
        <f t="shared" si="362"/>
        <v>0</v>
      </c>
      <c r="DS898" s="3">
        <f t="shared" si="362"/>
        <v>0</v>
      </c>
      <c r="DT898" s="3">
        <f t="shared" si="362"/>
        <v>0</v>
      </c>
      <c r="DU898" s="3">
        <f t="shared" si="362"/>
        <v>0</v>
      </c>
      <c r="DV898" s="3">
        <f t="shared" si="362"/>
        <v>0</v>
      </c>
      <c r="DW898" s="3">
        <f t="shared" si="362"/>
        <v>0</v>
      </c>
      <c r="DX898" s="3">
        <f t="shared" si="362"/>
        <v>0</v>
      </c>
      <c r="DY898" s="3">
        <f t="shared" si="362"/>
        <v>0</v>
      </c>
      <c r="DZ898" s="3">
        <f t="shared" si="362"/>
        <v>0</v>
      </c>
      <c r="EA898" s="3">
        <f t="shared" si="362"/>
        <v>0</v>
      </c>
      <c r="EB898" s="3">
        <f t="shared" si="362"/>
        <v>0</v>
      </c>
      <c r="EC898" s="3">
        <f t="shared" si="362"/>
        <v>0</v>
      </c>
      <c r="ED898" s="3">
        <f t="shared" si="362"/>
        <v>0</v>
      </c>
      <c r="EE898" s="3">
        <f t="shared" si="362"/>
        <v>0</v>
      </c>
      <c r="EF898" s="3">
        <f t="shared" si="362"/>
        <v>0</v>
      </c>
      <c r="EG898" s="3">
        <f t="shared" si="362"/>
        <v>0</v>
      </c>
      <c r="EH898" s="3">
        <f t="shared" si="362"/>
        <v>0</v>
      </c>
      <c r="EI898" s="3">
        <f t="shared" si="362"/>
        <v>0</v>
      </c>
      <c r="EJ898" s="3">
        <f t="shared" si="362"/>
        <v>0</v>
      </c>
      <c r="EK898" s="3">
        <f t="shared" si="362"/>
        <v>0</v>
      </c>
      <c r="EL898" s="3">
        <f t="shared" si="362"/>
        <v>0</v>
      </c>
      <c r="EM898" s="3">
        <f t="shared" ref="EM898:FR898" si="363">EM904</f>
        <v>0</v>
      </c>
      <c r="EN898" s="3">
        <f t="shared" si="363"/>
        <v>0</v>
      </c>
      <c r="EO898" s="3">
        <f t="shared" si="363"/>
        <v>0</v>
      </c>
      <c r="EP898" s="3">
        <f t="shared" si="363"/>
        <v>0</v>
      </c>
      <c r="EQ898" s="3">
        <f t="shared" si="363"/>
        <v>0</v>
      </c>
      <c r="ER898" s="3">
        <f t="shared" si="363"/>
        <v>0</v>
      </c>
      <c r="ES898" s="3">
        <f t="shared" si="363"/>
        <v>0</v>
      </c>
      <c r="ET898" s="3">
        <f t="shared" si="363"/>
        <v>0</v>
      </c>
      <c r="EU898" s="3">
        <f t="shared" si="363"/>
        <v>0</v>
      </c>
      <c r="EV898" s="3">
        <f t="shared" si="363"/>
        <v>0</v>
      </c>
      <c r="EW898" s="3">
        <f t="shared" si="363"/>
        <v>0</v>
      </c>
      <c r="EX898" s="3">
        <f t="shared" si="363"/>
        <v>0</v>
      </c>
      <c r="EY898" s="3">
        <f t="shared" si="363"/>
        <v>0</v>
      </c>
      <c r="EZ898" s="3">
        <f t="shared" si="363"/>
        <v>0</v>
      </c>
      <c r="FA898" s="3">
        <f t="shared" si="363"/>
        <v>0</v>
      </c>
      <c r="FB898" s="3">
        <f t="shared" si="363"/>
        <v>0</v>
      </c>
      <c r="FC898" s="3">
        <f t="shared" si="363"/>
        <v>0</v>
      </c>
      <c r="FD898" s="3">
        <f t="shared" si="363"/>
        <v>0</v>
      </c>
      <c r="FE898" s="3">
        <f t="shared" si="363"/>
        <v>0</v>
      </c>
      <c r="FF898" s="3">
        <f t="shared" si="363"/>
        <v>0</v>
      </c>
      <c r="FG898" s="3">
        <f t="shared" si="363"/>
        <v>0</v>
      </c>
      <c r="FH898" s="3">
        <f t="shared" si="363"/>
        <v>0</v>
      </c>
      <c r="FI898" s="3">
        <f t="shared" si="363"/>
        <v>0</v>
      </c>
      <c r="FJ898" s="3">
        <f t="shared" si="363"/>
        <v>0</v>
      </c>
      <c r="FK898" s="3">
        <f t="shared" si="363"/>
        <v>0</v>
      </c>
      <c r="FL898" s="3">
        <f t="shared" si="363"/>
        <v>0</v>
      </c>
      <c r="FM898" s="3">
        <f t="shared" si="363"/>
        <v>0</v>
      </c>
      <c r="FN898" s="3">
        <f t="shared" si="363"/>
        <v>0</v>
      </c>
      <c r="FO898" s="3">
        <f t="shared" si="363"/>
        <v>0</v>
      </c>
      <c r="FP898" s="3">
        <f t="shared" si="363"/>
        <v>0</v>
      </c>
      <c r="FQ898" s="3">
        <f t="shared" si="363"/>
        <v>0</v>
      </c>
      <c r="FR898" s="3">
        <f t="shared" si="363"/>
        <v>0</v>
      </c>
      <c r="FS898" s="3">
        <f t="shared" ref="FS898:GX898" si="364">FS904</f>
        <v>0</v>
      </c>
      <c r="FT898" s="3">
        <f t="shared" si="364"/>
        <v>0</v>
      </c>
      <c r="FU898" s="3">
        <f t="shared" si="364"/>
        <v>0</v>
      </c>
      <c r="FV898" s="3">
        <f t="shared" si="364"/>
        <v>0</v>
      </c>
      <c r="FW898" s="3">
        <f t="shared" si="364"/>
        <v>0</v>
      </c>
      <c r="FX898" s="3">
        <f t="shared" si="364"/>
        <v>0</v>
      </c>
      <c r="FY898" s="3">
        <f t="shared" si="364"/>
        <v>0</v>
      </c>
      <c r="FZ898" s="3">
        <f t="shared" si="364"/>
        <v>0</v>
      </c>
      <c r="GA898" s="3">
        <f t="shared" si="364"/>
        <v>0</v>
      </c>
      <c r="GB898" s="3">
        <f t="shared" si="364"/>
        <v>0</v>
      </c>
      <c r="GC898" s="3">
        <f t="shared" si="364"/>
        <v>0</v>
      </c>
      <c r="GD898" s="3">
        <f t="shared" si="364"/>
        <v>0</v>
      </c>
      <c r="GE898" s="3">
        <f t="shared" si="364"/>
        <v>0</v>
      </c>
      <c r="GF898" s="3">
        <f t="shared" si="364"/>
        <v>0</v>
      </c>
      <c r="GG898" s="3">
        <f t="shared" si="364"/>
        <v>0</v>
      </c>
      <c r="GH898" s="3">
        <f t="shared" si="364"/>
        <v>0</v>
      </c>
      <c r="GI898" s="3">
        <f t="shared" si="364"/>
        <v>0</v>
      </c>
      <c r="GJ898" s="3">
        <f t="shared" si="364"/>
        <v>0</v>
      </c>
      <c r="GK898" s="3">
        <f t="shared" si="364"/>
        <v>0</v>
      </c>
      <c r="GL898" s="3">
        <f t="shared" si="364"/>
        <v>0</v>
      </c>
      <c r="GM898" s="3">
        <f t="shared" si="364"/>
        <v>0</v>
      </c>
      <c r="GN898" s="3">
        <f t="shared" si="364"/>
        <v>0</v>
      </c>
      <c r="GO898" s="3">
        <f t="shared" si="364"/>
        <v>0</v>
      </c>
      <c r="GP898" s="3">
        <f t="shared" si="364"/>
        <v>0</v>
      </c>
      <c r="GQ898" s="3">
        <f t="shared" si="364"/>
        <v>0</v>
      </c>
      <c r="GR898" s="3">
        <f t="shared" si="364"/>
        <v>0</v>
      </c>
      <c r="GS898" s="3">
        <f t="shared" si="364"/>
        <v>0</v>
      </c>
      <c r="GT898" s="3">
        <f t="shared" si="364"/>
        <v>0</v>
      </c>
      <c r="GU898" s="3">
        <f t="shared" si="364"/>
        <v>0</v>
      </c>
      <c r="GV898" s="3">
        <f t="shared" si="364"/>
        <v>0</v>
      </c>
      <c r="GW898" s="3">
        <f t="shared" si="364"/>
        <v>0</v>
      </c>
      <c r="GX898" s="3">
        <f t="shared" si="364"/>
        <v>0</v>
      </c>
    </row>
    <row r="900" spans="1:245" x14ac:dyDescent="0.2">
      <c r="A900">
        <v>17</v>
      </c>
      <c r="B900">
        <v>1</v>
      </c>
      <c r="E900" t="s">
        <v>135</v>
      </c>
      <c r="F900" t="s">
        <v>200</v>
      </c>
      <c r="G900" t="s">
        <v>235</v>
      </c>
      <c r="H900" t="s">
        <v>202</v>
      </c>
      <c r="I900">
        <v>0</v>
      </c>
      <c r="J900">
        <v>0</v>
      </c>
      <c r="O900">
        <f>ROUND(CP900,2)</f>
        <v>0</v>
      </c>
      <c r="P900">
        <f>ROUND(CQ900*I900,2)</f>
        <v>0</v>
      </c>
      <c r="Q900">
        <f>ROUND(CR900*I900,2)</f>
        <v>0</v>
      </c>
      <c r="R900">
        <f>ROUND(CS900*I900,2)</f>
        <v>0</v>
      </c>
      <c r="S900">
        <f>ROUND(CT900*I900,2)</f>
        <v>0</v>
      </c>
      <c r="T900">
        <f>ROUND(CU900*I900,2)</f>
        <v>0</v>
      </c>
      <c r="U900">
        <f>CV900*I900</f>
        <v>0</v>
      </c>
      <c r="V900">
        <f>CW900*I900</f>
        <v>0</v>
      </c>
      <c r="W900">
        <f>ROUND(CX900*I900,2)</f>
        <v>0</v>
      </c>
      <c r="X900">
        <f t="shared" ref="X900:Y902" si="365">ROUND(CY900,2)</f>
        <v>0</v>
      </c>
      <c r="Y900">
        <f t="shared" si="365"/>
        <v>0</v>
      </c>
      <c r="AA900">
        <v>36286615</v>
      </c>
      <c r="AB900">
        <f>ROUND((AC900+AD900+AF900),6)</f>
        <v>21271.79</v>
      </c>
      <c r="AC900">
        <f>ROUND((ES900),6)</f>
        <v>18310.62</v>
      </c>
      <c r="AD900">
        <f>ROUND((((ET900)-(EU900))+AE900),6)</f>
        <v>917.55</v>
      </c>
      <c r="AE900">
        <f t="shared" ref="AE900:AF902" si="366">ROUND((EU900),6)</f>
        <v>357.39</v>
      </c>
      <c r="AF900">
        <f t="shared" si="366"/>
        <v>2043.62</v>
      </c>
      <c r="AG900">
        <f>ROUND((AP900),6)</f>
        <v>0</v>
      </c>
      <c r="AH900">
        <f t="shared" ref="AH900:AI902" si="367">(EW900)</f>
        <v>10.3</v>
      </c>
      <c r="AI900">
        <f t="shared" si="367"/>
        <v>0</v>
      </c>
      <c r="AJ900">
        <f>(AS900)</f>
        <v>0</v>
      </c>
      <c r="AK900">
        <v>21271.79</v>
      </c>
      <c r="AL900">
        <v>18310.62</v>
      </c>
      <c r="AM900">
        <v>917.55</v>
      </c>
      <c r="AN900">
        <v>357.39</v>
      </c>
      <c r="AO900">
        <v>2043.62</v>
      </c>
      <c r="AP900">
        <v>0</v>
      </c>
      <c r="AQ900">
        <v>10.3</v>
      </c>
      <c r="AR900">
        <v>0</v>
      </c>
      <c r="AS900">
        <v>0</v>
      </c>
      <c r="AT900">
        <v>70</v>
      </c>
      <c r="AU900">
        <v>10</v>
      </c>
      <c r="AV900">
        <v>1</v>
      </c>
      <c r="AW900">
        <v>1</v>
      </c>
      <c r="AZ900">
        <v>1</v>
      </c>
      <c r="BA900">
        <v>1</v>
      </c>
      <c r="BB900">
        <v>1</v>
      </c>
      <c r="BC900">
        <v>1</v>
      </c>
      <c r="BD900" t="s">
        <v>3</v>
      </c>
      <c r="BE900" t="s">
        <v>3</v>
      </c>
      <c r="BF900" t="s">
        <v>3</v>
      </c>
      <c r="BG900" t="s">
        <v>3</v>
      </c>
      <c r="BH900">
        <v>0</v>
      </c>
      <c r="BI900">
        <v>4</v>
      </c>
      <c r="BJ900" t="s">
        <v>203</v>
      </c>
      <c r="BM900">
        <v>0</v>
      </c>
      <c r="BN900">
        <v>0</v>
      </c>
      <c r="BO900" t="s">
        <v>3</v>
      </c>
      <c r="BP900">
        <v>0</v>
      </c>
      <c r="BQ900">
        <v>1</v>
      </c>
      <c r="BR900">
        <v>0</v>
      </c>
      <c r="BS900">
        <v>1</v>
      </c>
      <c r="BT900">
        <v>1</v>
      </c>
      <c r="BU900">
        <v>1</v>
      </c>
      <c r="BV900">
        <v>1</v>
      </c>
      <c r="BW900">
        <v>1</v>
      </c>
      <c r="BX900">
        <v>1</v>
      </c>
      <c r="BY900" t="s">
        <v>3</v>
      </c>
      <c r="BZ900">
        <v>70</v>
      </c>
      <c r="CA900">
        <v>10</v>
      </c>
      <c r="CE900">
        <v>0</v>
      </c>
      <c r="CF900">
        <v>0</v>
      </c>
      <c r="CG900">
        <v>0</v>
      </c>
      <c r="CM900">
        <v>0</v>
      </c>
      <c r="CN900" t="s">
        <v>3</v>
      </c>
      <c r="CO900">
        <v>0</v>
      </c>
      <c r="CP900">
        <f>(P900+Q900+S900)</f>
        <v>0</v>
      </c>
      <c r="CQ900">
        <f>(AC900*BC900*AW900)</f>
        <v>18310.62</v>
      </c>
      <c r="CR900">
        <f>((((ET900)*BB900-(EU900)*BS900)+AE900*BS900)*AV900)</f>
        <v>917.55</v>
      </c>
      <c r="CS900">
        <f>(AE900*BS900*AV900)</f>
        <v>357.39</v>
      </c>
      <c r="CT900">
        <f>(AF900*BA900*AV900)</f>
        <v>2043.62</v>
      </c>
      <c r="CU900">
        <f>AG900</f>
        <v>0</v>
      </c>
      <c r="CV900">
        <f>(AH900*AV900)</f>
        <v>10.3</v>
      </c>
      <c r="CW900">
        <f t="shared" ref="CW900:CX902" si="368">AI900</f>
        <v>0</v>
      </c>
      <c r="CX900">
        <f t="shared" si="368"/>
        <v>0</v>
      </c>
      <c r="CY900">
        <f>((S900*BZ900)/100)</f>
        <v>0</v>
      </c>
      <c r="CZ900">
        <f>((S900*CA900)/100)</f>
        <v>0</v>
      </c>
      <c r="DC900" t="s">
        <v>3</v>
      </c>
      <c r="DD900" t="s">
        <v>3</v>
      </c>
      <c r="DE900" t="s">
        <v>3</v>
      </c>
      <c r="DF900" t="s">
        <v>3</v>
      </c>
      <c r="DG900" t="s">
        <v>3</v>
      </c>
      <c r="DH900" t="s">
        <v>3</v>
      </c>
      <c r="DI900" t="s">
        <v>3</v>
      </c>
      <c r="DJ900" t="s">
        <v>3</v>
      </c>
      <c r="DK900" t="s">
        <v>3</v>
      </c>
      <c r="DL900" t="s">
        <v>3</v>
      </c>
      <c r="DM900" t="s">
        <v>3</v>
      </c>
      <c r="DN900">
        <v>0</v>
      </c>
      <c r="DO900">
        <v>0</v>
      </c>
      <c r="DP900">
        <v>1</v>
      </c>
      <c r="DQ900">
        <v>1</v>
      </c>
      <c r="DU900">
        <v>1005</v>
      </c>
      <c r="DV900" t="s">
        <v>202</v>
      </c>
      <c r="DW900" t="s">
        <v>202</v>
      </c>
      <c r="DX900">
        <v>100</v>
      </c>
      <c r="EE900">
        <v>34857346</v>
      </c>
      <c r="EF900">
        <v>1</v>
      </c>
      <c r="EG900" t="s">
        <v>86</v>
      </c>
      <c r="EH900">
        <v>0</v>
      </c>
      <c r="EI900" t="s">
        <v>3</v>
      </c>
      <c r="EJ900">
        <v>4</v>
      </c>
      <c r="EK900">
        <v>0</v>
      </c>
      <c r="EL900" t="s">
        <v>87</v>
      </c>
      <c r="EM900" t="s">
        <v>88</v>
      </c>
      <c r="EO900" t="s">
        <v>3</v>
      </c>
      <c r="EQ900">
        <v>131072</v>
      </c>
      <c r="ER900">
        <v>21271.79</v>
      </c>
      <c r="ES900">
        <v>18310.62</v>
      </c>
      <c r="ET900">
        <v>917.55</v>
      </c>
      <c r="EU900">
        <v>357.39</v>
      </c>
      <c r="EV900">
        <v>2043.62</v>
      </c>
      <c r="EW900">
        <v>10.3</v>
      </c>
      <c r="EX900">
        <v>0</v>
      </c>
      <c r="EY900">
        <v>0</v>
      </c>
      <c r="FQ900">
        <v>0</v>
      </c>
      <c r="FR900">
        <f>ROUND(IF(AND(BH900=3,BI900=3),P900,0),2)</f>
        <v>0</v>
      </c>
      <c r="FS900">
        <v>0</v>
      </c>
      <c r="FX900">
        <v>70</v>
      </c>
      <c r="FY900">
        <v>10</v>
      </c>
      <c r="GA900" t="s">
        <v>3</v>
      </c>
      <c r="GD900">
        <v>0</v>
      </c>
      <c r="GF900">
        <v>-1620782928</v>
      </c>
      <c r="GG900">
        <v>2</v>
      </c>
      <c r="GH900">
        <v>0</v>
      </c>
      <c r="GI900">
        <v>-2</v>
      </c>
      <c r="GJ900">
        <v>0</v>
      </c>
      <c r="GK900">
        <f>ROUND(R900*(R12)/100,2)</f>
        <v>0</v>
      </c>
      <c r="GL900">
        <f>ROUND(IF(AND(BH900=3,BI900=3,FS900&lt;&gt;0),P900,0),2)</f>
        <v>0</v>
      </c>
      <c r="GM900">
        <f>ROUND(O900+X900+Y900+GK900,2)+GX900</f>
        <v>0</v>
      </c>
      <c r="GN900">
        <f>IF(OR(BI900=0,BI900=1),ROUND(O900+X900+Y900+GK900,2),0)</f>
        <v>0</v>
      </c>
      <c r="GO900">
        <f>IF(BI900=2,ROUND(O900+X900+Y900+GK900,2),0)</f>
        <v>0</v>
      </c>
      <c r="GP900">
        <f>IF(BI900=4,ROUND(O900+X900+Y900+GK900,2)+GX900,0)</f>
        <v>0</v>
      </c>
      <c r="GR900">
        <v>0</v>
      </c>
      <c r="GS900">
        <v>0</v>
      </c>
      <c r="GT900">
        <v>0</v>
      </c>
      <c r="GU900" t="s">
        <v>3</v>
      </c>
      <c r="GV900">
        <f>ROUND((GT900),6)</f>
        <v>0</v>
      </c>
      <c r="GW900">
        <v>1</v>
      </c>
      <c r="GX900">
        <f>ROUND(HC900*I900,2)</f>
        <v>0</v>
      </c>
      <c r="HA900">
        <v>0</v>
      </c>
      <c r="HB900">
        <v>0</v>
      </c>
      <c r="HC900">
        <f>GV900*GW900</f>
        <v>0</v>
      </c>
      <c r="IK900">
        <v>0</v>
      </c>
    </row>
    <row r="901" spans="1:245" x14ac:dyDescent="0.2">
      <c r="A901">
        <v>18</v>
      </c>
      <c r="B901">
        <v>1</v>
      </c>
      <c r="E901" t="s">
        <v>245</v>
      </c>
      <c r="F901" t="s">
        <v>205</v>
      </c>
      <c r="G901" t="s">
        <v>206</v>
      </c>
      <c r="H901" t="s">
        <v>171</v>
      </c>
      <c r="I901">
        <f>I900*J901</f>
        <v>0</v>
      </c>
      <c r="J901">
        <v>-7.14</v>
      </c>
      <c r="O901">
        <f>ROUND(CP901,2)</f>
        <v>0</v>
      </c>
      <c r="P901">
        <f>ROUND(CQ901*I901,2)</f>
        <v>0</v>
      </c>
      <c r="Q901">
        <f>ROUND(CR901*I901,2)</f>
        <v>0</v>
      </c>
      <c r="R901">
        <f>ROUND(CS901*I901,2)</f>
        <v>0</v>
      </c>
      <c r="S901">
        <f>ROUND(CT901*I901,2)</f>
        <v>0</v>
      </c>
      <c r="T901">
        <f>ROUND(CU901*I901,2)</f>
        <v>0</v>
      </c>
      <c r="U901">
        <f>CV901*I901</f>
        <v>0</v>
      </c>
      <c r="V901">
        <f>CW901*I901</f>
        <v>0</v>
      </c>
      <c r="W901">
        <f>ROUND(CX901*I901,2)</f>
        <v>0</v>
      </c>
      <c r="X901">
        <f t="shared" si="365"/>
        <v>0</v>
      </c>
      <c r="Y901">
        <f t="shared" si="365"/>
        <v>0</v>
      </c>
      <c r="AA901">
        <v>36286615</v>
      </c>
      <c r="AB901">
        <f>ROUND((AC901+AD901+AF901),6)</f>
        <v>2433.27</v>
      </c>
      <c r="AC901">
        <f>ROUND((ES901),6)</f>
        <v>2433.27</v>
      </c>
      <c r="AD901">
        <f>ROUND((((ET901)-(EU901))+AE901),6)</f>
        <v>0</v>
      </c>
      <c r="AE901">
        <f t="shared" si="366"/>
        <v>0</v>
      </c>
      <c r="AF901">
        <f t="shared" si="366"/>
        <v>0</v>
      </c>
      <c r="AG901">
        <f>ROUND((AP901),6)</f>
        <v>0</v>
      </c>
      <c r="AH901">
        <f t="shared" si="367"/>
        <v>0</v>
      </c>
      <c r="AI901">
        <f t="shared" si="367"/>
        <v>0</v>
      </c>
      <c r="AJ901">
        <f>(AS901)</f>
        <v>0</v>
      </c>
      <c r="AK901">
        <v>2433.27</v>
      </c>
      <c r="AL901">
        <v>2433.27</v>
      </c>
      <c r="AM901">
        <v>0</v>
      </c>
      <c r="AN901">
        <v>0</v>
      </c>
      <c r="AO901">
        <v>0</v>
      </c>
      <c r="AP901">
        <v>0</v>
      </c>
      <c r="AQ901">
        <v>0</v>
      </c>
      <c r="AR901">
        <v>0</v>
      </c>
      <c r="AS901">
        <v>0</v>
      </c>
      <c r="AT901">
        <v>70</v>
      </c>
      <c r="AU901">
        <v>10</v>
      </c>
      <c r="AV901">
        <v>1</v>
      </c>
      <c r="AW901">
        <v>1</v>
      </c>
      <c r="AZ901">
        <v>1</v>
      </c>
      <c r="BA901">
        <v>1</v>
      </c>
      <c r="BB901">
        <v>1</v>
      </c>
      <c r="BC901">
        <v>1</v>
      </c>
      <c r="BD901" t="s">
        <v>3</v>
      </c>
      <c r="BE901" t="s">
        <v>3</v>
      </c>
      <c r="BF901" t="s">
        <v>3</v>
      </c>
      <c r="BG901" t="s">
        <v>3</v>
      </c>
      <c r="BH901">
        <v>3</v>
      </c>
      <c r="BI901">
        <v>4</v>
      </c>
      <c r="BJ901" t="s">
        <v>207</v>
      </c>
      <c r="BM901">
        <v>0</v>
      </c>
      <c r="BN901">
        <v>0</v>
      </c>
      <c r="BO901" t="s">
        <v>3</v>
      </c>
      <c r="BP901">
        <v>0</v>
      </c>
      <c r="BQ901">
        <v>1</v>
      </c>
      <c r="BR901">
        <v>1</v>
      </c>
      <c r="BS901">
        <v>1</v>
      </c>
      <c r="BT901">
        <v>1</v>
      </c>
      <c r="BU901">
        <v>1</v>
      </c>
      <c r="BV901">
        <v>1</v>
      </c>
      <c r="BW901">
        <v>1</v>
      </c>
      <c r="BX901">
        <v>1</v>
      </c>
      <c r="BY901" t="s">
        <v>3</v>
      </c>
      <c r="BZ901">
        <v>70</v>
      </c>
      <c r="CA901">
        <v>10</v>
      </c>
      <c r="CE901">
        <v>0</v>
      </c>
      <c r="CF901">
        <v>0</v>
      </c>
      <c r="CG901">
        <v>0</v>
      </c>
      <c r="CM901">
        <v>0</v>
      </c>
      <c r="CN901" t="s">
        <v>3</v>
      </c>
      <c r="CO901">
        <v>0</v>
      </c>
      <c r="CP901">
        <f>(P901+Q901+S901)</f>
        <v>0</v>
      </c>
      <c r="CQ901">
        <f>(AC901*BC901*AW901)</f>
        <v>2433.27</v>
      </c>
      <c r="CR901">
        <f>((((ET901)*BB901-(EU901)*BS901)+AE901*BS901)*AV901)</f>
        <v>0</v>
      </c>
      <c r="CS901">
        <f>(AE901*BS901*AV901)</f>
        <v>0</v>
      </c>
      <c r="CT901">
        <f>(AF901*BA901*AV901)</f>
        <v>0</v>
      </c>
      <c r="CU901">
        <f>AG901</f>
        <v>0</v>
      </c>
      <c r="CV901">
        <f>(AH901*AV901)</f>
        <v>0</v>
      </c>
      <c r="CW901">
        <f t="shared" si="368"/>
        <v>0</v>
      </c>
      <c r="CX901">
        <f t="shared" si="368"/>
        <v>0</v>
      </c>
      <c r="CY901">
        <f>((S901*BZ901)/100)</f>
        <v>0</v>
      </c>
      <c r="CZ901">
        <f>((S901*CA901)/100)</f>
        <v>0</v>
      </c>
      <c r="DC901" t="s">
        <v>3</v>
      </c>
      <c r="DD901" t="s">
        <v>3</v>
      </c>
      <c r="DE901" t="s">
        <v>3</v>
      </c>
      <c r="DF901" t="s">
        <v>3</v>
      </c>
      <c r="DG901" t="s">
        <v>3</v>
      </c>
      <c r="DH901" t="s">
        <v>3</v>
      </c>
      <c r="DI901" t="s">
        <v>3</v>
      </c>
      <c r="DJ901" t="s">
        <v>3</v>
      </c>
      <c r="DK901" t="s">
        <v>3</v>
      </c>
      <c r="DL901" t="s">
        <v>3</v>
      </c>
      <c r="DM901" t="s">
        <v>3</v>
      </c>
      <c r="DN901">
        <v>0</v>
      </c>
      <c r="DO901">
        <v>0</v>
      </c>
      <c r="DP901">
        <v>1</v>
      </c>
      <c r="DQ901">
        <v>1</v>
      </c>
      <c r="DU901">
        <v>1009</v>
      </c>
      <c r="DV901" t="s">
        <v>171</v>
      </c>
      <c r="DW901" t="s">
        <v>171</v>
      </c>
      <c r="DX901">
        <v>1000</v>
      </c>
      <c r="EE901">
        <v>34857346</v>
      </c>
      <c r="EF901">
        <v>1</v>
      </c>
      <c r="EG901" t="s">
        <v>86</v>
      </c>
      <c r="EH901">
        <v>0</v>
      </c>
      <c r="EI901" t="s">
        <v>3</v>
      </c>
      <c r="EJ901">
        <v>4</v>
      </c>
      <c r="EK901">
        <v>0</v>
      </c>
      <c r="EL901" t="s">
        <v>87</v>
      </c>
      <c r="EM901" t="s">
        <v>88</v>
      </c>
      <c r="EO901" t="s">
        <v>3</v>
      </c>
      <c r="EQ901">
        <v>32768</v>
      </c>
      <c r="ER901">
        <v>2433.27</v>
      </c>
      <c r="ES901">
        <v>2433.27</v>
      </c>
      <c r="ET901">
        <v>0</v>
      </c>
      <c r="EU901">
        <v>0</v>
      </c>
      <c r="EV901">
        <v>0</v>
      </c>
      <c r="EW901">
        <v>0</v>
      </c>
      <c r="EX901">
        <v>0</v>
      </c>
      <c r="FQ901">
        <v>0</v>
      </c>
      <c r="FR901">
        <f>ROUND(IF(AND(BH901=3,BI901=3),P901,0),2)</f>
        <v>0</v>
      </c>
      <c r="FS901">
        <v>0</v>
      </c>
      <c r="FX901">
        <v>70</v>
      </c>
      <c r="FY901">
        <v>10</v>
      </c>
      <c r="GA901" t="s">
        <v>3</v>
      </c>
      <c r="GD901">
        <v>0</v>
      </c>
      <c r="GF901">
        <v>719642910</v>
      </c>
      <c r="GG901">
        <v>2</v>
      </c>
      <c r="GH901">
        <v>0</v>
      </c>
      <c r="GI901">
        <v>-2</v>
      </c>
      <c r="GJ901">
        <v>0</v>
      </c>
      <c r="GK901">
        <f>ROUND(R901*(R12)/100,2)</f>
        <v>0</v>
      </c>
      <c r="GL901">
        <f>ROUND(IF(AND(BH901=3,BI901=3,FS901&lt;&gt;0),P901,0),2)</f>
        <v>0</v>
      </c>
      <c r="GM901">
        <f>ROUND(O901+X901+Y901+GK901,2)+GX901</f>
        <v>0</v>
      </c>
      <c r="GN901">
        <f>IF(OR(BI901=0,BI901=1),ROUND(O901+X901+Y901+GK901,2),0)</f>
        <v>0</v>
      </c>
      <c r="GO901">
        <f>IF(BI901=2,ROUND(O901+X901+Y901+GK901,2),0)</f>
        <v>0</v>
      </c>
      <c r="GP901">
        <f>IF(BI901=4,ROUND(O901+X901+Y901+GK901,2)+GX901,0)</f>
        <v>0</v>
      </c>
      <c r="GR901">
        <v>0</v>
      </c>
      <c r="GS901">
        <v>0</v>
      </c>
      <c r="GT901">
        <v>0</v>
      </c>
      <c r="GU901" t="s">
        <v>3</v>
      </c>
      <c r="GV901">
        <f>ROUND((GT901),6)</f>
        <v>0</v>
      </c>
      <c r="GW901">
        <v>1</v>
      </c>
      <c r="GX901">
        <f>ROUND(HC901*I901,2)</f>
        <v>0</v>
      </c>
      <c r="HA901">
        <v>0</v>
      </c>
      <c r="HB901">
        <v>0</v>
      </c>
      <c r="HC901">
        <f>GV901*GW901</f>
        <v>0</v>
      </c>
      <c r="IK901">
        <v>0</v>
      </c>
    </row>
    <row r="902" spans="1:245" x14ac:dyDescent="0.2">
      <c r="A902">
        <v>18</v>
      </c>
      <c r="B902">
        <v>1</v>
      </c>
      <c r="E902" t="s">
        <v>246</v>
      </c>
      <c r="F902" t="s">
        <v>205</v>
      </c>
      <c r="G902" t="s">
        <v>206</v>
      </c>
      <c r="H902" t="s">
        <v>171</v>
      </c>
      <c r="I902">
        <f>I900*J902</f>
        <v>0</v>
      </c>
      <c r="J902">
        <v>11.899999999999999</v>
      </c>
      <c r="O902">
        <f>ROUND(CP902,2)</f>
        <v>0</v>
      </c>
      <c r="P902">
        <f>ROUND(CQ902*I902,2)</f>
        <v>0</v>
      </c>
      <c r="Q902">
        <f>ROUND(CR902*I902,2)</f>
        <v>0</v>
      </c>
      <c r="R902">
        <f>ROUND(CS902*I902,2)</f>
        <v>0</v>
      </c>
      <c r="S902">
        <f>ROUND(CT902*I902,2)</f>
        <v>0</v>
      </c>
      <c r="T902">
        <f>ROUND(CU902*I902,2)</f>
        <v>0</v>
      </c>
      <c r="U902">
        <f>CV902*I902</f>
        <v>0</v>
      </c>
      <c r="V902">
        <f>CW902*I902</f>
        <v>0</v>
      </c>
      <c r="W902">
        <f>ROUND(CX902*I902,2)</f>
        <v>0</v>
      </c>
      <c r="X902">
        <f t="shared" si="365"/>
        <v>0</v>
      </c>
      <c r="Y902">
        <f t="shared" si="365"/>
        <v>0</v>
      </c>
      <c r="AA902">
        <v>36286615</v>
      </c>
      <c r="AB902">
        <f>ROUND((AC902+AD902+AF902),6)</f>
        <v>2433.27</v>
      </c>
      <c r="AC902">
        <f>ROUND((ES902),6)</f>
        <v>2433.27</v>
      </c>
      <c r="AD902">
        <f>ROUND((((ET902)-(EU902))+AE902),6)</f>
        <v>0</v>
      </c>
      <c r="AE902">
        <f t="shared" si="366"/>
        <v>0</v>
      </c>
      <c r="AF902">
        <f t="shared" si="366"/>
        <v>0</v>
      </c>
      <c r="AG902">
        <f>ROUND((AP902),6)</f>
        <v>0</v>
      </c>
      <c r="AH902">
        <f t="shared" si="367"/>
        <v>0</v>
      </c>
      <c r="AI902">
        <f t="shared" si="367"/>
        <v>0</v>
      </c>
      <c r="AJ902">
        <f>(AS902)</f>
        <v>0</v>
      </c>
      <c r="AK902">
        <v>2433.27</v>
      </c>
      <c r="AL902">
        <v>2433.27</v>
      </c>
      <c r="AM902">
        <v>0</v>
      </c>
      <c r="AN902">
        <v>0</v>
      </c>
      <c r="AO902">
        <v>0</v>
      </c>
      <c r="AP902">
        <v>0</v>
      </c>
      <c r="AQ902">
        <v>0</v>
      </c>
      <c r="AR902">
        <v>0</v>
      </c>
      <c r="AS902">
        <v>0</v>
      </c>
      <c r="AT902">
        <v>70</v>
      </c>
      <c r="AU902">
        <v>10</v>
      </c>
      <c r="AV902">
        <v>1</v>
      </c>
      <c r="AW902">
        <v>1</v>
      </c>
      <c r="AZ902">
        <v>1</v>
      </c>
      <c r="BA902">
        <v>1</v>
      </c>
      <c r="BB902">
        <v>1</v>
      </c>
      <c r="BC902">
        <v>1</v>
      </c>
      <c r="BD902" t="s">
        <v>3</v>
      </c>
      <c r="BE902" t="s">
        <v>3</v>
      </c>
      <c r="BF902" t="s">
        <v>3</v>
      </c>
      <c r="BG902" t="s">
        <v>3</v>
      </c>
      <c r="BH902">
        <v>3</v>
      </c>
      <c r="BI902">
        <v>4</v>
      </c>
      <c r="BJ902" t="s">
        <v>207</v>
      </c>
      <c r="BM902">
        <v>0</v>
      </c>
      <c r="BN902">
        <v>0</v>
      </c>
      <c r="BO902" t="s">
        <v>3</v>
      </c>
      <c r="BP902">
        <v>0</v>
      </c>
      <c r="BQ902">
        <v>1</v>
      </c>
      <c r="BR902">
        <v>0</v>
      </c>
      <c r="BS902">
        <v>1</v>
      </c>
      <c r="BT902">
        <v>1</v>
      </c>
      <c r="BU902">
        <v>1</v>
      </c>
      <c r="BV902">
        <v>1</v>
      </c>
      <c r="BW902">
        <v>1</v>
      </c>
      <c r="BX902">
        <v>1</v>
      </c>
      <c r="BY902" t="s">
        <v>3</v>
      </c>
      <c r="BZ902">
        <v>70</v>
      </c>
      <c r="CA902">
        <v>10</v>
      </c>
      <c r="CE902">
        <v>0</v>
      </c>
      <c r="CF902">
        <v>0</v>
      </c>
      <c r="CG902">
        <v>0</v>
      </c>
      <c r="CM902">
        <v>0</v>
      </c>
      <c r="CN902" t="s">
        <v>3</v>
      </c>
      <c r="CO902">
        <v>0</v>
      </c>
      <c r="CP902">
        <f>(P902+Q902+S902)</f>
        <v>0</v>
      </c>
      <c r="CQ902">
        <f>(AC902*BC902*AW902)</f>
        <v>2433.27</v>
      </c>
      <c r="CR902">
        <f>((((ET902)*BB902-(EU902)*BS902)+AE902*BS902)*AV902)</f>
        <v>0</v>
      </c>
      <c r="CS902">
        <f>(AE902*BS902*AV902)</f>
        <v>0</v>
      </c>
      <c r="CT902">
        <f>(AF902*BA902*AV902)</f>
        <v>0</v>
      </c>
      <c r="CU902">
        <f>AG902</f>
        <v>0</v>
      </c>
      <c r="CV902">
        <f>(AH902*AV902)</f>
        <v>0</v>
      </c>
      <c r="CW902">
        <f t="shared" si="368"/>
        <v>0</v>
      </c>
      <c r="CX902">
        <f t="shared" si="368"/>
        <v>0</v>
      </c>
      <c r="CY902">
        <f>((S902*BZ902)/100)</f>
        <v>0</v>
      </c>
      <c r="CZ902">
        <f>((S902*CA902)/100)</f>
        <v>0</v>
      </c>
      <c r="DC902" t="s">
        <v>3</v>
      </c>
      <c r="DD902" t="s">
        <v>3</v>
      </c>
      <c r="DE902" t="s">
        <v>3</v>
      </c>
      <c r="DF902" t="s">
        <v>3</v>
      </c>
      <c r="DG902" t="s">
        <v>3</v>
      </c>
      <c r="DH902" t="s">
        <v>3</v>
      </c>
      <c r="DI902" t="s">
        <v>3</v>
      </c>
      <c r="DJ902" t="s">
        <v>3</v>
      </c>
      <c r="DK902" t="s">
        <v>3</v>
      </c>
      <c r="DL902" t="s">
        <v>3</v>
      </c>
      <c r="DM902" t="s">
        <v>3</v>
      </c>
      <c r="DN902">
        <v>0</v>
      </c>
      <c r="DO902">
        <v>0</v>
      </c>
      <c r="DP902">
        <v>1</v>
      </c>
      <c r="DQ902">
        <v>1</v>
      </c>
      <c r="DU902">
        <v>1009</v>
      </c>
      <c r="DV902" t="s">
        <v>171</v>
      </c>
      <c r="DW902" t="s">
        <v>171</v>
      </c>
      <c r="DX902">
        <v>1000</v>
      </c>
      <c r="EE902">
        <v>34857346</v>
      </c>
      <c r="EF902">
        <v>1</v>
      </c>
      <c r="EG902" t="s">
        <v>86</v>
      </c>
      <c r="EH902">
        <v>0</v>
      </c>
      <c r="EI902" t="s">
        <v>3</v>
      </c>
      <c r="EJ902">
        <v>4</v>
      </c>
      <c r="EK902">
        <v>0</v>
      </c>
      <c r="EL902" t="s">
        <v>87</v>
      </c>
      <c r="EM902" t="s">
        <v>88</v>
      </c>
      <c r="EO902" t="s">
        <v>3</v>
      </c>
      <c r="EQ902">
        <v>0</v>
      </c>
      <c r="ER902">
        <v>2433.27</v>
      </c>
      <c r="ES902">
        <v>2433.27</v>
      </c>
      <c r="ET902">
        <v>0</v>
      </c>
      <c r="EU902">
        <v>0</v>
      </c>
      <c r="EV902">
        <v>0</v>
      </c>
      <c r="EW902">
        <v>0</v>
      </c>
      <c r="EX902">
        <v>0</v>
      </c>
      <c r="FQ902">
        <v>0</v>
      </c>
      <c r="FR902">
        <f>ROUND(IF(AND(BH902=3,BI902=3),P902,0),2)</f>
        <v>0</v>
      </c>
      <c r="FS902">
        <v>0</v>
      </c>
      <c r="FX902">
        <v>70</v>
      </c>
      <c r="FY902">
        <v>10</v>
      </c>
      <c r="GA902" t="s">
        <v>3</v>
      </c>
      <c r="GD902">
        <v>0</v>
      </c>
      <c r="GF902">
        <v>719642910</v>
      </c>
      <c r="GG902">
        <v>2</v>
      </c>
      <c r="GH902">
        <v>0</v>
      </c>
      <c r="GI902">
        <v>-2</v>
      </c>
      <c r="GJ902">
        <v>0</v>
      </c>
      <c r="GK902">
        <f>ROUND(R902*(R12)/100,2)</f>
        <v>0</v>
      </c>
      <c r="GL902">
        <f>ROUND(IF(AND(BH902=3,BI902=3,FS902&lt;&gt;0),P902,0),2)</f>
        <v>0</v>
      </c>
      <c r="GM902">
        <f>ROUND(O902+X902+Y902+GK902,2)+GX902</f>
        <v>0</v>
      </c>
      <c r="GN902">
        <f>IF(OR(BI902=0,BI902=1),ROUND(O902+X902+Y902+GK902,2),0)</f>
        <v>0</v>
      </c>
      <c r="GO902">
        <f>IF(BI902=2,ROUND(O902+X902+Y902+GK902,2),0)</f>
        <v>0</v>
      </c>
      <c r="GP902">
        <f>IF(BI902=4,ROUND(O902+X902+Y902+GK902,2)+GX902,0)</f>
        <v>0</v>
      </c>
      <c r="GR902">
        <v>0</v>
      </c>
      <c r="GS902">
        <v>0</v>
      </c>
      <c r="GT902">
        <v>0</v>
      </c>
      <c r="GU902" t="s">
        <v>3</v>
      </c>
      <c r="GV902">
        <f>ROUND((GT902),6)</f>
        <v>0</v>
      </c>
      <c r="GW902">
        <v>1</v>
      </c>
      <c r="GX902">
        <f>ROUND(HC902*I902,2)</f>
        <v>0</v>
      </c>
      <c r="HA902">
        <v>0</v>
      </c>
      <c r="HB902">
        <v>0</v>
      </c>
      <c r="HC902">
        <f>GV902*GW902</f>
        <v>0</v>
      </c>
      <c r="IK902">
        <v>0</v>
      </c>
    </row>
    <row r="904" spans="1:245" x14ac:dyDescent="0.2">
      <c r="A904" s="2">
        <v>51</v>
      </c>
      <c r="B904" s="2">
        <f>B896</f>
        <v>1</v>
      </c>
      <c r="C904" s="2">
        <f>A896</f>
        <v>5</v>
      </c>
      <c r="D904" s="2">
        <f>ROW(A896)</f>
        <v>896</v>
      </c>
      <c r="E904" s="2"/>
      <c r="F904" s="2" t="str">
        <f>IF(F896&lt;&gt;"",F896,"")</f>
        <v>5.1.3</v>
      </c>
      <c r="G904" s="2" t="str">
        <f>IF(G896&lt;&gt;"",G896,"")</f>
        <v>Восстановление тротуара</v>
      </c>
      <c r="H904" s="2">
        <v>0</v>
      </c>
      <c r="I904" s="2"/>
      <c r="J904" s="2"/>
      <c r="K904" s="2"/>
      <c r="L904" s="2"/>
      <c r="M904" s="2"/>
      <c r="N904" s="2"/>
      <c r="O904" s="2">
        <f t="shared" ref="O904:T904" si="369">ROUND(AB904,2)</f>
        <v>0</v>
      </c>
      <c r="P904" s="2">
        <f t="shared" si="369"/>
        <v>0</v>
      </c>
      <c r="Q904" s="2">
        <f t="shared" si="369"/>
        <v>0</v>
      </c>
      <c r="R904" s="2">
        <f t="shared" si="369"/>
        <v>0</v>
      </c>
      <c r="S904" s="2">
        <f t="shared" si="369"/>
        <v>0</v>
      </c>
      <c r="T904" s="2">
        <f t="shared" si="369"/>
        <v>0</v>
      </c>
      <c r="U904" s="2">
        <f>AH904</f>
        <v>0</v>
      </c>
      <c r="V904" s="2">
        <f>AI904</f>
        <v>0</v>
      </c>
      <c r="W904" s="2">
        <f>ROUND(AJ904,2)</f>
        <v>0</v>
      </c>
      <c r="X904" s="2">
        <f>ROUND(AK904,2)</f>
        <v>0</v>
      </c>
      <c r="Y904" s="2">
        <f>ROUND(AL904,2)</f>
        <v>0</v>
      </c>
      <c r="Z904" s="2"/>
      <c r="AA904" s="2"/>
      <c r="AB904" s="2">
        <f>ROUND(SUMIF(AA900:AA902,"=36286615",O900:O902),2)</f>
        <v>0</v>
      </c>
      <c r="AC904" s="2">
        <f>ROUND(SUMIF(AA900:AA902,"=36286615",P900:P902),2)</f>
        <v>0</v>
      </c>
      <c r="AD904" s="2">
        <f>ROUND(SUMIF(AA900:AA902,"=36286615",Q900:Q902),2)</f>
        <v>0</v>
      </c>
      <c r="AE904" s="2">
        <f>ROUND(SUMIF(AA900:AA902,"=36286615",R900:R902),2)</f>
        <v>0</v>
      </c>
      <c r="AF904" s="2">
        <f>ROUND(SUMIF(AA900:AA902,"=36286615",S900:S902),2)</f>
        <v>0</v>
      </c>
      <c r="AG904" s="2">
        <f>ROUND(SUMIF(AA900:AA902,"=36286615",T900:T902),2)</f>
        <v>0</v>
      </c>
      <c r="AH904" s="2">
        <f>SUMIF(AA900:AA902,"=36286615",U900:U902)</f>
        <v>0</v>
      </c>
      <c r="AI904" s="2">
        <f>SUMIF(AA900:AA902,"=36286615",V900:V902)</f>
        <v>0</v>
      </c>
      <c r="AJ904" s="2">
        <f>ROUND(SUMIF(AA900:AA902,"=36286615",W900:W902),2)</f>
        <v>0</v>
      </c>
      <c r="AK904" s="2">
        <f>ROUND(SUMIF(AA900:AA902,"=36286615",X900:X902),2)</f>
        <v>0</v>
      </c>
      <c r="AL904" s="2">
        <f>ROUND(SUMIF(AA900:AA902,"=36286615",Y900:Y902),2)</f>
        <v>0</v>
      </c>
      <c r="AM904" s="2"/>
      <c r="AN904" s="2"/>
      <c r="AO904" s="2">
        <f t="shared" ref="AO904:BC904" si="370">ROUND(BX904,2)</f>
        <v>0</v>
      </c>
      <c r="AP904" s="2">
        <f t="shared" si="370"/>
        <v>0</v>
      </c>
      <c r="AQ904" s="2">
        <f t="shared" si="370"/>
        <v>0</v>
      </c>
      <c r="AR904" s="2">
        <f t="shared" si="370"/>
        <v>0</v>
      </c>
      <c r="AS904" s="2">
        <f t="shared" si="370"/>
        <v>0</v>
      </c>
      <c r="AT904" s="2">
        <f t="shared" si="370"/>
        <v>0</v>
      </c>
      <c r="AU904" s="2">
        <f t="shared" si="370"/>
        <v>0</v>
      </c>
      <c r="AV904" s="2">
        <f t="shared" si="370"/>
        <v>0</v>
      </c>
      <c r="AW904" s="2">
        <f t="shared" si="370"/>
        <v>0</v>
      </c>
      <c r="AX904" s="2">
        <f t="shared" si="370"/>
        <v>0</v>
      </c>
      <c r="AY904" s="2">
        <f t="shared" si="370"/>
        <v>0</v>
      </c>
      <c r="AZ904" s="2">
        <f t="shared" si="370"/>
        <v>0</v>
      </c>
      <c r="BA904" s="2">
        <f t="shared" si="370"/>
        <v>0</v>
      </c>
      <c r="BB904" s="2">
        <f t="shared" si="370"/>
        <v>0</v>
      </c>
      <c r="BC904" s="2">
        <f t="shared" si="370"/>
        <v>0</v>
      </c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>
        <f>ROUND(SUMIF(AA900:AA902,"=36286615",FQ900:FQ902),2)</f>
        <v>0</v>
      </c>
      <c r="BY904" s="2">
        <f>ROUND(SUMIF(AA900:AA902,"=36286615",FR900:FR902),2)</f>
        <v>0</v>
      </c>
      <c r="BZ904" s="2">
        <f>ROUND(SUMIF(AA900:AA902,"=36286615",GL900:GL902),2)</f>
        <v>0</v>
      </c>
      <c r="CA904" s="2">
        <f>ROUND(SUMIF(AA900:AA902,"=36286615",GM900:GM902),2)</f>
        <v>0</v>
      </c>
      <c r="CB904" s="2">
        <f>ROUND(SUMIF(AA900:AA902,"=36286615",GN900:GN902),2)</f>
        <v>0</v>
      </c>
      <c r="CC904" s="2">
        <f>ROUND(SUMIF(AA900:AA902,"=36286615",GO900:GO902),2)</f>
        <v>0</v>
      </c>
      <c r="CD904" s="2">
        <f>ROUND(SUMIF(AA900:AA902,"=36286615",GP900:GP902),2)</f>
        <v>0</v>
      </c>
      <c r="CE904" s="2">
        <f>AC904-BX904</f>
        <v>0</v>
      </c>
      <c r="CF904" s="2">
        <f>AC904-BY904</f>
        <v>0</v>
      </c>
      <c r="CG904" s="2">
        <f>BX904-BZ904</f>
        <v>0</v>
      </c>
      <c r="CH904" s="2">
        <f>AC904-BX904-BY904+BZ904</f>
        <v>0</v>
      </c>
      <c r="CI904" s="2">
        <f>BY904-BZ904</f>
        <v>0</v>
      </c>
      <c r="CJ904" s="2">
        <f>ROUND(SUMIF(AA900:AA902,"=36286615",GX900:GX902),2)</f>
        <v>0</v>
      </c>
      <c r="CK904" s="2">
        <f>ROUND(SUMIF(AA900:AA902,"=36286615",GY900:GY902),2)</f>
        <v>0</v>
      </c>
      <c r="CL904" s="2">
        <f>ROUND(SUMIF(AA900:AA902,"=36286615",GZ900:GZ902),2)</f>
        <v>0</v>
      </c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  <c r="CX904" s="2"/>
      <c r="CY904" s="2"/>
      <c r="CZ904" s="2"/>
      <c r="DA904" s="2"/>
      <c r="DB904" s="2"/>
      <c r="DC904" s="2"/>
      <c r="DD904" s="2"/>
      <c r="DE904" s="2"/>
      <c r="DF904" s="2"/>
      <c r="DG904" s="3"/>
      <c r="DH904" s="3"/>
      <c r="DI904" s="3"/>
      <c r="DJ904" s="3"/>
      <c r="DK904" s="3"/>
      <c r="DL904" s="3"/>
      <c r="DM904" s="3"/>
      <c r="DN904" s="3"/>
      <c r="DO904" s="3"/>
      <c r="DP904" s="3"/>
      <c r="DQ904" s="3"/>
      <c r="DR904" s="3"/>
      <c r="DS904" s="3"/>
      <c r="DT904" s="3"/>
      <c r="DU904" s="3"/>
      <c r="DV904" s="3"/>
      <c r="DW904" s="3"/>
      <c r="DX904" s="3"/>
      <c r="DY904" s="3"/>
      <c r="DZ904" s="3"/>
      <c r="EA904" s="3"/>
      <c r="EB904" s="3"/>
      <c r="EC904" s="3"/>
      <c r="ED904" s="3"/>
      <c r="EE904" s="3"/>
      <c r="EF904" s="3"/>
      <c r="EG904" s="3"/>
      <c r="EH904" s="3"/>
      <c r="EI904" s="3"/>
      <c r="EJ904" s="3"/>
      <c r="EK904" s="3"/>
      <c r="EL904" s="3"/>
      <c r="EM904" s="3"/>
      <c r="EN904" s="3"/>
      <c r="EO904" s="3"/>
      <c r="EP904" s="3"/>
      <c r="EQ904" s="3"/>
      <c r="ER904" s="3"/>
      <c r="ES904" s="3"/>
      <c r="ET904" s="3"/>
      <c r="EU904" s="3"/>
      <c r="EV904" s="3"/>
      <c r="EW904" s="3"/>
      <c r="EX904" s="3"/>
      <c r="EY904" s="3"/>
      <c r="EZ904" s="3"/>
      <c r="FA904" s="3"/>
      <c r="FB904" s="3"/>
      <c r="FC904" s="3"/>
      <c r="FD904" s="3"/>
      <c r="FE904" s="3"/>
      <c r="FF904" s="3"/>
      <c r="FG904" s="3"/>
      <c r="FH904" s="3"/>
      <c r="FI904" s="3"/>
      <c r="FJ904" s="3"/>
      <c r="FK904" s="3"/>
      <c r="FL904" s="3"/>
      <c r="FM904" s="3"/>
      <c r="FN904" s="3"/>
      <c r="FO904" s="3"/>
      <c r="FP904" s="3"/>
      <c r="FQ904" s="3"/>
      <c r="FR904" s="3"/>
      <c r="FS904" s="3"/>
      <c r="FT904" s="3"/>
      <c r="FU904" s="3"/>
      <c r="FV904" s="3"/>
      <c r="FW904" s="3"/>
      <c r="FX904" s="3"/>
      <c r="FY904" s="3"/>
      <c r="FZ904" s="3"/>
      <c r="GA904" s="3"/>
      <c r="GB904" s="3"/>
      <c r="GC904" s="3"/>
      <c r="GD904" s="3"/>
      <c r="GE904" s="3"/>
      <c r="GF904" s="3"/>
      <c r="GG904" s="3"/>
      <c r="GH904" s="3"/>
      <c r="GI904" s="3"/>
      <c r="GJ904" s="3"/>
      <c r="GK904" s="3"/>
      <c r="GL904" s="3"/>
      <c r="GM904" s="3"/>
      <c r="GN904" s="3"/>
      <c r="GO904" s="3"/>
      <c r="GP904" s="3"/>
      <c r="GQ904" s="3"/>
      <c r="GR904" s="3"/>
      <c r="GS904" s="3"/>
      <c r="GT904" s="3"/>
      <c r="GU904" s="3"/>
      <c r="GV904" s="3"/>
      <c r="GW904" s="3"/>
      <c r="GX904" s="3">
        <v>0</v>
      </c>
    </row>
    <row r="906" spans="1:245" x14ac:dyDescent="0.2">
      <c r="A906" s="4">
        <v>50</v>
      </c>
      <c r="B906" s="4">
        <v>0</v>
      </c>
      <c r="C906" s="4">
        <v>0</v>
      </c>
      <c r="D906" s="4">
        <v>1</v>
      </c>
      <c r="E906" s="4">
        <v>201</v>
      </c>
      <c r="F906" s="4">
        <f>ROUND(Source!O904,O906)</f>
        <v>0</v>
      </c>
      <c r="G906" s="4" t="s">
        <v>12</v>
      </c>
      <c r="H906" s="4" t="s">
        <v>13</v>
      </c>
      <c r="I906" s="4"/>
      <c r="J906" s="4"/>
      <c r="K906" s="4">
        <v>201</v>
      </c>
      <c r="L906" s="4">
        <v>1</v>
      </c>
      <c r="M906" s="4">
        <v>3</v>
      </c>
      <c r="N906" s="4" t="s">
        <v>3</v>
      </c>
      <c r="O906" s="4">
        <v>2</v>
      </c>
      <c r="P906" s="4"/>
      <c r="Q906" s="4"/>
      <c r="R906" s="4"/>
      <c r="S906" s="4"/>
      <c r="T906" s="4"/>
      <c r="U906" s="4"/>
      <c r="V906" s="4"/>
      <c r="W906" s="4"/>
    </row>
    <row r="907" spans="1:245" x14ac:dyDescent="0.2">
      <c r="A907" s="4">
        <v>50</v>
      </c>
      <c r="B907" s="4">
        <v>0</v>
      </c>
      <c r="C907" s="4">
        <v>0</v>
      </c>
      <c r="D907" s="4">
        <v>1</v>
      </c>
      <c r="E907" s="4">
        <v>202</v>
      </c>
      <c r="F907" s="4">
        <f>ROUND(Source!P904,O907)</f>
        <v>0</v>
      </c>
      <c r="G907" s="4" t="s">
        <v>14</v>
      </c>
      <c r="H907" s="4" t="s">
        <v>15</v>
      </c>
      <c r="I907" s="4"/>
      <c r="J907" s="4"/>
      <c r="K907" s="4">
        <v>202</v>
      </c>
      <c r="L907" s="4">
        <v>2</v>
      </c>
      <c r="M907" s="4">
        <v>3</v>
      </c>
      <c r="N907" s="4" t="s">
        <v>3</v>
      </c>
      <c r="O907" s="4">
        <v>2</v>
      </c>
      <c r="P907" s="4"/>
      <c r="Q907" s="4"/>
      <c r="R907" s="4"/>
      <c r="S907" s="4"/>
      <c r="T907" s="4"/>
      <c r="U907" s="4"/>
      <c r="V907" s="4"/>
      <c r="W907" s="4"/>
    </row>
    <row r="908" spans="1:245" x14ac:dyDescent="0.2">
      <c r="A908" s="4">
        <v>50</v>
      </c>
      <c r="B908" s="4">
        <v>0</v>
      </c>
      <c r="C908" s="4">
        <v>0</v>
      </c>
      <c r="D908" s="4">
        <v>1</v>
      </c>
      <c r="E908" s="4">
        <v>222</v>
      </c>
      <c r="F908" s="4">
        <f>ROUND(Source!AO904,O908)</f>
        <v>0</v>
      </c>
      <c r="G908" s="4" t="s">
        <v>16</v>
      </c>
      <c r="H908" s="4" t="s">
        <v>17</v>
      </c>
      <c r="I908" s="4"/>
      <c r="J908" s="4"/>
      <c r="K908" s="4">
        <v>222</v>
      </c>
      <c r="L908" s="4">
        <v>3</v>
      </c>
      <c r="M908" s="4">
        <v>3</v>
      </c>
      <c r="N908" s="4" t="s">
        <v>3</v>
      </c>
      <c r="O908" s="4">
        <v>2</v>
      </c>
      <c r="P908" s="4"/>
      <c r="Q908" s="4"/>
      <c r="R908" s="4"/>
      <c r="S908" s="4"/>
      <c r="T908" s="4"/>
      <c r="U908" s="4"/>
      <c r="V908" s="4"/>
      <c r="W908" s="4"/>
    </row>
    <row r="909" spans="1:245" x14ac:dyDescent="0.2">
      <c r="A909" s="4">
        <v>50</v>
      </c>
      <c r="B909" s="4">
        <v>0</v>
      </c>
      <c r="C909" s="4">
        <v>0</v>
      </c>
      <c r="D909" s="4">
        <v>1</v>
      </c>
      <c r="E909" s="4">
        <v>225</v>
      </c>
      <c r="F909" s="4">
        <f>ROUND(Source!AV904,O909)</f>
        <v>0</v>
      </c>
      <c r="G909" s="4" t="s">
        <v>18</v>
      </c>
      <c r="H909" s="4" t="s">
        <v>19</v>
      </c>
      <c r="I909" s="4"/>
      <c r="J909" s="4"/>
      <c r="K909" s="4">
        <v>225</v>
      </c>
      <c r="L909" s="4">
        <v>4</v>
      </c>
      <c r="M909" s="4">
        <v>3</v>
      </c>
      <c r="N909" s="4" t="s">
        <v>3</v>
      </c>
      <c r="O909" s="4">
        <v>2</v>
      </c>
      <c r="P909" s="4"/>
      <c r="Q909" s="4"/>
      <c r="R909" s="4"/>
      <c r="S909" s="4"/>
      <c r="T909" s="4"/>
      <c r="U909" s="4"/>
      <c r="V909" s="4"/>
      <c r="W909" s="4"/>
    </row>
    <row r="910" spans="1:245" x14ac:dyDescent="0.2">
      <c r="A910" s="4">
        <v>50</v>
      </c>
      <c r="B910" s="4">
        <v>0</v>
      </c>
      <c r="C910" s="4">
        <v>0</v>
      </c>
      <c r="D910" s="4">
        <v>1</v>
      </c>
      <c r="E910" s="4">
        <v>226</v>
      </c>
      <c r="F910" s="4">
        <f>ROUND(Source!AW904,O910)</f>
        <v>0</v>
      </c>
      <c r="G910" s="4" t="s">
        <v>20</v>
      </c>
      <c r="H910" s="4" t="s">
        <v>21</v>
      </c>
      <c r="I910" s="4"/>
      <c r="J910" s="4"/>
      <c r="K910" s="4">
        <v>226</v>
      </c>
      <c r="L910" s="4">
        <v>5</v>
      </c>
      <c r="M910" s="4">
        <v>3</v>
      </c>
      <c r="N910" s="4" t="s">
        <v>3</v>
      </c>
      <c r="O910" s="4">
        <v>2</v>
      </c>
      <c r="P910" s="4"/>
      <c r="Q910" s="4"/>
      <c r="R910" s="4"/>
      <c r="S910" s="4"/>
      <c r="T910" s="4"/>
      <c r="U910" s="4"/>
      <c r="V910" s="4"/>
      <c r="W910" s="4"/>
    </row>
    <row r="911" spans="1:245" x14ac:dyDescent="0.2">
      <c r="A911" s="4">
        <v>50</v>
      </c>
      <c r="B911" s="4">
        <v>0</v>
      </c>
      <c r="C911" s="4">
        <v>0</v>
      </c>
      <c r="D911" s="4">
        <v>1</v>
      </c>
      <c r="E911" s="4">
        <v>227</v>
      </c>
      <c r="F911" s="4">
        <f>ROUND(Source!AX904,O911)</f>
        <v>0</v>
      </c>
      <c r="G911" s="4" t="s">
        <v>22</v>
      </c>
      <c r="H911" s="4" t="s">
        <v>23</v>
      </c>
      <c r="I911" s="4"/>
      <c r="J911" s="4"/>
      <c r="K911" s="4">
        <v>227</v>
      </c>
      <c r="L911" s="4">
        <v>6</v>
      </c>
      <c r="M911" s="4">
        <v>3</v>
      </c>
      <c r="N911" s="4" t="s">
        <v>3</v>
      </c>
      <c r="O911" s="4">
        <v>2</v>
      </c>
      <c r="P911" s="4"/>
      <c r="Q911" s="4"/>
      <c r="R911" s="4"/>
      <c r="S911" s="4"/>
      <c r="T911" s="4"/>
      <c r="U911" s="4"/>
      <c r="V911" s="4"/>
      <c r="W911" s="4"/>
    </row>
    <row r="912" spans="1:245" x14ac:dyDescent="0.2">
      <c r="A912" s="4">
        <v>50</v>
      </c>
      <c r="B912" s="4">
        <v>0</v>
      </c>
      <c r="C912" s="4">
        <v>0</v>
      </c>
      <c r="D912" s="4">
        <v>1</v>
      </c>
      <c r="E912" s="4">
        <v>228</v>
      </c>
      <c r="F912" s="4">
        <f>ROUND(Source!AY904,O912)</f>
        <v>0</v>
      </c>
      <c r="G912" s="4" t="s">
        <v>24</v>
      </c>
      <c r="H912" s="4" t="s">
        <v>25</v>
      </c>
      <c r="I912" s="4"/>
      <c r="J912" s="4"/>
      <c r="K912" s="4">
        <v>228</v>
      </c>
      <c r="L912" s="4">
        <v>7</v>
      </c>
      <c r="M912" s="4">
        <v>3</v>
      </c>
      <c r="N912" s="4" t="s">
        <v>3</v>
      </c>
      <c r="O912" s="4">
        <v>2</v>
      </c>
      <c r="P912" s="4"/>
      <c r="Q912" s="4"/>
      <c r="R912" s="4"/>
      <c r="S912" s="4"/>
      <c r="T912" s="4"/>
      <c r="U912" s="4"/>
      <c r="V912" s="4"/>
      <c r="W912" s="4"/>
    </row>
    <row r="913" spans="1:23" x14ac:dyDescent="0.2">
      <c r="A913" s="4">
        <v>50</v>
      </c>
      <c r="B913" s="4">
        <v>0</v>
      </c>
      <c r="C913" s="4">
        <v>0</v>
      </c>
      <c r="D913" s="4">
        <v>1</v>
      </c>
      <c r="E913" s="4">
        <v>216</v>
      </c>
      <c r="F913" s="4">
        <f>ROUND(Source!AP904,O913)</f>
        <v>0</v>
      </c>
      <c r="G913" s="4" t="s">
        <v>26</v>
      </c>
      <c r="H913" s="4" t="s">
        <v>27</v>
      </c>
      <c r="I913" s="4"/>
      <c r="J913" s="4"/>
      <c r="K913" s="4">
        <v>216</v>
      </c>
      <c r="L913" s="4">
        <v>8</v>
      </c>
      <c r="M913" s="4">
        <v>3</v>
      </c>
      <c r="N913" s="4" t="s">
        <v>3</v>
      </c>
      <c r="O913" s="4">
        <v>2</v>
      </c>
      <c r="P913" s="4"/>
      <c r="Q913" s="4"/>
      <c r="R913" s="4"/>
      <c r="S913" s="4"/>
      <c r="T913" s="4"/>
      <c r="U913" s="4"/>
      <c r="V913" s="4"/>
      <c r="W913" s="4"/>
    </row>
    <row r="914" spans="1:23" x14ac:dyDescent="0.2">
      <c r="A914" s="4">
        <v>50</v>
      </c>
      <c r="B914" s="4">
        <v>0</v>
      </c>
      <c r="C914" s="4">
        <v>0</v>
      </c>
      <c r="D914" s="4">
        <v>1</v>
      </c>
      <c r="E914" s="4">
        <v>223</v>
      </c>
      <c r="F914" s="4">
        <f>ROUND(Source!AQ904,O914)</f>
        <v>0</v>
      </c>
      <c r="G914" s="4" t="s">
        <v>28</v>
      </c>
      <c r="H914" s="4" t="s">
        <v>29</v>
      </c>
      <c r="I914" s="4"/>
      <c r="J914" s="4"/>
      <c r="K914" s="4">
        <v>223</v>
      </c>
      <c r="L914" s="4">
        <v>9</v>
      </c>
      <c r="M914" s="4">
        <v>3</v>
      </c>
      <c r="N914" s="4" t="s">
        <v>3</v>
      </c>
      <c r="O914" s="4">
        <v>2</v>
      </c>
      <c r="P914" s="4"/>
      <c r="Q914" s="4"/>
      <c r="R914" s="4"/>
      <c r="S914" s="4"/>
      <c r="T914" s="4"/>
      <c r="U914" s="4"/>
      <c r="V914" s="4"/>
      <c r="W914" s="4"/>
    </row>
    <row r="915" spans="1:23" x14ac:dyDescent="0.2">
      <c r="A915" s="4">
        <v>50</v>
      </c>
      <c r="B915" s="4">
        <v>0</v>
      </c>
      <c r="C915" s="4">
        <v>0</v>
      </c>
      <c r="D915" s="4">
        <v>1</v>
      </c>
      <c r="E915" s="4">
        <v>229</v>
      </c>
      <c r="F915" s="4">
        <f>ROUND(Source!AZ904,O915)</f>
        <v>0</v>
      </c>
      <c r="G915" s="4" t="s">
        <v>30</v>
      </c>
      <c r="H915" s="4" t="s">
        <v>31</v>
      </c>
      <c r="I915" s="4"/>
      <c r="J915" s="4"/>
      <c r="K915" s="4">
        <v>229</v>
      </c>
      <c r="L915" s="4">
        <v>10</v>
      </c>
      <c r="M915" s="4">
        <v>3</v>
      </c>
      <c r="N915" s="4" t="s">
        <v>3</v>
      </c>
      <c r="O915" s="4">
        <v>2</v>
      </c>
      <c r="P915" s="4"/>
      <c r="Q915" s="4"/>
      <c r="R915" s="4"/>
      <c r="S915" s="4"/>
      <c r="T915" s="4"/>
      <c r="U915" s="4"/>
      <c r="V915" s="4"/>
      <c r="W915" s="4"/>
    </row>
    <row r="916" spans="1:23" x14ac:dyDescent="0.2">
      <c r="A916" s="4">
        <v>50</v>
      </c>
      <c r="B916" s="4">
        <v>0</v>
      </c>
      <c r="C916" s="4">
        <v>0</v>
      </c>
      <c r="D916" s="4">
        <v>1</v>
      </c>
      <c r="E916" s="4">
        <v>203</v>
      </c>
      <c r="F916" s="4">
        <f>ROUND(Source!Q904,O916)</f>
        <v>0</v>
      </c>
      <c r="G916" s="4" t="s">
        <v>32</v>
      </c>
      <c r="H916" s="4" t="s">
        <v>33</v>
      </c>
      <c r="I916" s="4"/>
      <c r="J916" s="4"/>
      <c r="K916" s="4">
        <v>203</v>
      </c>
      <c r="L916" s="4">
        <v>11</v>
      </c>
      <c r="M916" s="4">
        <v>3</v>
      </c>
      <c r="N916" s="4" t="s">
        <v>3</v>
      </c>
      <c r="O916" s="4">
        <v>2</v>
      </c>
      <c r="P916" s="4"/>
      <c r="Q916" s="4"/>
      <c r="R916" s="4"/>
      <c r="S916" s="4"/>
      <c r="T916" s="4"/>
      <c r="U916" s="4"/>
      <c r="V916" s="4"/>
      <c r="W916" s="4"/>
    </row>
    <row r="917" spans="1:23" x14ac:dyDescent="0.2">
      <c r="A917" s="4">
        <v>50</v>
      </c>
      <c r="B917" s="4">
        <v>0</v>
      </c>
      <c r="C917" s="4">
        <v>0</v>
      </c>
      <c r="D917" s="4">
        <v>1</v>
      </c>
      <c r="E917" s="4">
        <v>231</v>
      </c>
      <c r="F917" s="4">
        <f>ROUND(Source!BB904,O917)</f>
        <v>0</v>
      </c>
      <c r="G917" s="4" t="s">
        <v>34</v>
      </c>
      <c r="H917" s="4" t="s">
        <v>35</v>
      </c>
      <c r="I917" s="4"/>
      <c r="J917" s="4"/>
      <c r="K917" s="4">
        <v>231</v>
      </c>
      <c r="L917" s="4">
        <v>12</v>
      </c>
      <c r="M917" s="4">
        <v>3</v>
      </c>
      <c r="N917" s="4" t="s">
        <v>3</v>
      </c>
      <c r="O917" s="4">
        <v>2</v>
      </c>
      <c r="P917" s="4"/>
      <c r="Q917" s="4"/>
      <c r="R917" s="4"/>
      <c r="S917" s="4"/>
      <c r="T917" s="4"/>
      <c r="U917" s="4"/>
      <c r="V917" s="4"/>
      <c r="W917" s="4"/>
    </row>
    <row r="918" spans="1:23" x14ac:dyDescent="0.2">
      <c r="A918" s="4">
        <v>50</v>
      </c>
      <c r="B918" s="4">
        <v>0</v>
      </c>
      <c r="C918" s="4">
        <v>0</v>
      </c>
      <c r="D918" s="4">
        <v>1</v>
      </c>
      <c r="E918" s="4">
        <v>204</v>
      </c>
      <c r="F918" s="4">
        <f>ROUND(Source!R904,O918)</f>
        <v>0</v>
      </c>
      <c r="G918" s="4" t="s">
        <v>36</v>
      </c>
      <c r="H918" s="4" t="s">
        <v>37</v>
      </c>
      <c r="I918" s="4"/>
      <c r="J918" s="4"/>
      <c r="K918" s="4">
        <v>204</v>
      </c>
      <c r="L918" s="4">
        <v>13</v>
      </c>
      <c r="M918" s="4">
        <v>3</v>
      </c>
      <c r="N918" s="4" t="s">
        <v>3</v>
      </c>
      <c r="O918" s="4">
        <v>2</v>
      </c>
      <c r="P918" s="4"/>
      <c r="Q918" s="4"/>
      <c r="R918" s="4"/>
      <c r="S918" s="4"/>
      <c r="T918" s="4"/>
      <c r="U918" s="4"/>
      <c r="V918" s="4"/>
      <c r="W918" s="4"/>
    </row>
    <row r="919" spans="1:23" x14ac:dyDescent="0.2">
      <c r="A919" s="4">
        <v>50</v>
      </c>
      <c r="B919" s="4">
        <v>0</v>
      </c>
      <c r="C919" s="4">
        <v>0</v>
      </c>
      <c r="D919" s="4">
        <v>1</v>
      </c>
      <c r="E919" s="4">
        <v>205</v>
      </c>
      <c r="F919" s="4">
        <f>ROUND(Source!S904,O919)</f>
        <v>0</v>
      </c>
      <c r="G919" s="4" t="s">
        <v>38</v>
      </c>
      <c r="H919" s="4" t="s">
        <v>39</v>
      </c>
      <c r="I919" s="4"/>
      <c r="J919" s="4"/>
      <c r="K919" s="4">
        <v>205</v>
      </c>
      <c r="L919" s="4">
        <v>14</v>
      </c>
      <c r="M919" s="4">
        <v>3</v>
      </c>
      <c r="N919" s="4" t="s">
        <v>3</v>
      </c>
      <c r="O919" s="4">
        <v>2</v>
      </c>
      <c r="P919" s="4"/>
      <c r="Q919" s="4"/>
      <c r="R919" s="4"/>
      <c r="S919" s="4"/>
      <c r="T919" s="4"/>
      <c r="U919" s="4"/>
      <c r="V919" s="4"/>
      <c r="W919" s="4"/>
    </row>
    <row r="920" spans="1:23" x14ac:dyDescent="0.2">
      <c r="A920" s="4">
        <v>50</v>
      </c>
      <c r="B920" s="4">
        <v>0</v>
      </c>
      <c r="C920" s="4">
        <v>0</v>
      </c>
      <c r="D920" s="4">
        <v>1</v>
      </c>
      <c r="E920" s="4">
        <v>232</v>
      </c>
      <c r="F920" s="4">
        <f>ROUND(Source!BC904,O920)</f>
        <v>0</v>
      </c>
      <c r="G920" s="4" t="s">
        <v>40</v>
      </c>
      <c r="H920" s="4" t="s">
        <v>41</v>
      </c>
      <c r="I920" s="4"/>
      <c r="J920" s="4"/>
      <c r="K920" s="4">
        <v>232</v>
      </c>
      <c r="L920" s="4">
        <v>15</v>
      </c>
      <c r="M920" s="4">
        <v>3</v>
      </c>
      <c r="N920" s="4" t="s">
        <v>3</v>
      </c>
      <c r="O920" s="4">
        <v>2</v>
      </c>
      <c r="P920" s="4"/>
      <c r="Q920" s="4"/>
      <c r="R920" s="4"/>
      <c r="S920" s="4"/>
      <c r="T920" s="4"/>
      <c r="U920" s="4"/>
      <c r="V920" s="4"/>
      <c r="W920" s="4"/>
    </row>
    <row r="921" spans="1:23" x14ac:dyDescent="0.2">
      <c r="A921" s="4">
        <v>50</v>
      </c>
      <c r="B921" s="4">
        <v>0</v>
      </c>
      <c r="C921" s="4">
        <v>0</v>
      </c>
      <c r="D921" s="4">
        <v>1</v>
      </c>
      <c r="E921" s="4">
        <v>214</v>
      </c>
      <c r="F921" s="4">
        <f>ROUND(Source!AS904,O921)</f>
        <v>0</v>
      </c>
      <c r="G921" s="4" t="s">
        <v>42</v>
      </c>
      <c r="H921" s="4" t="s">
        <v>43</v>
      </c>
      <c r="I921" s="4"/>
      <c r="J921" s="4"/>
      <c r="K921" s="4">
        <v>214</v>
      </c>
      <c r="L921" s="4">
        <v>16</v>
      </c>
      <c r="M921" s="4">
        <v>3</v>
      </c>
      <c r="N921" s="4" t="s">
        <v>3</v>
      </c>
      <c r="O921" s="4">
        <v>2</v>
      </c>
      <c r="P921" s="4"/>
      <c r="Q921" s="4"/>
      <c r="R921" s="4"/>
      <c r="S921" s="4"/>
      <c r="T921" s="4"/>
      <c r="U921" s="4"/>
      <c r="V921" s="4"/>
      <c r="W921" s="4"/>
    </row>
    <row r="922" spans="1:23" x14ac:dyDescent="0.2">
      <c r="A922" s="4">
        <v>50</v>
      </c>
      <c r="B922" s="4">
        <v>0</v>
      </c>
      <c r="C922" s="4">
        <v>0</v>
      </c>
      <c r="D922" s="4">
        <v>1</v>
      </c>
      <c r="E922" s="4">
        <v>215</v>
      </c>
      <c r="F922" s="4">
        <f>ROUND(Source!AT904,O922)</f>
        <v>0</v>
      </c>
      <c r="G922" s="4" t="s">
        <v>44</v>
      </c>
      <c r="H922" s="4" t="s">
        <v>45</v>
      </c>
      <c r="I922" s="4"/>
      <c r="J922" s="4"/>
      <c r="K922" s="4">
        <v>215</v>
      </c>
      <c r="L922" s="4">
        <v>17</v>
      </c>
      <c r="M922" s="4">
        <v>3</v>
      </c>
      <c r="N922" s="4" t="s">
        <v>3</v>
      </c>
      <c r="O922" s="4">
        <v>2</v>
      </c>
      <c r="P922" s="4"/>
      <c r="Q922" s="4"/>
      <c r="R922" s="4"/>
      <c r="S922" s="4"/>
      <c r="T922" s="4"/>
      <c r="U922" s="4"/>
      <c r="V922" s="4"/>
      <c r="W922" s="4"/>
    </row>
    <row r="923" spans="1:23" x14ac:dyDescent="0.2">
      <c r="A923" s="4">
        <v>50</v>
      </c>
      <c r="B923" s="4">
        <v>0</v>
      </c>
      <c r="C923" s="4">
        <v>0</v>
      </c>
      <c r="D923" s="4">
        <v>1</v>
      </c>
      <c r="E923" s="4">
        <v>217</v>
      </c>
      <c r="F923" s="4">
        <f>ROUND(Source!AU904,O923)</f>
        <v>0</v>
      </c>
      <c r="G923" s="4" t="s">
        <v>46</v>
      </c>
      <c r="H923" s="4" t="s">
        <v>47</v>
      </c>
      <c r="I923" s="4"/>
      <c r="J923" s="4"/>
      <c r="K923" s="4">
        <v>217</v>
      </c>
      <c r="L923" s="4">
        <v>18</v>
      </c>
      <c r="M923" s="4">
        <v>3</v>
      </c>
      <c r="N923" s="4" t="s">
        <v>3</v>
      </c>
      <c r="O923" s="4">
        <v>2</v>
      </c>
      <c r="P923" s="4"/>
      <c r="Q923" s="4"/>
      <c r="R923" s="4"/>
      <c r="S923" s="4"/>
      <c r="T923" s="4"/>
      <c r="U923" s="4"/>
      <c r="V923" s="4"/>
      <c r="W923" s="4"/>
    </row>
    <row r="924" spans="1:23" x14ac:dyDescent="0.2">
      <c r="A924" s="4">
        <v>50</v>
      </c>
      <c r="B924" s="4">
        <v>0</v>
      </c>
      <c r="C924" s="4">
        <v>0</v>
      </c>
      <c r="D924" s="4">
        <v>1</v>
      </c>
      <c r="E924" s="4">
        <v>230</v>
      </c>
      <c r="F924" s="4">
        <f>ROUND(Source!BA904,O924)</f>
        <v>0</v>
      </c>
      <c r="G924" s="4" t="s">
        <v>48</v>
      </c>
      <c r="H924" s="4" t="s">
        <v>49</v>
      </c>
      <c r="I924" s="4"/>
      <c r="J924" s="4"/>
      <c r="K924" s="4">
        <v>230</v>
      </c>
      <c r="L924" s="4">
        <v>19</v>
      </c>
      <c r="M924" s="4">
        <v>3</v>
      </c>
      <c r="N924" s="4" t="s">
        <v>3</v>
      </c>
      <c r="O924" s="4">
        <v>2</v>
      </c>
      <c r="P924" s="4"/>
      <c r="Q924" s="4"/>
      <c r="R924" s="4"/>
      <c r="S924" s="4"/>
      <c r="T924" s="4"/>
      <c r="U924" s="4"/>
      <c r="V924" s="4"/>
      <c r="W924" s="4"/>
    </row>
    <row r="925" spans="1:23" x14ac:dyDescent="0.2">
      <c r="A925" s="4">
        <v>50</v>
      </c>
      <c r="B925" s="4">
        <v>0</v>
      </c>
      <c r="C925" s="4">
        <v>0</v>
      </c>
      <c r="D925" s="4">
        <v>1</v>
      </c>
      <c r="E925" s="4">
        <v>206</v>
      </c>
      <c r="F925" s="4">
        <f>ROUND(Source!T904,O925)</f>
        <v>0</v>
      </c>
      <c r="G925" s="4" t="s">
        <v>50</v>
      </c>
      <c r="H925" s="4" t="s">
        <v>51</v>
      </c>
      <c r="I925" s="4"/>
      <c r="J925" s="4"/>
      <c r="K925" s="4">
        <v>206</v>
      </c>
      <c r="L925" s="4">
        <v>20</v>
      </c>
      <c r="M925" s="4">
        <v>3</v>
      </c>
      <c r="N925" s="4" t="s">
        <v>3</v>
      </c>
      <c r="O925" s="4">
        <v>2</v>
      </c>
      <c r="P925" s="4"/>
      <c r="Q925" s="4"/>
      <c r="R925" s="4"/>
      <c r="S925" s="4"/>
      <c r="T925" s="4"/>
      <c r="U925" s="4"/>
      <c r="V925" s="4"/>
      <c r="W925" s="4"/>
    </row>
    <row r="926" spans="1:23" x14ac:dyDescent="0.2">
      <c r="A926" s="4">
        <v>50</v>
      </c>
      <c r="B926" s="4">
        <v>0</v>
      </c>
      <c r="C926" s="4">
        <v>0</v>
      </c>
      <c r="D926" s="4">
        <v>1</v>
      </c>
      <c r="E926" s="4">
        <v>207</v>
      </c>
      <c r="F926" s="4">
        <f>Source!U904</f>
        <v>0</v>
      </c>
      <c r="G926" s="4" t="s">
        <v>52</v>
      </c>
      <c r="H926" s="4" t="s">
        <v>53</v>
      </c>
      <c r="I926" s="4"/>
      <c r="J926" s="4"/>
      <c r="K926" s="4">
        <v>207</v>
      </c>
      <c r="L926" s="4">
        <v>21</v>
      </c>
      <c r="M926" s="4">
        <v>3</v>
      </c>
      <c r="N926" s="4" t="s">
        <v>3</v>
      </c>
      <c r="O926" s="4">
        <v>-1</v>
      </c>
      <c r="P926" s="4"/>
      <c r="Q926" s="4"/>
      <c r="R926" s="4"/>
      <c r="S926" s="4"/>
      <c r="T926" s="4"/>
      <c r="U926" s="4"/>
      <c r="V926" s="4"/>
      <c r="W926" s="4"/>
    </row>
    <row r="927" spans="1:23" x14ac:dyDescent="0.2">
      <c r="A927" s="4">
        <v>50</v>
      </c>
      <c r="B927" s="4">
        <v>0</v>
      </c>
      <c r="C927" s="4">
        <v>0</v>
      </c>
      <c r="D927" s="4">
        <v>1</v>
      </c>
      <c r="E927" s="4">
        <v>208</v>
      </c>
      <c r="F927" s="4">
        <f>Source!V904</f>
        <v>0</v>
      </c>
      <c r="G927" s="4" t="s">
        <v>54</v>
      </c>
      <c r="H927" s="4" t="s">
        <v>55</v>
      </c>
      <c r="I927" s="4"/>
      <c r="J927" s="4"/>
      <c r="K927" s="4">
        <v>208</v>
      </c>
      <c r="L927" s="4">
        <v>22</v>
      </c>
      <c r="M927" s="4">
        <v>3</v>
      </c>
      <c r="N927" s="4" t="s">
        <v>3</v>
      </c>
      <c r="O927" s="4">
        <v>-1</v>
      </c>
      <c r="P927" s="4"/>
      <c r="Q927" s="4"/>
      <c r="R927" s="4"/>
      <c r="S927" s="4"/>
      <c r="T927" s="4"/>
      <c r="U927" s="4"/>
      <c r="V927" s="4"/>
      <c r="W927" s="4"/>
    </row>
    <row r="928" spans="1:23" x14ac:dyDescent="0.2">
      <c r="A928" s="4">
        <v>50</v>
      </c>
      <c r="B928" s="4">
        <v>0</v>
      </c>
      <c r="C928" s="4">
        <v>0</v>
      </c>
      <c r="D928" s="4">
        <v>1</v>
      </c>
      <c r="E928" s="4">
        <v>209</v>
      </c>
      <c r="F928" s="4">
        <f>ROUND(Source!W904,O928)</f>
        <v>0</v>
      </c>
      <c r="G928" s="4" t="s">
        <v>56</v>
      </c>
      <c r="H928" s="4" t="s">
        <v>57</v>
      </c>
      <c r="I928" s="4"/>
      <c r="J928" s="4"/>
      <c r="K928" s="4">
        <v>209</v>
      </c>
      <c r="L928" s="4">
        <v>23</v>
      </c>
      <c r="M928" s="4">
        <v>3</v>
      </c>
      <c r="N928" s="4" t="s">
        <v>3</v>
      </c>
      <c r="O928" s="4">
        <v>2</v>
      </c>
      <c r="P928" s="4"/>
      <c r="Q928" s="4"/>
      <c r="R928" s="4"/>
      <c r="S928" s="4"/>
      <c r="T928" s="4"/>
      <c r="U928" s="4"/>
      <c r="V928" s="4"/>
      <c r="W928" s="4"/>
    </row>
    <row r="929" spans="1:245" x14ac:dyDescent="0.2">
      <c r="A929" s="4">
        <v>50</v>
      </c>
      <c r="B929" s="4">
        <v>0</v>
      </c>
      <c r="C929" s="4">
        <v>0</v>
      </c>
      <c r="D929" s="4">
        <v>1</v>
      </c>
      <c r="E929" s="4">
        <v>210</v>
      </c>
      <c r="F929" s="4">
        <f>ROUND(Source!X904,O929)</f>
        <v>0</v>
      </c>
      <c r="G929" s="4" t="s">
        <v>58</v>
      </c>
      <c r="H929" s="4" t="s">
        <v>59</v>
      </c>
      <c r="I929" s="4"/>
      <c r="J929" s="4"/>
      <c r="K929" s="4">
        <v>210</v>
      </c>
      <c r="L929" s="4">
        <v>24</v>
      </c>
      <c r="M929" s="4">
        <v>3</v>
      </c>
      <c r="N929" s="4" t="s">
        <v>3</v>
      </c>
      <c r="O929" s="4">
        <v>2</v>
      </c>
      <c r="P929" s="4"/>
      <c r="Q929" s="4"/>
      <c r="R929" s="4"/>
      <c r="S929" s="4"/>
      <c r="T929" s="4"/>
      <c r="U929" s="4"/>
      <c r="V929" s="4"/>
      <c r="W929" s="4"/>
    </row>
    <row r="930" spans="1:245" x14ac:dyDescent="0.2">
      <c r="A930" s="4">
        <v>50</v>
      </c>
      <c r="B930" s="4">
        <v>0</v>
      </c>
      <c r="C930" s="4">
        <v>0</v>
      </c>
      <c r="D930" s="4">
        <v>1</v>
      </c>
      <c r="E930" s="4">
        <v>211</v>
      </c>
      <c r="F930" s="4">
        <f>ROUND(Source!Y904,O930)</f>
        <v>0</v>
      </c>
      <c r="G930" s="4" t="s">
        <v>60</v>
      </c>
      <c r="H930" s="4" t="s">
        <v>61</v>
      </c>
      <c r="I930" s="4"/>
      <c r="J930" s="4"/>
      <c r="K930" s="4">
        <v>211</v>
      </c>
      <c r="L930" s="4">
        <v>25</v>
      </c>
      <c r="M930" s="4">
        <v>3</v>
      </c>
      <c r="N930" s="4" t="s">
        <v>3</v>
      </c>
      <c r="O930" s="4">
        <v>2</v>
      </c>
      <c r="P930" s="4"/>
      <c r="Q930" s="4"/>
      <c r="R930" s="4"/>
      <c r="S930" s="4"/>
      <c r="T930" s="4"/>
      <c r="U930" s="4"/>
      <c r="V930" s="4"/>
      <c r="W930" s="4"/>
    </row>
    <row r="931" spans="1:245" x14ac:dyDescent="0.2">
      <c r="A931" s="4">
        <v>50</v>
      </c>
      <c r="B931" s="4">
        <v>0</v>
      </c>
      <c r="C931" s="4">
        <v>0</v>
      </c>
      <c r="D931" s="4">
        <v>1</v>
      </c>
      <c r="E931" s="4">
        <v>224</v>
      </c>
      <c r="F931" s="4">
        <f>ROUND(Source!AR904,O931)</f>
        <v>0</v>
      </c>
      <c r="G931" s="4" t="s">
        <v>62</v>
      </c>
      <c r="H931" s="4" t="s">
        <v>63</v>
      </c>
      <c r="I931" s="4"/>
      <c r="J931" s="4"/>
      <c r="K931" s="4">
        <v>224</v>
      </c>
      <c r="L931" s="4">
        <v>26</v>
      </c>
      <c r="M931" s="4">
        <v>3</v>
      </c>
      <c r="N931" s="4" t="s">
        <v>3</v>
      </c>
      <c r="O931" s="4">
        <v>2</v>
      </c>
      <c r="P931" s="4"/>
      <c r="Q931" s="4"/>
      <c r="R931" s="4"/>
      <c r="S931" s="4"/>
      <c r="T931" s="4"/>
      <c r="U931" s="4"/>
      <c r="V931" s="4"/>
      <c r="W931" s="4"/>
    </row>
    <row r="933" spans="1:245" x14ac:dyDescent="0.2">
      <c r="A933" s="1">
        <v>5</v>
      </c>
      <c r="B933" s="1">
        <v>1</v>
      </c>
      <c r="C933" s="1"/>
      <c r="D933" s="1">
        <f>ROW(A945)</f>
        <v>945</v>
      </c>
      <c r="E933" s="1"/>
      <c r="F933" s="1" t="s">
        <v>247</v>
      </c>
      <c r="G933" s="1" t="s">
        <v>248</v>
      </c>
      <c r="H933" s="1" t="s">
        <v>3</v>
      </c>
      <c r="I933" s="1">
        <v>0</v>
      </c>
      <c r="J933" s="1"/>
      <c r="K933" s="1">
        <v>-1</v>
      </c>
      <c r="L933" s="1"/>
      <c r="M933" s="1"/>
      <c r="N933" s="1"/>
      <c r="O933" s="1"/>
      <c r="P933" s="1"/>
      <c r="Q933" s="1"/>
      <c r="R933" s="1"/>
      <c r="S933" s="1"/>
      <c r="T933" s="1"/>
      <c r="U933" s="1" t="s">
        <v>3</v>
      </c>
      <c r="V933" s="1">
        <v>0</v>
      </c>
      <c r="W933" s="1"/>
      <c r="X933" s="1"/>
      <c r="Y933" s="1"/>
      <c r="Z933" s="1"/>
      <c r="AA933" s="1"/>
      <c r="AB933" s="1" t="s">
        <v>3</v>
      </c>
      <c r="AC933" s="1" t="s">
        <v>3</v>
      </c>
      <c r="AD933" s="1" t="s">
        <v>3</v>
      </c>
      <c r="AE933" s="1" t="s">
        <v>3</v>
      </c>
      <c r="AF933" s="1" t="s">
        <v>3</v>
      </c>
      <c r="AG933" s="1" t="s">
        <v>3</v>
      </c>
      <c r="AH933" s="1"/>
      <c r="AI933" s="1"/>
      <c r="AJ933" s="1"/>
      <c r="AK933" s="1"/>
      <c r="AL933" s="1"/>
      <c r="AM933" s="1"/>
      <c r="AN933" s="1"/>
      <c r="AO933" s="1"/>
      <c r="AP933" s="1" t="s">
        <v>3</v>
      </c>
      <c r="AQ933" s="1" t="s">
        <v>3</v>
      </c>
      <c r="AR933" s="1" t="s">
        <v>3</v>
      </c>
      <c r="AS933" s="1"/>
      <c r="AT933" s="1"/>
      <c r="AU933" s="1"/>
      <c r="AV933" s="1"/>
      <c r="AW933" s="1"/>
      <c r="AX933" s="1"/>
      <c r="AY933" s="1"/>
      <c r="AZ933" s="1" t="s">
        <v>3</v>
      </c>
      <c r="BA933" s="1"/>
      <c r="BB933" s="1" t="s">
        <v>3</v>
      </c>
      <c r="BC933" s="1" t="s">
        <v>3</v>
      </c>
      <c r="BD933" s="1" t="s">
        <v>3</v>
      </c>
      <c r="BE933" s="1" t="s">
        <v>3</v>
      </c>
      <c r="BF933" s="1" t="s">
        <v>3</v>
      </c>
      <c r="BG933" s="1" t="s">
        <v>3</v>
      </c>
      <c r="BH933" s="1" t="s">
        <v>3</v>
      </c>
      <c r="BI933" s="1" t="s">
        <v>3</v>
      </c>
      <c r="BJ933" s="1" t="s">
        <v>3</v>
      </c>
      <c r="BK933" s="1" t="s">
        <v>3</v>
      </c>
      <c r="BL933" s="1" t="s">
        <v>3</v>
      </c>
      <c r="BM933" s="1" t="s">
        <v>3</v>
      </c>
      <c r="BN933" s="1" t="s">
        <v>3</v>
      </c>
      <c r="BO933" s="1" t="s">
        <v>3</v>
      </c>
      <c r="BP933" s="1" t="s">
        <v>3</v>
      </c>
      <c r="BQ933" s="1"/>
      <c r="BR933" s="1"/>
      <c r="BS933" s="1"/>
      <c r="BT933" s="1"/>
      <c r="BU933" s="1"/>
      <c r="BV933" s="1"/>
      <c r="BW933" s="1"/>
      <c r="BX933" s="1">
        <v>0</v>
      </c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>
        <v>0</v>
      </c>
    </row>
    <row r="935" spans="1:245" x14ac:dyDescent="0.2">
      <c r="A935" s="2">
        <v>52</v>
      </c>
      <c r="B935" s="2">
        <f t="shared" ref="B935:G935" si="371">B945</f>
        <v>1</v>
      </c>
      <c r="C935" s="2">
        <f t="shared" si="371"/>
        <v>5</v>
      </c>
      <c r="D935" s="2">
        <f t="shared" si="371"/>
        <v>933</v>
      </c>
      <c r="E935" s="2">
        <f t="shared" si="371"/>
        <v>0</v>
      </c>
      <c r="F935" s="2" t="str">
        <f t="shared" si="371"/>
        <v>5.1.4</v>
      </c>
      <c r="G935" s="2" t="str">
        <f t="shared" si="371"/>
        <v>Устройство парковочного кармана - 300 м2</v>
      </c>
      <c r="H935" s="2"/>
      <c r="I935" s="2"/>
      <c r="J935" s="2"/>
      <c r="K935" s="2"/>
      <c r="L935" s="2"/>
      <c r="M935" s="2"/>
      <c r="N935" s="2"/>
      <c r="O935" s="2">
        <f t="shared" ref="O935:AT935" si="372">O945</f>
        <v>0</v>
      </c>
      <c r="P935" s="2">
        <f t="shared" si="372"/>
        <v>0</v>
      </c>
      <c r="Q935" s="2">
        <f t="shared" si="372"/>
        <v>0</v>
      </c>
      <c r="R935" s="2">
        <f t="shared" si="372"/>
        <v>0</v>
      </c>
      <c r="S935" s="2">
        <f t="shared" si="372"/>
        <v>0</v>
      </c>
      <c r="T935" s="2">
        <f t="shared" si="372"/>
        <v>0</v>
      </c>
      <c r="U935" s="2">
        <f t="shared" si="372"/>
        <v>0</v>
      </c>
      <c r="V935" s="2">
        <f t="shared" si="372"/>
        <v>0</v>
      </c>
      <c r="W935" s="2">
        <f t="shared" si="372"/>
        <v>0</v>
      </c>
      <c r="X935" s="2">
        <f t="shared" si="372"/>
        <v>0</v>
      </c>
      <c r="Y935" s="2">
        <f t="shared" si="372"/>
        <v>0</v>
      </c>
      <c r="Z935" s="2">
        <f t="shared" si="372"/>
        <v>0</v>
      </c>
      <c r="AA935" s="2">
        <f t="shared" si="372"/>
        <v>0</v>
      </c>
      <c r="AB935" s="2">
        <f t="shared" si="372"/>
        <v>0</v>
      </c>
      <c r="AC935" s="2">
        <f t="shared" si="372"/>
        <v>0</v>
      </c>
      <c r="AD935" s="2">
        <f t="shared" si="372"/>
        <v>0</v>
      </c>
      <c r="AE935" s="2">
        <f t="shared" si="372"/>
        <v>0</v>
      </c>
      <c r="AF935" s="2">
        <f t="shared" si="372"/>
        <v>0</v>
      </c>
      <c r="AG935" s="2">
        <f t="shared" si="372"/>
        <v>0</v>
      </c>
      <c r="AH935" s="2">
        <f t="shared" si="372"/>
        <v>0</v>
      </c>
      <c r="AI935" s="2">
        <f t="shared" si="372"/>
        <v>0</v>
      </c>
      <c r="AJ935" s="2">
        <f t="shared" si="372"/>
        <v>0</v>
      </c>
      <c r="AK935" s="2">
        <f t="shared" si="372"/>
        <v>0</v>
      </c>
      <c r="AL935" s="2">
        <f t="shared" si="372"/>
        <v>0</v>
      </c>
      <c r="AM935" s="2">
        <f t="shared" si="372"/>
        <v>0</v>
      </c>
      <c r="AN935" s="2">
        <f t="shared" si="372"/>
        <v>0</v>
      </c>
      <c r="AO935" s="2">
        <f t="shared" si="372"/>
        <v>0</v>
      </c>
      <c r="AP935" s="2">
        <f t="shared" si="372"/>
        <v>0</v>
      </c>
      <c r="AQ935" s="2">
        <f t="shared" si="372"/>
        <v>0</v>
      </c>
      <c r="AR935" s="2">
        <f t="shared" si="372"/>
        <v>0</v>
      </c>
      <c r="AS935" s="2">
        <f t="shared" si="372"/>
        <v>0</v>
      </c>
      <c r="AT935" s="2">
        <f t="shared" si="372"/>
        <v>0</v>
      </c>
      <c r="AU935" s="2">
        <f t="shared" ref="AU935:BZ935" si="373">AU945</f>
        <v>0</v>
      </c>
      <c r="AV935" s="2">
        <f t="shared" si="373"/>
        <v>0</v>
      </c>
      <c r="AW935" s="2">
        <f t="shared" si="373"/>
        <v>0</v>
      </c>
      <c r="AX935" s="2">
        <f t="shared" si="373"/>
        <v>0</v>
      </c>
      <c r="AY935" s="2">
        <f t="shared" si="373"/>
        <v>0</v>
      </c>
      <c r="AZ935" s="2">
        <f t="shared" si="373"/>
        <v>0</v>
      </c>
      <c r="BA935" s="2">
        <f t="shared" si="373"/>
        <v>0</v>
      </c>
      <c r="BB935" s="2">
        <f t="shared" si="373"/>
        <v>0</v>
      </c>
      <c r="BC935" s="2">
        <f t="shared" si="373"/>
        <v>0</v>
      </c>
      <c r="BD935" s="2">
        <f t="shared" si="373"/>
        <v>0</v>
      </c>
      <c r="BE935" s="2">
        <f t="shared" si="373"/>
        <v>0</v>
      </c>
      <c r="BF935" s="2">
        <f t="shared" si="373"/>
        <v>0</v>
      </c>
      <c r="BG935" s="2">
        <f t="shared" si="373"/>
        <v>0</v>
      </c>
      <c r="BH935" s="2">
        <f t="shared" si="373"/>
        <v>0</v>
      </c>
      <c r="BI935" s="2">
        <f t="shared" si="373"/>
        <v>0</v>
      </c>
      <c r="BJ935" s="2">
        <f t="shared" si="373"/>
        <v>0</v>
      </c>
      <c r="BK935" s="2">
        <f t="shared" si="373"/>
        <v>0</v>
      </c>
      <c r="BL935" s="2">
        <f t="shared" si="373"/>
        <v>0</v>
      </c>
      <c r="BM935" s="2">
        <f t="shared" si="373"/>
        <v>0</v>
      </c>
      <c r="BN935" s="2">
        <f t="shared" si="373"/>
        <v>0</v>
      </c>
      <c r="BO935" s="2">
        <f t="shared" si="373"/>
        <v>0</v>
      </c>
      <c r="BP935" s="2">
        <f t="shared" si="373"/>
        <v>0</v>
      </c>
      <c r="BQ935" s="2">
        <f t="shared" si="373"/>
        <v>0</v>
      </c>
      <c r="BR935" s="2">
        <f t="shared" si="373"/>
        <v>0</v>
      </c>
      <c r="BS935" s="2">
        <f t="shared" si="373"/>
        <v>0</v>
      </c>
      <c r="BT935" s="2">
        <f t="shared" si="373"/>
        <v>0</v>
      </c>
      <c r="BU935" s="2">
        <f t="shared" si="373"/>
        <v>0</v>
      </c>
      <c r="BV935" s="2">
        <f t="shared" si="373"/>
        <v>0</v>
      </c>
      <c r="BW935" s="2">
        <f t="shared" si="373"/>
        <v>0</v>
      </c>
      <c r="BX935" s="2">
        <f t="shared" si="373"/>
        <v>0</v>
      </c>
      <c r="BY935" s="2">
        <f t="shared" si="373"/>
        <v>0</v>
      </c>
      <c r="BZ935" s="2">
        <f t="shared" si="373"/>
        <v>0</v>
      </c>
      <c r="CA935" s="2">
        <f t="shared" ref="CA935:DF935" si="374">CA945</f>
        <v>0</v>
      </c>
      <c r="CB935" s="2">
        <f t="shared" si="374"/>
        <v>0</v>
      </c>
      <c r="CC935" s="2">
        <f t="shared" si="374"/>
        <v>0</v>
      </c>
      <c r="CD935" s="2">
        <f t="shared" si="374"/>
        <v>0</v>
      </c>
      <c r="CE935" s="2">
        <f t="shared" si="374"/>
        <v>0</v>
      </c>
      <c r="CF935" s="2">
        <f t="shared" si="374"/>
        <v>0</v>
      </c>
      <c r="CG935" s="2">
        <f t="shared" si="374"/>
        <v>0</v>
      </c>
      <c r="CH935" s="2">
        <f t="shared" si="374"/>
        <v>0</v>
      </c>
      <c r="CI935" s="2">
        <f t="shared" si="374"/>
        <v>0</v>
      </c>
      <c r="CJ935" s="2">
        <f t="shared" si="374"/>
        <v>0</v>
      </c>
      <c r="CK935" s="2">
        <f t="shared" si="374"/>
        <v>0</v>
      </c>
      <c r="CL935" s="2">
        <f t="shared" si="374"/>
        <v>0</v>
      </c>
      <c r="CM935" s="2">
        <f t="shared" si="374"/>
        <v>0</v>
      </c>
      <c r="CN935" s="2">
        <f t="shared" si="374"/>
        <v>0</v>
      </c>
      <c r="CO935" s="2">
        <f t="shared" si="374"/>
        <v>0</v>
      </c>
      <c r="CP935" s="2">
        <f t="shared" si="374"/>
        <v>0</v>
      </c>
      <c r="CQ935" s="2">
        <f t="shared" si="374"/>
        <v>0</v>
      </c>
      <c r="CR935" s="2">
        <f t="shared" si="374"/>
        <v>0</v>
      </c>
      <c r="CS935" s="2">
        <f t="shared" si="374"/>
        <v>0</v>
      </c>
      <c r="CT935" s="2">
        <f t="shared" si="374"/>
        <v>0</v>
      </c>
      <c r="CU935" s="2">
        <f t="shared" si="374"/>
        <v>0</v>
      </c>
      <c r="CV935" s="2">
        <f t="shared" si="374"/>
        <v>0</v>
      </c>
      <c r="CW935" s="2">
        <f t="shared" si="374"/>
        <v>0</v>
      </c>
      <c r="CX935" s="2">
        <f t="shared" si="374"/>
        <v>0</v>
      </c>
      <c r="CY935" s="2">
        <f t="shared" si="374"/>
        <v>0</v>
      </c>
      <c r="CZ935" s="2">
        <f t="shared" si="374"/>
        <v>0</v>
      </c>
      <c r="DA935" s="2">
        <f t="shared" si="374"/>
        <v>0</v>
      </c>
      <c r="DB935" s="2">
        <f t="shared" si="374"/>
        <v>0</v>
      </c>
      <c r="DC935" s="2">
        <f t="shared" si="374"/>
        <v>0</v>
      </c>
      <c r="DD935" s="2">
        <f t="shared" si="374"/>
        <v>0</v>
      </c>
      <c r="DE935" s="2">
        <f t="shared" si="374"/>
        <v>0</v>
      </c>
      <c r="DF935" s="2">
        <f t="shared" si="374"/>
        <v>0</v>
      </c>
      <c r="DG935" s="3">
        <f t="shared" ref="DG935:EL935" si="375">DG945</f>
        <v>0</v>
      </c>
      <c r="DH935" s="3">
        <f t="shared" si="375"/>
        <v>0</v>
      </c>
      <c r="DI935" s="3">
        <f t="shared" si="375"/>
        <v>0</v>
      </c>
      <c r="DJ935" s="3">
        <f t="shared" si="375"/>
        <v>0</v>
      </c>
      <c r="DK935" s="3">
        <f t="shared" si="375"/>
        <v>0</v>
      </c>
      <c r="DL935" s="3">
        <f t="shared" si="375"/>
        <v>0</v>
      </c>
      <c r="DM935" s="3">
        <f t="shared" si="375"/>
        <v>0</v>
      </c>
      <c r="DN935" s="3">
        <f t="shared" si="375"/>
        <v>0</v>
      </c>
      <c r="DO935" s="3">
        <f t="shared" si="375"/>
        <v>0</v>
      </c>
      <c r="DP935" s="3">
        <f t="shared" si="375"/>
        <v>0</v>
      </c>
      <c r="DQ935" s="3">
        <f t="shared" si="375"/>
        <v>0</v>
      </c>
      <c r="DR935" s="3">
        <f t="shared" si="375"/>
        <v>0</v>
      </c>
      <c r="DS935" s="3">
        <f t="shared" si="375"/>
        <v>0</v>
      </c>
      <c r="DT935" s="3">
        <f t="shared" si="375"/>
        <v>0</v>
      </c>
      <c r="DU935" s="3">
        <f t="shared" si="375"/>
        <v>0</v>
      </c>
      <c r="DV935" s="3">
        <f t="shared" si="375"/>
        <v>0</v>
      </c>
      <c r="DW935" s="3">
        <f t="shared" si="375"/>
        <v>0</v>
      </c>
      <c r="DX935" s="3">
        <f t="shared" si="375"/>
        <v>0</v>
      </c>
      <c r="DY935" s="3">
        <f t="shared" si="375"/>
        <v>0</v>
      </c>
      <c r="DZ935" s="3">
        <f t="shared" si="375"/>
        <v>0</v>
      </c>
      <c r="EA935" s="3">
        <f t="shared" si="375"/>
        <v>0</v>
      </c>
      <c r="EB935" s="3">
        <f t="shared" si="375"/>
        <v>0</v>
      </c>
      <c r="EC935" s="3">
        <f t="shared" si="375"/>
        <v>0</v>
      </c>
      <c r="ED935" s="3">
        <f t="shared" si="375"/>
        <v>0</v>
      </c>
      <c r="EE935" s="3">
        <f t="shared" si="375"/>
        <v>0</v>
      </c>
      <c r="EF935" s="3">
        <f t="shared" si="375"/>
        <v>0</v>
      </c>
      <c r="EG935" s="3">
        <f t="shared" si="375"/>
        <v>0</v>
      </c>
      <c r="EH935" s="3">
        <f t="shared" si="375"/>
        <v>0</v>
      </c>
      <c r="EI935" s="3">
        <f t="shared" si="375"/>
        <v>0</v>
      </c>
      <c r="EJ935" s="3">
        <f t="shared" si="375"/>
        <v>0</v>
      </c>
      <c r="EK935" s="3">
        <f t="shared" si="375"/>
        <v>0</v>
      </c>
      <c r="EL935" s="3">
        <f t="shared" si="375"/>
        <v>0</v>
      </c>
      <c r="EM935" s="3">
        <f t="shared" ref="EM935:FR935" si="376">EM945</f>
        <v>0</v>
      </c>
      <c r="EN935" s="3">
        <f t="shared" si="376"/>
        <v>0</v>
      </c>
      <c r="EO935" s="3">
        <f t="shared" si="376"/>
        <v>0</v>
      </c>
      <c r="EP935" s="3">
        <f t="shared" si="376"/>
        <v>0</v>
      </c>
      <c r="EQ935" s="3">
        <f t="shared" si="376"/>
        <v>0</v>
      </c>
      <c r="ER935" s="3">
        <f t="shared" si="376"/>
        <v>0</v>
      </c>
      <c r="ES935" s="3">
        <f t="shared" si="376"/>
        <v>0</v>
      </c>
      <c r="ET935" s="3">
        <f t="shared" si="376"/>
        <v>0</v>
      </c>
      <c r="EU935" s="3">
        <f t="shared" si="376"/>
        <v>0</v>
      </c>
      <c r="EV935" s="3">
        <f t="shared" si="376"/>
        <v>0</v>
      </c>
      <c r="EW935" s="3">
        <f t="shared" si="376"/>
        <v>0</v>
      </c>
      <c r="EX935" s="3">
        <f t="shared" si="376"/>
        <v>0</v>
      </c>
      <c r="EY935" s="3">
        <f t="shared" si="376"/>
        <v>0</v>
      </c>
      <c r="EZ935" s="3">
        <f t="shared" si="376"/>
        <v>0</v>
      </c>
      <c r="FA935" s="3">
        <f t="shared" si="376"/>
        <v>0</v>
      </c>
      <c r="FB935" s="3">
        <f t="shared" si="376"/>
        <v>0</v>
      </c>
      <c r="FC935" s="3">
        <f t="shared" si="376"/>
        <v>0</v>
      </c>
      <c r="FD935" s="3">
        <f t="shared" si="376"/>
        <v>0</v>
      </c>
      <c r="FE935" s="3">
        <f t="shared" si="376"/>
        <v>0</v>
      </c>
      <c r="FF935" s="3">
        <f t="shared" si="376"/>
        <v>0</v>
      </c>
      <c r="FG935" s="3">
        <f t="shared" si="376"/>
        <v>0</v>
      </c>
      <c r="FH935" s="3">
        <f t="shared" si="376"/>
        <v>0</v>
      </c>
      <c r="FI935" s="3">
        <f t="shared" si="376"/>
        <v>0</v>
      </c>
      <c r="FJ935" s="3">
        <f t="shared" si="376"/>
        <v>0</v>
      </c>
      <c r="FK935" s="3">
        <f t="shared" si="376"/>
        <v>0</v>
      </c>
      <c r="FL935" s="3">
        <f t="shared" si="376"/>
        <v>0</v>
      </c>
      <c r="FM935" s="3">
        <f t="shared" si="376"/>
        <v>0</v>
      </c>
      <c r="FN935" s="3">
        <f t="shared" si="376"/>
        <v>0</v>
      </c>
      <c r="FO935" s="3">
        <f t="shared" si="376"/>
        <v>0</v>
      </c>
      <c r="FP935" s="3">
        <f t="shared" si="376"/>
        <v>0</v>
      </c>
      <c r="FQ935" s="3">
        <f t="shared" si="376"/>
        <v>0</v>
      </c>
      <c r="FR935" s="3">
        <f t="shared" si="376"/>
        <v>0</v>
      </c>
      <c r="FS935" s="3">
        <f t="shared" ref="FS935:GX935" si="377">FS945</f>
        <v>0</v>
      </c>
      <c r="FT935" s="3">
        <f t="shared" si="377"/>
        <v>0</v>
      </c>
      <c r="FU935" s="3">
        <f t="shared" si="377"/>
        <v>0</v>
      </c>
      <c r="FV935" s="3">
        <f t="shared" si="377"/>
        <v>0</v>
      </c>
      <c r="FW935" s="3">
        <f t="shared" si="377"/>
        <v>0</v>
      </c>
      <c r="FX935" s="3">
        <f t="shared" si="377"/>
        <v>0</v>
      </c>
      <c r="FY935" s="3">
        <f t="shared" si="377"/>
        <v>0</v>
      </c>
      <c r="FZ935" s="3">
        <f t="shared" si="377"/>
        <v>0</v>
      </c>
      <c r="GA935" s="3">
        <f t="shared" si="377"/>
        <v>0</v>
      </c>
      <c r="GB935" s="3">
        <f t="shared" si="377"/>
        <v>0</v>
      </c>
      <c r="GC935" s="3">
        <f t="shared" si="377"/>
        <v>0</v>
      </c>
      <c r="GD935" s="3">
        <f t="shared" si="377"/>
        <v>0</v>
      </c>
      <c r="GE935" s="3">
        <f t="shared" si="377"/>
        <v>0</v>
      </c>
      <c r="GF935" s="3">
        <f t="shared" si="377"/>
        <v>0</v>
      </c>
      <c r="GG935" s="3">
        <f t="shared" si="377"/>
        <v>0</v>
      </c>
      <c r="GH935" s="3">
        <f t="shared" si="377"/>
        <v>0</v>
      </c>
      <c r="GI935" s="3">
        <f t="shared" si="377"/>
        <v>0</v>
      </c>
      <c r="GJ935" s="3">
        <f t="shared" si="377"/>
        <v>0</v>
      </c>
      <c r="GK935" s="3">
        <f t="shared" si="377"/>
        <v>0</v>
      </c>
      <c r="GL935" s="3">
        <f t="shared" si="377"/>
        <v>0</v>
      </c>
      <c r="GM935" s="3">
        <f t="shared" si="377"/>
        <v>0</v>
      </c>
      <c r="GN935" s="3">
        <f t="shared" si="377"/>
        <v>0</v>
      </c>
      <c r="GO935" s="3">
        <f t="shared" si="377"/>
        <v>0</v>
      </c>
      <c r="GP935" s="3">
        <f t="shared" si="377"/>
        <v>0</v>
      </c>
      <c r="GQ935" s="3">
        <f t="shared" si="377"/>
        <v>0</v>
      </c>
      <c r="GR935" s="3">
        <f t="shared" si="377"/>
        <v>0</v>
      </c>
      <c r="GS935" s="3">
        <f t="shared" si="377"/>
        <v>0</v>
      </c>
      <c r="GT935" s="3">
        <f t="shared" si="377"/>
        <v>0</v>
      </c>
      <c r="GU935" s="3">
        <f t="shared" si="377"/>
        <v>0</v>
      </c>
      <c r="GV935" s="3">
        <f t="shared" si="377"/>
        <v>0</v>
      </c>
      <c r="GW935" s="3">
        <f t="shared" si="377"/>
        <v>0</v>
      </c>
      <c r="GX935" s="3">
        <f t="shared" si="377"/>
        <v>0</v>
      </c>
    </row>
    <row r="937" spans="1:245" x14ac:dyDescent="0.2">
      <c r="A937">
        <v>17</v>
      </c>
      <c r="B937">
        <v>1</v>
      </c>
      <c r="C937">
        <f>ROW(SmtRes!A60)</f>
        <v>60</v>
      </c>
      <c r="D937">
        <f>ROW(EtalonRes!A52)</f>
        <v>52</v>
      </c>
      <c r="E937" t="s">
        <v>136</v>
      </c>
      <c r="F937" t="s">
        <v>211</v>
      </c>
      <c r="G937" t="s">
        <v>212</v>
      </c>
      <c r="H937" t="s">
        <v>164</v>
      </c>
      <c r="I937">
        <v>0</v>
      </c>
      <c r="J937">
        <v>0</v>
      </c>
      <c r="O937">
        <f t="shared" ref="O937:O943" si="378">ROUND(CP937,2)</f>
        <v>0</v>
      </c>
      <c r="P937">
        <f t="shared" ref="P937:P943" si="379">ROUND(CQ937*I937,2)</f>
        <v>0</v>
      </c>
      <c r="Q937">
        <f t="shared" ref="Q937:Q943" si="380">ROUND(CR937*I937,2)</f>
        <v>0</v>
      </c>
      <c r="R937">
        <f t="shared" ref="R937:R943" si="381">ROUND(CS937*I937,2)</f>
        <v>0</v>
      </c>
      <c r="S937">
        <f t="shared" ref="S937:S943" si="382">ROUND(CT937*I937,2)</f>
        <v>0</v>
      </c>
      <c r="T937">
        <f t="shared" ref="T937:T943" si="383">ROUND(CU937*I937,2)</f>
        <v>0</v>
      </c>
      <c r="U937">
        <f t="shared" ref="U937:U943" si="384">CV937*I937</f>
        <v>0</v>
      </c>
      <c r="V937">
        <f t="shared" ref="V937:V943" si="385">CW937*I937</f>
        <v>0</v>
      </c>
      <c r="W937">
        <f t="shared" ref="W937:W943" si="386">ROUND(CX937*I937,2)</f>
        <v>0</v>
      </c>
      <c r="X937">
        <f t="shared" ref="X937:Y943" si="387">ROUND(CY937,2)</f>
        <v>0</v>
      </c>
      <c r="Y937">
        <f t="shared" si="387"/>
        <v>0</v>
      </c>
      <c r="AA937">
        <v>36286615</v>
      </c>
      <c r="AB937">
        <f t="shared" ref="AB937:AB943" si="388">ROUND((AC937+AD937+AF937),6)</f>
        <v>293249.3</v>
      </c>
      <c r="AC937">
        <f t="shared" ref="AC937:AC943" si="389">ROUND((ES937),6)</f>
        <v>240384.27</v>
      </c>
      <c r="AD937">
        <f t="shared" ref="AD937:AD943" si="390">ROUND((((ET937)-(EU937))+AE937),6)</f>
        <v>48628.82</v>
      </c>
      <c r="AE937">
        <f t="shared" ref="AE937:AF943" si="391">ROUND((EU937),6)</f>
        <v>18633.05</v>
      </c>
      <c r="AF937">
        <f t="shared" si="391"/>
        <v>4236.21</v>
      </c>
      <c r="AG937">
        <f t="shared" ref="AG937:AG943" si="392">ROUND((AP937),6)</f>
        <v>0</v>
      </c>
      <c r="AH937">
        <f t="shared" ref="AH937:AI943" si="393">(EW937)</f>
        <v>24.84</v>
      </c>
      <c r="AI937">
        <f t="shared" si="393"/>
        <v>0</v>
      </c>
      <c r="AJ937">
        <f t="shared" ref="AJ937:AJ943" si="394">(AS937)</f>
        <v>0</v>
      </c>
      <c r="AK937">
        <v>293249.3</v>
      </c>
      <c r="AL937">
        <v>240384.27</v>
      </c>
      <c r="AM937">
        <v>48628.82</v>
      </c>
      <c r="AN937">
        <v>18633.05</v>
      </c>
      <c r="AO937">
        <v>4236.21</v>
      </c>
      <c r="AP937">
        <v>0</v>
      </c>
      <c r="AQ937">
        <v>24.84</v>
      </c>
      <c r="AR937">
        <v>0</v>
      </c>
      <c r="AS937">
        <v>0</v>
      </c>
      <c r="AT937">
        <v>70</v>
      </c>
      <c r="AU937">
        <v>10</v>
      </c>
      <c r="AV937">
        <v>1</v>
      </c>
      <c r="AW937">
        <v>1</v>
      </c>
      <c r="AZ937">
        <v>1</v>
      </c>
      <c r="BA937">
        <v>1</v>
      </c>
      <c r="BB937">
        <v>1</v>
      </c>
      <c r="BC937">
        <v>1</v>
      </c>
      <c r="BD937" t="s">
        <v>3</v>
      </c>
      <c r="BE937" t="s">
        <v>3</v>
      </c>
      <c r="BF937" t="s">
        <v>3</v>
      </c>
      <c r="BG937" t="s">
        <v>3</v>
      </c>
      <c r="BH937">
        <v>0</v>
      </c>
      <c r="BI937">
        <v>4</v>
      </c>
      <c r="BJ937" t="s">
        <v>213</v>
      </c>
      <c r="BM937">
        <v>0</v>
      </c>
      <c r="BN937">
        <v>0</v>
      </c>
      <c r="BO937" t="s">
        <v>3</v>
      </c>
      <c r="BP937">
        <v>0</v>
      </c>
      <c r="BQ937">
        <v>1</v>
      </c>
      <c r="BR937">
        <v>0</v>
      </c>
      <c r="BS937">
        <v>1</v>
      </c>
      <c r="BT937">
        <v>1</v>
      </c>
      <c r="BU937">
        <v>1</v>
      </c>
      <c r="BV937">
        <v>1</v>
      </c>
      <c r="BW937">
        <v>1</v>
      </c>
      <c r="BX937">
        <v>1</v>
      </c>
      <c r="BY937" t="s">
        <v>3</v>
      </c>
      <c r="BZ937">
        <v>70</v>
      </c>
      <c r="CA937">
        <v>10</v>
      </c>
      <c r="CE937">
        <v>0</v>
      </c>
      <c r="CF937">
        <v>0</v>
      </c>
      <c r="CG937">
        <v>0</v>
      </c>
      <c r="CM937">
        <v>0</v>
      </c>
      <c r="CN937" t="s">
        <v>3</v>
      </c>
      <c r="CO937">
        <v>0</v>
      </c>
      <c r="CP937">
        <f t="shared" ref="CP937:CP943" si="395">(P937+Q937+S937)</f>
        <v>0</v>
      </c>
      <c r="CQ937">
        <f t="shared" ref="CQ937:CQ943" si="396">(AC937*BC937*AW937)</f>
        <v>240384.27</v>
      </c>
      <c r="CR937">
        <f t="shared" ref="CR937:CR943" si="397">((((ET937)*BB937-(EU937)*BS937)+AE937*BS937)*AV937)</f>
        <v>48628.82</v>
      </c>
      <c r="CS937">
        <f t="shared" ref="CS937:CS943" si="398">(AE937*BS937*AV937)</f>
        <v>18633.05</v>
      </c>
      <c r="CT937">
        <f t="shared" ref="CT937:CT943" si="399">(AF937*BA937*AV937)</f>
        <v>4236.21</v>
      </c>
      <c r="CU937">
        <f t="shared" ref="CU937:CU943" si="400">AG937</f>
        <v>0</v>
      </c>
      <c r="CV937">
        <f t="shared" ref="CV937:CV943" si="401">(AH937*AV937)</f>
        <v>24.84</v>
      </c>
      <c r="CW937">
        <f t="shared" ref="CW937:CX943" si="402">AI937</f>
        <v>0</v>
      </c>
      <c r="CX937">
        <f t="shared" si="402"/>
        <v>0</v>
      </c>
      <c r="CY937">
        <f t="shared" ref="CY937:CY943" si="403">((S937*BZ937)/100)</f>
        <v>0</v>
      </c>
      <c r="CZ937">
        <f t="shared" ref="CZ937:CZ943" si="404">((S937*CA937)/100)</f>
        <v>0</v>
      </c>
      <c r="DC937" t="s">
        <v>3</v>
      </c>
      <c r="DD937" t="s">
        <v>3</v>
      </c>
      <c r="DE937" t="s">
        <v>3</v>
      </c>
      <c r="DF937" t="s">
        <v>3</v>
      </c>
      <c r="DG937" t="s">
        <v>3</v>
      </c>
      <c r="DH937" t="s">
        <v>3</v>
      </c>
      <c r="DI937" t="s">
        <v>3</v>
      </c>
      <c r="DJ937" t="s">
        <v>3</v>
      </c>
      <c r="DK937" t="s">
        <v>3</v>
      </c>
      <c r="DL937" t="s">
        <v>3</v>
      </c>
      <c r="DM937" t="s">
        <v>3</v>
      </c>
      <c r="DN937">
        <v>0</v>
      </c>
      <c r="DO937">
        <v>0</v>
      </c>
      <c r="DP937">
        <v>1</v>
      </c>
      <c r="DQ937">
        <v>1</v>
      </c>
      <c r="DU937">
        <v>1007</v>
      </c>
      <c r="DV937" t="s">
        <v>164</v>
      </c>
      <c r="DW937" t="s">
        <v>164</v>
      </c>
      <c r="DX937">
        <v>100</v>
      </c>
      <c r="EE937">
        <v>34857346</v>
      </c>
      <c r="EF937">
        <v>1</v>
      </c>
      <c r="EG937" t="s">
        <v>86</v>
      </c>
      <c r="EH937">
        <v>0</v>
      </c>
      <c r="EI937" t="s">
        <v>3</v>
      </c>
      <c r="EJ937">
        <v>4</v>
      </c>
      <c r="EK937">
        <v>0</v>
      </c>
      <c r="EL937" t="s">
        <v>87</v>
      </c>
      <c r="EM937" t="s">
        <v>88</v>
      </c>
      <c r="EO937" t="s">
        <v>3</v>
      </c>
      <c r="EQ937">
        <v>131072</v>
      </c>
      <c r="ER937">
        <v>293249.3</v>
      </c>
      <c r="ES937">
        <v>240384.27</v>
      </c>
      <c r="ET937">
        <v>48628.82</v>
      </c>
      <c r="EU937">
        <v>18633.05</v>
      </c>
      <c r="EV937">
        <v>4236.21</v>
      </c>
      <c r="EW937">
        <v>24.84</v>
      </c>
      <c r="EX937">
        <v>0</v>
      </c>
      <c r="EY937">
        <v>0</v>
      </c>
      <c r="FQ937">
        <v>0</v>
      </c>
      <c r="FR937">
        <f t="shared" ref="FR937:FR943" si="405">ROUND(IF(AND(BH937=3,BI937=3),P937,0),2)</f>
        <v>0</v>
      </c>
      <c r="FS937">
        <v>0</v>
      </c>
      <c r="FX937">
        <v>70</v>
      </c>
      <c r="FY937">
        <v>10</v>
      </c>
      <c r="GA937" t="s">
        <v>3</v>
      </c>
      <c r="GD937">
        <v>0</v>
      </c>
      <c r="GF937">
        <v>-1242174762</v>
      </c>
      <c r="GG937">
        <v>2</v>
      </c>
      <c r="GH937">
        <v>1</v>
      </c>
      <c r="GI937">
        <v>-2</v>
      </c>
      <c r="GJ937">
        <v>0</v>
      </c>
      <c r="GK937">
        <f>ROUND(R937*(R12)/100,2)</f>
        <v>0</v>
      </c>
      <c r="GL937">
        <f t="shared" ref="GL937:GL943" si="406">ROUND(IF(AND(BH937=3,BI937=3,FS937&lt;&gt;0),P937,0),2)</f>
        <v>0</v>
      </c>
      <c r="GM937">
        <f t="shared" ref="GM937:GM943" si="407">ROUND(O937+X937+Y937+GK937,2)+GX937</f>
        <v>0</v>
      </c>
      <c r="GN937">
        <f t="shared" ref="GN937:GN943" si="408">IF(OR(BI937=0,BI937=1),ROUND(O937+X937+Y937+GK937,2),0)</f>
        <v>0</v>
      </c>
      <c r="GO937">
        <f t="shared" ref="GO937:GO943" si="409">IF(BI937=2,ROUND(O937+X937+Y937+GK937,2),0)</f>
        <v>0</v>
      </c>
      <c r="GP937">
        <f t="shared" ref="GP937:GP943" si="410">IF(BI937=4,ROUND(O937+X937+Y937+GK937,2)+GX937,0)</f>
        <v>0</v>
      </c>
      <c r="GR937">
        <v>0</v>
      </c>
      <c r="GS937">
        <v>3</v>
      </c>
      <c r="GT937">
        <v>0</v>
      </c>
      <c r="GU937" t="s">
        <v>3</v>
      </c>
      <c r="GV937">
        <f t="shared" ref="GV937:GV943" si="411">ROUND((GT937),6)</f>
        <v>0</v>
      </c>
      <c r="GW937">
        <v>1</v>
      </c>
      <c r="GX937">
        <f t="shared" ref="GX937:GX943" si="412">ROUND(HC937*I937,2)</f>
        <v>0</v>
      </c>
      <c r="HA937">
        <v>0</v>
      </c>
      <c r="HB937">
        <v>0</v>
      </c>
      <c r="HC937">
        <f t="shared" ref="HC937:HC943" si="413">GV937*GW937</f>
        <v>0</v>
      </c>
      <c r="IK937">
        <v>0</v>
      </c>
    </row>
    <row r="938" spans="1:245" x14ac:dyDescent="0.2">
      <c r="A938">
        <v>17</v>
      </c>
      <c r="B938">
        <v>1</v>
      </c>
      <c r="C938">
        <f>ROW(SmtRes!A65)</f>
        <v>65</v>
      </c>
      <c r="D938">
        <f>ROW(EtalonRes!A56)</f>
        <v>56</v>
      </c>
      <c r="E938" t="s">
        <v>137</v>
      </c>
      <c r="F938" t="s">
        <v>214</v>
      </c>
      <c r="G938" t="s">
        <v>215</v>
      </c>
      <c r="H938" t="s">
        <v>216</v>
      </c>
      <c r="I938">
        <v>0</v>
      </c>
      <c r="J938">
        <v>0</v>
      </c>
      <c r="O938">
        <f t="shared" si="378"/>
        <v>0</v>
      </c>
      <c r="P938">
        <f t="shared" si="379"/>
        <v>0</v>
      </c>
      <c r="Q938">
        <f t="shared" si="380"/>
        <v>0</v>
      </c>
      <c r="R938">
        <f t="shared" si="381"/>
        <v>0</v>
      </c>
      <c r="S938">
        <f t="shared" si="382"/>
        <v>0</v>
      </c>
      <c r="T938">
        <f t="shared" si="383"/>
        <v>0</v>
      </c>
      <c r="U938">
        <f t="shared" si="384"/>
        <v>0</v>
      </c>
      <c r="V938">
        <f t="shared" si="385"/>
        <v>0</v>
      </c>
      <c r="W938">
        <f t="shared" si="386"/>
        <v>0</v>
      </c>
      <c r="X938">
        <f t="shared" si="387"/>
        <v>0</v>
      </c>
      <c r="Y938">
        <f t="shared" si="387"/>
        <v>0</v>
      </c>
      <c r="AA938">
        <v>36286615</v>
      </c>
      <c r="AB938">
        <f t="shared" si="388"/>
        <v>310310.75</v>
      </c>
      <c r="AC938">
        <f t="shared" si="389"/>
        <v>270152.78000000003</v>
      </c>
      <c r="AD938">
        <f t="shared" si="390"/>
        <v>27905.18</v>
      </c>
      <c r="AE938">
        <f t="shared" si="391"/>
        <v>10734.88</v>
      </c>
      <c r="AF938">
        <f t="shared" si="391"/>
        <v>12252.79</v>
      </c>
      <c r="AG938">
        <f t="shared" si="392"/>
        <v>0</v>
      </c>
      <c r="AH938">
        <f t="shared" si="393"/>
        <v>54.6</v>
      </c>
      <c r="AI938">
        <f t="shared" si="393"/>
        <v>0</v>
      </c>
      <c r="AJ938">
        <f t="shared" si="394"/>
        <v>0</v>
      </c>
      <c r="AK938">
        <v>310310.75</v>
      </c>
      <c r="AL938">
        <v>270152.78000000003</v>
      </c>
      <c r="AM938">
        <v>27905.18</v>
      </c>
      <c r="AN938">
        <v>10734.88</v>
      </c>
      <c r="AO938">
        <v>12252.79</v>
      </c>
      <c r="AP938">
        <v>0</v>
      </c>
      <c r="AQ938">
        <v>54.6</v>
      </c>
      <c r="AR938">
        <v>0</v>
      </c>
      <c r="AS938">
        <v>0</v>
      </c>
      <c r="AT938">
        <v>70</v>
      </c>
      <c r="AU938">
        <v>10</v>
      </c>
      <c r="AV938">
        <v>1</v>
      </c>
      <c r="AW938">
        <v>1</v>
      </c>
      <c r="AZ938">
        <v>1</v>
      </c>
      <c r="BA938">
        <v>1</v>
      </c>
      <c r="BB938">
        <v>1</v>
      </c>
      <c r="BC938">
        <v>1</v>
      </c>
      <c r="BD938" t="s">
        <v>3</v>
      </c>
      <c r="BE938" t="s">
        <v>3</v>
      </c>
      <c r="BF938" t="s">
        <v>3</v>
      </c>
      <c r="BG938" t="s">
        <v>3</v>
      </c>
      <c r="BH938">
        <v>0</v>
      </c>
      <c r="BI938">
        <v>4</v>
      </c>
      <c r="BJ938" t="s">
        <v>217</v>
      </c>
      <c r="BM938">
        <v>0</v>
      </c>
      <c r="BN938">
        <v>0</v>
      </c>
      <c r="BO938" t="s">
        <v>3</v>
      </c>
      <c r="BP938">
        <v>0</v>
      </c>
      <c r="BQ938">
        <v>1</v>
      </c>
      <c r="BR938">
        <v>0</v>
      </c>
      <c r="BS938">
        <v>1</v>
      </c>
      <c r="BT938">
        <v>1</v>
      </c>
      <c r="BU938">
        <v>1</v>
      </c>
      <c r="BV938">
        <v>1</v>
      </c>
      <c r="BW938">
        <v>1</v>
      </c>
      <c r="BX938">
        <v>1</v>
      </c>
      <c r="BY938" t="s">
        <v>3</v>
      </c>
      <c r="BZ938">
        <v>70</v>
      </c>
      <c r="CA938">
        <v>10</v>
      </c>
      <c r="CE938">
        <v>0</v>
      </c>
      <c r="CF938">
        <v>0</v>
      </c>
      <c r="CG938">
        <v>0</v>
      </c>
      <c r="CM938">
        <v>0</v>
      </c>
      <c r="CN938" t="s">
        <v>3</v>
      </c>
      <c r="CO938">
        <v>0</v>
      </c>
      <c r="CP938">
        <f t="shared" si="395"/>
        <v>0</v>
      </c>
      <c r="CQ938">
        <f t="shared" si="396"/>
        <v>270152.78000000003</v>
      </c>
      <c r="CR938">
        <f t="shared" si="397"/>
        <v>27905.18</v>
      </c>
      <c r="CS938">
        <f t="shared" si="398"/>
        <v>10734.88</v>
      </c>
      <c r="CT938">
        <f t="shared" si="399"/>
        <v>12252.79</v>
      </c>
      <c r="CU938">
        <f t="shared" si="400"/>
        <v>0</v>
      </c>
      <c r="CV938">
        <f t="shared" si="401"/>
        <v>54.6</v>
      </c>
      <c r="CW938">
        <f t="shared" si="402"/>
        <v>0</v>
      </c>
      <c r="CX938">
        <f t="shared" si="402"/>
        <v>0</v>
      </c>
      <c r="CY938">
        <f t="shared" si="403"/>
        <v>0</v>
      </c>
      <c r="CZ938">
        <f t="shared" si="404"/>
        <v>0</v>
      </c>
      <c r="DC938" t="s">
        <v>3</v>
      </c>
      <c r="DD938" t="s">
        <v>3</v>
      </c>
      <c r="DE938" t="s">
        <v>3</v>
      </c>
      <c r="DF938" t="s">
        <v>3</v>
      </c>
      <c r="DG938" t="s">
        <v>3</v>
      </c>
      <c r="DH938" t="s">
        <v>3</v>
      </c>
      <c r="DI938" t="s">
        <v>3</v>
      </c>
      <c r="DJ938" t="s">
        <v>3</v>
      </c>
      <c r="DK938" t="s">
        <v>3</v>
      </c>
      <c r="DL938" t="s">
        <v>3</v>
      </c>
      <c r="DM938" t="s">
        <v>3</v>
      </c>
      <c r="DN938">
        <v>0</v>
      </c>
      <c r="DO938">
        <v>0</v>
      </c>
      <c r="DP938">
        <v>1</v>
      </c>
      <c r="DQ938">
        <v>1</v>
      </c>
      <c r="DU938">
        <v>1009</v>
      </c>
      <c r="DV938" t="s">
        <v>216</v>
      </c>
      <c r="DW938" t="s">
        <v>216</v>
      </c>
      <c r="DX938">
        <v>100000</v>
      </c>
      <c r="EE938">
        <v>34857346</v>
      </c>
      <c r="EF938">
        <v>1</v>
      </c>
      <c r="EG938" t="s">
        <v>86</v>
      </c>
      <c r="EH938">
        <v>0</v>
      </c>
      <c r="EI938" t="s">
        <v>3</v>
      </c>
      <c r="EJ938">
        <v>4</v>
      </c>
      <c r="EK938">
        <v>0</v>
      </c>
      <c r="EL938" t="s">
        <v>87</v>
      </c>
      <c r="EM938" t="s">
        <v>88</v>
      </c>
      <c r="EO938" t="s">
        <v>3</v>
      </c>
      <c r="EQ938">
        <v>131072</v>
      </c>
      <c r="ER938">
        <v>310310.75</v>
      </c>
      <c r="ES938">
        <v>270152.78000000003</v>
      </c>
      <c r="ET938">
        <v>27905.18</v>
      </c>
      <c r="EU938">
        <v>10734.88</v>
      </c>
      <c r="EV938">
        <v>12252.79</v>
      </c>
      <c r="EW938">
        <v>54.6</v>
      </c>
      <c r="EX938">
        <v>0</v>
      </c>
      <c r="EY938">
        <v>0</v>
      </c>
      <c r="FQ938">
        <v>0</v>
      </c>
      <c r="FR938">
        <f t="shared" si="405"/>
        <v>0</v>
      </c>
      <c r="FS938">
        <v>0</v>
      </c>
      <c r="FX938">
        <v>70</v>
      </c>
      <c r="FY938">
        <v>10</v>
      </c>
      <c r="GA938" t="s">
        <v>3</v>
      </c>
      <c r="GD938">
        <v>0</v>
      </c>
      <c r="GF938">
        <v>-2079822666</v>
      </c>
      <c r="GG938">
        <v>2</v>
      </c>
      <c r="GH938">
        <v>1</v>
      </c>
      <c r="GI938">
        <v>-2</v>
      </c>
      <c r="GJ938">
        <v>0</v>
      </c>
      <c r="GK938">
        <f>ROUND(R938*(R12)/100,2)</f>
        <v>0</v>
      </c>
      <c r="GL938">
        <f t="shared" si="406"/>
        <v>0</v>
      </c>
      <c r="GM938">
        <f t="shared" si="407"/>
        <v>0</v>
      </c>
      <c r="GN938">
        <f t="shared" si="408"/>
        <v>0</v>
      </c>
      <c r="GO938">
        <f t="shared" si="409"/>
        <v>0</v>
      </c>
      <c r="GP938">
        <f t="shared" si="410"/>
        <v>0</v>
      </c>
      <c r="GR938">
        <v>0</v>
      </c>
      <c r="GS938">
        <v>3</v>
      </c>
      <c r="GT938">
        <v>0</v>
      </c>
      <c r="GU938" t="s">
        <v>3</v>
      </c>
      <c r="GV938">
        <f t="shared" si="411"/>
        <v>0</v>
      </c>
      <c r="GW938">
        <v>1</v>
      </c>
      <c r="GX938">
        <f t="shared" si="412"/>
        <v>0</v>
      </c>
      <c r="HA938">
        <v>0</v>
      </c>
      <c r="HB938">
        <v>0</v>
      </c>
      <c r="HC938">
        <f t="shared" si="413"/>
        <v>0</v>
      </c>
      <c r="IK938">
        <v>0</v>
      </c>
    </row>
    <row r="939" spans="1:245" x14ac:dyDescent="0.2">
      <c r="A939">
        <v>18</v>
      </c>
      <c r="B939">
        <v>1</v>
      </c>
      <c r="C939">
        <v>65</v>
      </c>
      <c r="E939" t="s">
        <v>226</v>
      </c>
      <c r="F939" t="s">
        <v>219</v>
      </c>
      <c r="G939" t="s">
        <v>220</v>
      </c>
      <c r="H939" t="s">
        <v>171</v>
      </c>
      <c r="I939">
        <f>I938*J939</f>
        <v>0</v>
      </c>
      <c r="J939">
        <v>-101</v>
      </c>
      <c r="O939">
        <f t="shared" si="378"/>
        <v>0</v>
      </c>
      <c r="P939">
        <f t="shared" si="379"/>
        <v>0</v>
      </c>
      <c r="Q939">
        <f t="shared" si="380"/>
        <v>0</v>
      </c>
      <c r="R939">
        <f t="shared" si="381"/>
        <v>0</v>
      </c>
      <c r="S939">
        <f t="shared" si="382"/>
        <v>0</v>
      </c>
      <c r="T939">
        <f t="shared" si="383"/>
        <v>0</v>
      </c>
      <c r="U939">
        <f t="shared" si="384"/>
        <v>0</v>
      </c>
      <c r="V939">
        <f t="shared" si="385"/>
        <v>0</v>
      </c>
      <c r="W939">
        <f t="shared" si="386"/>
        <v>0</v>
      </c>
      <c r="X939">
        <f t="shared" si="387"/>
        <v>0</v>
      </c>
      <c r="Y939">
        <f t="shared" si="387"/>
        <v>0</v>
      </c>
      <c r="AA939">
        <v>36286615</v>
      </c>
      <c r="AB939">
        <f t="shared" si="388"/>
        <v>2674.78</v>
      </c>
      <c r="AC939">
        <f t="shared" si="389"/>
        <v>2674.78</v>
      </c>
      <c r="AD939">
        <f t="shared" si="390"/>
        <v>0</v>
      </c>
      <c r="AE939">
        <f t="shared" si="391"/>
        <v>0</v>
      </c>
      <c r="AF939">
        <f t="shared" si="391"/>
        <v>0</v>
      </c>
      <c r="AG939">
        <f t="shared" si="392"/>
        <v>0</v>
      </c>
      <c r="AH939">
        <f t="shared" si="393"/>
        <v>0</v>
      </c>
      <c r="AI939">
        <f t="shared" si="393"/>
        <v>0</v>
      </c>
      <c r="AJ939">
        <f t="shared" si="394"/>
        <v>0</v>
      </c>
      <c r="AK939">
        <v>2674.78</v>
      </c>
      <c r="AL939">
        <v>2674.78</v>
      </c>
      <c r="AM939">
        <v>0</v>
      </c>
      <c r="AN939">
        <v>0</v>
      </c>
      <c r="AO939">
        <v>0</v>
      </c>
      <c r="AP939">
        <v>0</v>
      </c>
      <c r="AQ939">
        <v>0</v>
      </c>
      <c r="AR939">
        <v>0</v>
      </c>
      <c r="AS939">
        <v>0</v>
      </c>
      <c r="AT939">
        <v>70</v>
      </c>
      <c r="AU939">
        <v>10</v>
      </c>
      <c r="AV939">
        <v>1</v>
      </c>
      <c r="AW939">
        <v>1</v>
      </c>
      <c r="AZ939">
        <v>1</v>
      </c>
      <c r="BA939">
        <v>1</v>
      </c>
      <c r="BB939">
        <v>1</v>
      </c>
      <c r="BC939">
        <v>1</v>
      </c>
      <c r="BD939" t="s">
        <v>3</v>
      </c>
      <c r="BE939" t="s">
        <v>3</v>
      </c>
      <c r="BF939" t="s">
        <v>3</v>
      </c>
      <c r="BG939" t="s">
        <v>3</v>
      </c>
      <c r="BH939">
        <v>3</v>
      </c>
      <c r="BI939">
        <v>4</v>
      </c>
      <c r="BJ939" t="s">
        <v>221</v>
      </c>
      <c r="BM939">
        <v>0</v>
      </c>
      <c r="BN939">
        <v>0</v>
      </c>
      <c r="BO939" t="s">
        <v>3</v>
      </c>
      <c r="BP939">
        <v>0</v>
      </c>
      <c r="BQ939">
        <v>1</v>
      </c>
      <c r="BR939">
        <v>1</v>
      </c>
      <c r="BS939">
        <v>1</v>
      </c>
      <c r="BT939">
        <v>1</v>
      </c>
      <c r="BU939">
        <v>1</v>
      </c>
      <c r="BV939">
        <v>1</v>
      </c>
      <c r="BW939">
        <v>1</v>
      </c>
      <c r="BX939">
        <v>1</v>
      </c>
      <c r="BY939" t="s">
        <v>3</v>
      </c>
      <c r="BZ939">
        <v>70</v>
      </c>
      <c r="CA939">
        <v>10</v>
      </c>
      <c r="CE939">
        <v>0</v>
      </c>
      <c r="CF939">
        <v>0</v>
      </c>
      <c r="CG939">
        <v>0</v>
      </c>
      <c r="CM939">
        <v>0</v>
      </c>
      <c r="CN939" t="s">
        <v>3</v>
      </c>
      <c r="CO939">
        <v>0</v>
      </c>
      <c r="CP939">
        <f t="shared" si="395"/>
        <v>0</v>
      </c>
      <c r="CQ939">
        <f t="shared" si="396"/>
        <v>2674.78</v>
      </c>
      <c r="CR939">
        <f t="shared" si="397"/>
        <v>0</v>
      </c>
      <c r="CS939">
        <f t="shared" si="398"/>
        <v>0</v>
      </c>
      <c r="CT939">
        <f t="shared" si="399"/>
        <v>0</v>
      </c>
      <c r="CU939">
        <f t="shared" si="400"/>
        <v>0</v>
      </c>
      <c r="CV939">
        <f t="shared" si="401"/>
        <v>0</v>
      </c>
      <c r="CW939">
        <f t="shared" si="402"/>
        <v>0</v>
      </c>
      <c r="CX939">
        <f t="shared" si="402"/>
        <v>0</v>
      </c>
      <c r="CY939">
        <f t="shared" si="403"/>
        <v>0</v>
      </c>
      <c r="CZ939">
        <f t="shared" si="404"/>
        <v>0</v>
      </c>
      <c r="DC939" t="s">
        <v>3</v>
      </c>
      <c r="DD939" t="s">
        <v>3</v>
      </c>
      <c r="DE939" t="s">
        <v>3</v>
      </c>
      <c r="DF939" t="s">
        <v>3</v>
      </c>
      <c r="DG939" t="s">
        <v>3</v>
      </c>
      <c r="DH939" t="s">
        <v>3</v>
      </c>
      <c r="DI939" t="s">
        <v>3</v>
      </c>
      <c r="DJ939" t="s">
        <v>3</v>
      </c>
      <c r="DK939" t="s">
        <v>3</v>
      </c>
      <c r="DL939" t="s">
        <v>3</v>
      </c>
      <c r="DM939" t="s">
        <v>3</v>
      </c>
      <c r="DN939">
        <v>0</v>
      </c>
      <c r="DO939">
        <v>0</v>
      </c>
      <c r="DP939">
        <v>1</v>
      </c>
      <c r="DQ939">
        <v>1</v>
      </c>
      <c r="DU939">
        <v>1009</v>
      </c>
      <c r="DV939" t="s">
        <v>171</v>
      </c>
      <c r="DW939" t="s">
        <v>171</v>
      </c>
      <c r="DX939">
        <v>1000</v>
      </c>
      <c r="EE939">
        <v>34857346</v>
      </c>
      <c r="EF939">
        <v>1</v>
      </c>
      <c r="EG939" t="s">
        <v>86</v>
      </c>
      <c r="EH939">
        <v>0</v>
      </c>
      <c r="EI939" t="s">
        <v>3</v>
      </c>
      <c r="EJ939">
        <v>4</v>
      </c>
      <c r="EK939">
        <v>0</v>
      </c>
      <c r="EL939" t="s">
        <v>87</v>
      </c>
      <c r="EM939" t="s">
        <v>88</v>
      </c>
      <c r="EO939" t="s">
        <v>3</v>
      </c>
      <c r="EQ939">
        <v>32768</v>
      </c>
      <c r="ER939">
        <v>2674.78</v>
      </c>
      <c r="ES939">
        <v>2674.78</v>
      </c>
      <c r="ET939">
        <v>0</v>
      </c>
      <c r="EU939">
        <v>0</v>
      </c>
      <c r="EV939">
        <v>0</v>
      </c>
      <c r="EW939">
        <v>0</v>
      </c>
      <c r="EX939">
        <v>0</v>
      </c>
      <c r="FQ939">
        <v>0</v>
      </c>
      <c r="FR939">
        <f t="shared" si="405"/>
        <v>0</v>
      </c>
      <c r="FS939">
        <v>0</v>
      </c>
      <c r="FX939">
        <v>70</v>
      </c>
      <c r="FY939">
        <v>10</v>
      </c>
      <c r="GA939" t="s">
        <v>3</v>
      </c>
      <c r="GD939">
        <v>0</v>
      </c>
      <c r="GF939">
        <v>-544026112</v>
      </c>
      <c r="GG939">
        <v>2</v>
      </c>
      <c r="GH939">
        <v>1</v>
      </c>
      <c r="GI939">
        <v>-2</v>
      </c>
      <c r="GJ939">
        <v>0</v>
      </c>
      <c r="GK939">
        <f>ROUND(R939*(R12)/100,2)</f>
        <v>0</v>
      </c>
      <c r="GL939">
        <f t="shared" si="406"/>
        <v>0</v>
      </c>
      <c r="GM939">
        <f t="shared" si="407"/>
        <v>0</v>
      </c>
      <c r="GN939">
        <f t="shared" si="408"/>
        <v>0</v>
      </c>
      <c r="GO939">
        <f t="shared" si="409"/>
        <v>0</v>
      </c>
      <c r="GP939">
        <f t="shared" si="410"/>
        <v>0</v>
      </c>
      <c r="GR939">
        <v>0</v>
      </c>
      <c r="GS939">
        <v>3</v>
      </c>
      <c r="GT939">
        <v>0</v>
      </c>
      <c r="GU939" t="s">
        <v>3</v>
      </c>
      <c r="GV939">
        <f t="shared" si="411"/>
        <v>0</v>
      </c>
      <c r="GW939">
        <v>1</v>
      </c>
      <c r="GX939">
        <f t="shared" si="412"/>
        <v>0</v>
      </c>
      <c r="HA939">
        <v>0</v>
      </c>
      <c r="HB939">
        <v>0</v>
      </c>
      <c r="HC939">
        <f t="shared" si="413"/>
        <v>0</v>
      </c>
      <c r="IK939">
        <v>0</v>
      </c>
    </row>
    <row r="940" spans="1:245" x14ac:dyDescent="0.2">
      <c r="A940">
        <v>18</v>
      </c>
      <c r="B940">
        <v>1</v>
      </c>
      <c r="C940">
        <v>64</v>
      </c>
      <c r="E940" t="s">
        <v>227</v>
      </c>
      <c r="F940" t="s">
        <v>205</v>
      </c>
      <c r="G940" t="s">
        <v>206</v>
      </c>
      <c r="H940" t="s">
        <v>171</v>
      </c>
      <c r="I940">
        <f>I938*J940</f>
        <v>0</v>
      </c>
      <c r="J940">
        <v>101</v>
      </c>
      <c r="O940">
        <f t="shared" si="378"/>
        <v>0</v>
      </c>
      <c r="P940">
        <f t="shared" si="379"/>
        <v>0</v>
      </c>
      <c r="Q940">
        <f t="shared" si="380"/>
        <v>0</v>
      </c>
      <c r="R940">
        <f t="shared" si="381"/>
        <v>0</v>
      </c>
      <c r="S940">
        <f t="shared" si="382"/>
        <v>0</v>
      </c>
      <c r="T940">
        <f t="shared" si="383"/>
        <v>0</v>
      </c>
      <c r="U940">
        <f t="shared" si="384"/>
        <v>0</v>
      </c>
      <c r="V940">
        <f t="shared" si="385"/>
        <v>0</v>
      </c>
      <c r="W940">
        <f t="shared" si="386"/>
        <v>0</v>
      </c>
      <c r="X940">
        <f t="shared" si="387"/>
        <v>0</v>
      </c>
      <c r="Y940">
        <f t="shared" si="387"/>
        <v>0</v>
      </c>
      <c r="AA940">
        <v>36286615</v>
      </c>
      <c r="AB940">
        <f t="shared" si="388"/>
        <v>2653.46</v>
      </c>
      <c r="AC940">
        <f t="shared" si="389"/>
        <v>2653.46</v>
      </c>
      <c r="AD940">
        <f t="shared" si="390"/>
        <v>0</v>
      </c>
      <c r="AE940">
        <f t="shared" si="391"/>
        <v>0</v>
      </c>
      <c r="AF940">
        <f t="shared" si="391"/>
        <v>0</v>
      </c>
      <c r="AG940">
        <f t="shared" si="392"/>
        <v>0</v>
      </c>
      <c r="AH940">
        <f t="shared" si="393"/>
        <v>0</v>
      </c>
      <c r="AI940">
        <f t="shared" si="393"/>
        <v>0</v>
      </c>
      <c r="AJ940">
        <f t="shared" si="394"/>
        <v>0</v>
      </c>
      <c r="AK940">
        <v>2653.46</v>
      </c>
      <c r="AL940">
        <v>2653.46</v>
      </c>
      <c r="AM940">
        <v>0</v>
      </c>
      <c r="AN940">
        <v>0</v>
      </c>
      <c r="AO940">
        <v>0</v>
      </c>
      <c r="AP940">
        <v>0</v>
      </c>
      <c r="AQ940">
        <v>0</v>
      </c>
      <c r="AR940">
        <v>0</v>
      </c>
      <c r="AS940">
        <v>0</v>
      </c>
      <c r="AT940">
        <v>70</v>
      </c>
      <c r="AU940">
        <v>10</v>
      </c>
      <c r="AV940">
        <v>1</v>
      </c>
      <c r="AW940">
        <v>1</v>
      </c>
      <c r="AZ940">
        <v>1</v>
      </c>
      <c r="BA940">
        <v>1</v>
      </c>
      <c r="BB940">
        <v>1</v>
      </c>
      <c r="BC940">
        <v>1</v>
      </c>
      <c r="BD940" t="s">
        <v>3</v>
      </c>
      <c r="BE940" t="s">
        <v>3</v>
      </c>
      <c r="BF940" t="s">
        <v>3</v>
      </c>
      <c r="BG940" t="s">
        <v>3</v>
      </c>
      <c r="BH940">
        <v>3</v>
      </c>
      <c r="BI940">
        <v>4</v>
      </c>
      <c r="BJ940" t="s">
        <v>223</v>
      </c>
      <c r="BM940">
        <v>0</v>
      </c>
      <c r="BN940">
        <v>0</v>
      </c>
      <c r="BO940" t="s">
        <v>3</v>
      </c>
      <c r="BP940">
        <v>0</v>
      </c>
      <c r="BQ940">
        <v>1</v>
      </c>
      <c r="BR940">
        <v>0</v>
      </c>
      <c r="BS940">
        <v>1</v>
      </c>
      <c r="BT940">
        <v>1</v>
      </c>
      <c r="BU940">
        <v>1</v>
      </c>
      <c r="BV940">
        <v>1</v>
      </c>
      <c r="BW940">
        <v>1</v>
      </c>
      <c r="BX940">
        <v>1</v>
      </c>
      <c r="BY940" t="s">
        <v>3</v>
      </c>
      <c r="BZ940">
        <v>70</v>
      </c>
      <c r="CA940">
        <v>10</v>
      </c>
      <c r="CE940">
        <v>0</v>
      </c>
      <c r="CF940">
        <v>0</v>
      </c>
      <c r="CG940">
        <v>0</v>
      </c>
      <c r="CM940">
        <v>0</v>
      </c>
      <c r="CN940" t="s">
        <v>3</v>
      </c>
      <c r="CO940">
        <v>0</v>
      </c>
      <c r="CP940">
        <f t="shared" si="395"/>
        <v>0</v>
      </c>
      <c r="CQ940">
        <f t="shared" si="396"/>
        <v>2653.46</v>
      </c>
      <c r="CR940">
        <f t="shared" si="397"/>
        <v>0</v>
      </c>
      <c r="CS940">
        <f t="shared" si="398"/>
        <v>0</v>
      </c>
      <c r="CT940">
        <f t="shared" si="399"/>
        <v>0</v>
      </c>
      <c r="CU940">
        <f t="shared" si="400"/>
        <v>0</v>
      </c>
      <c r="CV940">
        <f t="shared" si="401"/>
        <v>0</v>
      </c>
      <c r="CW940">
        <f t="shared" si="402"/>
        <v>0</v>
      </c>
      <c r="CX940">
        <f t="shared" si="402"/>
        <v>0</v>
      </c>
      <c r="CY940">
        <f t="shared" si="403"/>
        <v>0</v>
      </c>
      <c r="CZ940">
        <f t="shared" si="404"/>
        <v>0</v>
      </c>
      <c r="DC940" t="s">
        <v>3</v>
      </c>
      <c r="DD940" t="s">
        <v>3</v>
      </c>
      <c r="DE940" t="s">
        <v>3</v>
      </c>
      <c r="DF940" t="s">
        <v>3</v>
      </c>
      <c r="DG940" t="s">
        <v>3</v>
      </c>
      <c r="DH940" t="s">
        <v>3</v>
      </c>
      <c r="DI940" t="s">
        <v>3</v>
      </c>
      <c r="DJ940" t="s">
        <v>3</v>
      </c>
      <c r="DK940" t="s">
        <v>3</v>
      </c>
      <c r="DL940" t="s">
        <v>3</v>
      </c>
      <c r="DM940" t="s">
        <v>3</v>
      </c>
      <c r="DN940">
        <v>0</v>
      </c>
      <c r="DO940">
        <v>0</v>
      </c>
      <c r="DP940">
        <v>1</v>
      </c>
      <c r="DQ940">
        <v>1</v>
      </c>
      <c r="DU940">
        <v>1009</v>
      </c>
      <c r="DV940" t="s">
        <v>171</v>
      </c>
      <c r="DW940" t="s">
        <v>171</v>
      </c>
      <c r="DX940">
        <v>1000</v>
      </c>
      <c r="EE940">
        <v>34857346</v>
      </c>
      <c r="EF940">
        <v>1</v>
      </c>
      <c r="EG940" t="s">
        <v>86</v>
      </c>
      <c r="EH940">
        <v>0</v>
      </c>
      <c r="EI940" t="s">
        <v>3</v>
      </c>
      <c r="EJ940">
        <v>4</v>
      </c>
      <c r="EK940">
        <v>0</v>
      </c>
      <c r="EL940" t="s">
        <v>87</v>
      </c>
      <c r="EM940" t="s">
        <v>88</v>
      </c>
      <c r="EO940" t="s">
        <v>3</v>
      </c>
      <c r="EQ940">
        <v>0</v>
      </c>
      <c r="ER940">
        <v>2653.46</v>
      </c>
      <c r="ES940">
        <v>2653.46</v>
      </c>
      <c r="ET940">
        <v>0</v>
      </c>
      <c r="EU940">
        <v>0</v>
      </c>
      <c r="EV940">
        <v>0</v>
      </c>
      <c r="EW940">
        <v>0</v>
      </c>
      <c r="EX940">
        <v>0</v>
      </c>
      <c r="FQ940">
        <v>0</v>
      </c>
      <c r="FR940">
        <f t="shared" si="405"/>
        <v>0</v>
      </c>
      <c r="FS940">
        <v>0</v>
      </c>
      <c r="FX940">
        <v>70</v>
      </c>
      <c r="FY940">
        <v>10</v>
      </c>
      <c r="GA940" t="s">
        <v>3</v>
      </c>
      <c r="GD940">
        <v>0</v>
      </c>
      <c r="GF940">
        <v>633964965</v>
      </c>
      <c r="GG940">
        <v>2</v>
      </c>
      <c r="GH940">
        <v>1</v>
      </c>
      <c r="GI940">
        <v>-2</v>
      </c>
      <c r="GJ940">
        <v>0</v>
      </c>
      <c r="GK940">
        <f>ROUND(R940*(R12)/100,2)</f>
        <v>0</v>
      </c>
      <c r="GL940">
        <f t="shared" si="406"/>
        <v>0</v>
      </c>
      <c r="GM940">
        <f t="shared" si="407"/>
        <v>0</v>
      </c>
      <c r="GN940">
        <f t="shared" si="408"/>
        <v>0</v>
      </c>
      <c r="GO940">
        <f t="shared" si="409"/>
        <v>0</v>
      </c>
      <c r="GP940">
        <f t="shared" si="410"/>
        <v>0</v>
      </c>
      <c r="GR940">
        <v>0</v>
      </c>
      <c r="GS940">
        <v>3</v>
      </c>
      <c r="GT940">
        <v>0</v>
      </c>
      <c r="GU940" t="s">
        <v>3</v>
      </c>
      <c r="GV940">
        <f t="shared" si="411"/>
        <v>0</v>
      </c>
      <c r="GW940">
        <v>1</v>
      </c>
      <c r="GX940">
        <f t="shared" si="412"/>
        <v>0</v>
      </c>
      <c r="HA940">
        <v>0</v>
      </c>
      <c r="HB940">
        <v>0</v>
      </c>
      <c r="HC940">
        <f t="shared" si="413"/>
        <v>0</v>
      </c>
      <c r="IK940">
        <v>0</v>
      </c>
    </row>
    <row r="941" spans="1:245" x14ac:dyDescent="0.2">
      <c r="A941">
        <v>17</v>
      </c>
      <c r="B941">
        <v>1</v>
      </c>
      <c r="C941">
        <f>ROW(SmtRes!A70)</f>
        <v>70</v>
      </c>
      <c r="D941">
        <f>ROW(EtalonRes!A60)</f>
        <v>60</v>
      </c>
      <c r="E941" t="s">
        <v>138</v>
      </c>
      <c r="F941" t="s">
        <v>200</v>
      </c>
      <c r="G941" t="s">
        <v>224</v>
      </c>
      <c r="H941" t="s">
        <v>202</v>
      </c>
      <c r="I941">
        <v>0</v>
      </c>
      <c r="J941">
        <v>0</v>
      </c>
      <c r="O941">
        <f t="shared" si="378"/>
        <v>0</v>
      </c>
      <c r="P941">
        <f t="shared" si="379"/>
        <v>0</v>
      </c>
      <c r="Q941">
        <f t="shared" si="380"/>
        <v>0</v>
      </c>
      <c r="R941">
        <f t="shared" si="381"/>
        <v>0</v>
      </c>
      <c r="S941">
        <f t="shared" si="382"/>
        <v>0</v>
      </c>
      <c r="T941">
        <f t="shared" si="383"/>
        <v>0</v>
      </c>
      <c r="U941">
        <f t="shared" si="384"/>
        <v>0</v>
      </c>
      <c r="V941">
        <f t="shared" si="385"/>
        <v>0</v>
      </c>
      <c r="W941">
        <f t="shared" si="386"/>
        <v>0</v>
      </c>
      <c r="X941">
        <f t="shared" si="387"/>
        <v>0</v>
      </c>
      <c r="Y941">
        <f t="shared" si="387"/>
        <v>0</v>
      </c>
      <c r="AA941">
        <v>36286615</v>
      </c>
      <c r="AB941">
        <f t="shared" si="388"/>
        <v>24027.06</v>
      </c>
      <c r="AC941">
        <f t="shared" si="389"/>
        <v>20886.79</v>
      </c>
      <c r="AD941">
        <f t="shared" si="390"/>
        <v>994.47</v>
      </c>
      <c r="AE941">
        <f t="shared" si="391"/>
        <v>403.85</v>
      </c>
      <c r="AF941">
        <f t="shared" si="391"/>
        <v>2145.8000000000002</v>
      </c>
      <c r="AG941">
        <f t="shared" si="392"/>
        <v>0</v>
      </c>
      <c r="AH941">
        <f t="shared" si="393"/>
        <v>10.3</v>
      </c>
      <c r="AI941">
        <f t="shared" si="393"/>
        <v>0</v>
      </c>
      <c r="AJ941">
        <f t="shared" si="394"/>
        <v>0</v>
      </c>
      <c r="AK941">
        <v>24027.06</v>
      </c>
      <c r="AL941">
        <v>20886.79</v>
      </c>
      <c r="AM941">
        <v>994.47</v>
      </c>
      <c r="AN941">
        <v>403.85</v>
      </c>
      <c r="AO941">
        <v>2145.8000000000002</v>
      </c>
      <c r="AP941">
        <v>0</v>
      </c>
      <c r="AQ941">
        <v>10.3</v>
      </c>
      <c r="AR941">
        <v>0</v>
      </c>
      <c r="AS941">
        <v>0</v>
      </c>
      <c r="AT941">
        <v>70</v>
      </c>
      <c r="AU941">
        <v>10</v>
      </c>
      <c r="AV941">
        <v>1</v>
      </c>
      <c r="AW941">
        <v>1</v>
      </c>
      <c r="AZ941">
        <v>1</v>
      </c>
      <c r="BA941">
        <v>1</v>
      </c>
      <c r="BB941">
        <v>1</v>
      </c>
      <c r="BC941">
        <v>1</v>
      </c>
      <c r="BD941" t="s">
        <v>3</v>
      </c>
      <c r="BE941" t="s">
        <v>3</v>
      </c>
      <c r="BF941" t="s">
        <v>3</v>
      </c>
      <c r="BG941" t="s">
        <v>3</v>
      </c>
      <c r="BH941">
        <v>0</v>
      </c>
      <c r="BI941">
        <v>4</v>
      </c>
      <c r="BJ941" t="s">
        <v>225</v>
      </c>
      <c r="BM941">
        <v>0</v>
      </c>
      <c r="BN941">
        <v>0</v>
      </c>
      <c r="BO941" t="s">
        <v>3</v>
      </c>
      <c r="BP941">
        <v>0</v>
      </c>
      <c r="BQ941">
        <v>1</v>
      </c>
      <c r="BR941">
        <v>0</v>
      </c>
      <c r="BS941">
        <v>1</v>
      </c>
      <c r="BT941">
        <v>1</v>
      </c>
      <c r="BU941">
        <v>1</v>
      </c>
      <c r="BV941">
        <v>1</v>
      </c>
      <c r="BW941">
        <v>1</v>
      </c>
      <c r="BX941">
        <v>1</v>
      </c>
      <c r="BY941" t="s">
        <v>3</v>
      </c>
      <c r="BZ941">
        <v>70</v>
      </c>
      <c r="CA941">
        <v>10</v>
      </c>
      <c r="CE941">
        <v>0</v>
      </c>
      <c r="CF941">
        <v>0</v>
      </c>
      <c r="CG941">
        <v>0</v>
      </c>
      <c r="CM941">
        <v>0</v>
      </c>
      <c r="CN941" t="s">
        <v>3</v>
      </c>
      <c r="CO941">
        <v>0</v>
      </c>
      <c r="CP941">
        <f t="shared" si="395"/>
        <v>0</v>
      </c>
      <c r="CQ941">
        <f t="shared" si="396"/>
        <v>20886.79</v>
      </c>
      <c r="CR941">
        <f t="shared" si="397"/>
        <v>994.47</v>
      </c>
      <c r="CS941">
        <f t="shared" si="398"/>
        <v>403.85</v>
      </c>
      <c r="CT941">
        <f t="shared" si="399"/>
        <v>2145.8000000000002</v>
      </c>
      <c r="CU941">
        <f t="shared" si="400"/>
        <v>0</v>
      </c>
      <c r="CV941">
        <f t="shared" si="401"/>
        <v>10.3</v>
      </c>
      <c r="CW941">
        <f t="shared" si="402"/>
        <v>0</v>
      </c>
      <c r="CX941">
        <f t="shared" si="402"/>
        <v>0</v>
      </c>
      <c r="CY941">
        <f t="shared" si="403"/>
        <v>0</v>
      </c>
      <c r="CZ941">
        <f t="shared" si="404"/>
        <v>0</v>
      </c>
      <c r="DC941" t="s">
        <v>3</v>
      </c>
      <c r="DD941" t="s">
        <v>3</v>
      </c>
      <c r="DE941" t="s">
        <v>3</v>
      </c>
      <c r="DF941" t="s">
        <v>3</v>
      </c>
      <c r="DG941" t="s">
        <v>3</v>
      </c>
      <c r="DH941" t="s">
        <v>3</v>
      </c>
      <c r="DI941" t="s">
        <v>3</v>
      </c>
      <c r="DJ941" t="s">
        <v>3</v>
      </c>
      <c r="DK941" t="s">
        <v>3</v>
      </c>
      <c r="DL941" t="s">
        <v>3</v>
      </c>
      <c r="DM941" t="s">
        <v>3</v>
      </c>
      <c r="DN941">
        <v>0</v>
      </c>
      <c r="DO941">
        <v>0</v>
      </c>
      <c r="DP941">
        <v>1</v>
      </c>
      <c r="DQ941">
        <v>1</v>
      </c>
      <c r="DU941">
        <v>1005</v>
      </c>
      <c r="DV941" t="s">
        <v>202</v>
      </c>
      <c r="DW941" t="s">
        <v>202</v>
      </c>
      <c r="DX941">
        <v>100</v>
      </c>
      <c r="EE941">
        <v>34857346</v>
      </c>
      <c r="EF941">
        <v>1</v>
      </c>
      <c r="EG941" t="s">
        <v>86</v>
      </c>
      <c r="EH941">
        <v>0</v>
      </c>
      <c r="EI941" t="s">
        <v>3</v>
      </c>
      <c r="EJ941">
        <v>4</v>
      </c>
      <c r="EK941">
        <v>0</v>
      </c>
      <c r="EL941" t="s">
        <v>87</v>
      </c>
      <c r="EM941" t="s">
        <v>88</v>
      </c>
      <c r="EO941" t="s">
        <v>3</v>
      </c>
      <c r="EQ941">
        <v>131072</v>
      </c>
      <c r="ER941">
        <v>24027.06</v>
      </c>
      <c r="ES941">
        <v>20886.79</v>
      </c>
      <c r="ET941">
        <v>994.47</v>
      </c>
      <c r="EU941">
        <v>403.85</v>
      </c>
      <c r="EV941">
        <v>2145.8000000000002</v>
      </c>
      <c r="EW941">
        <v>10.3</v>
      </c>
      <c r="EX941">
        <v>0</v>
      </c>
      <c r="EY941">
        <v>0</v>
      </c>
      <c r="FQ941">
        <v>0</v>
      </c>
      <c r="FR941">
        <f t="shared" si="405"/>
        <v>0</v>
      </c>
      <c r="FS941">
        <v>0</v>
      </c>
      <c r="FX941">
        <v>70</v>
      </c>
      <c r="FY941">
        <v>10</v>
      </c>
      <c r="GA941" t="s">
        <v>3</v>
      </c>
      <c r="GD941">
        <v>0</v>
      </c>
      <c r="GF941">
        <v>421045255</v>
      </c>
      <c r="GG941">
        <v>2</v>
      </c>
      <c r="GH941">
        <v>1</v>
      </c>
      <c r="GI941">
        <v>-2</v>
      </c>
      <c r="GJ941">
        <v>0</v>
      </c>
      <c r="GK941">
        <f>ROUND(R941*(R12)/100,2)</f>
        <v>0</v>
      </c>
      <c r="GL941">
        <f t="shared" si="406"/>
        <v>0</v>
      </c>
      <c r="GM941">
        <f t="shared" si="407"/>
        <v>0</v>
      </c>
      <c r="GN941">
        <f t="shared" si="408"/>
        <v>0</v>
      </c>
      <c r="GO941">
        <f t="shared" si="409"/>
        <v>0</v>
      </c>
      <c r="GP941">
        <f t="shared" si="410"/>
        <v>0</v>
      </c>
      <c r="GR941">
        <v>0</v>
      </c>
      <c r="GS941">
        <v>3</v>
      </c>
      <c r="GT941">
        <v>0</v>
      </c>
      <c r="GU941" t="s">
        <v>3</v>
      </c>
      <c r="GV941">
        <f t="shared" si="411"/>
        <v>0</v>
      </c>
      <c r="GW941">
        <v>1</v>
      </c>
      <c r="GX941">
        <f t="shared" si="412"/>
        <v>0</v>
      </c>
      <c r="HA941">
        <v>0</v>
      </c>
      <c r="HB941">
        <v>0</v>
      </c>
      <c r="HC941">
        <f t="shared" si="413"/>
        <v>0</v>
      </c>
      <c r="IK941">
        <v>0</v>
      </c>
    </row>
    <row r="942" spans="1:245" x14ac:dyDescent="0.2">
      <c r="A942">
        <v>18</v>
      </c>
      <c r="B942">
        <v>1</v>
      </c>
      <c r="C942">
        <v>69</v>
      </c>
      <c r="E942" t="s">
        <v>249</v>
      </c>
      <c r="F942" t="s">
        <v>205</v>
      </c>
      <c r="G942" t="s">
        <v>206</v>
      </c>
      <c r="H942" t="s">
        <v>171</v>
      </c>
      <c r="I942">
        <f>I941*J942</f>
        <v>0</v>
      </c>
      <c r="J942">
        <v>-7.1400000000000006</v>
      </c>
      <c r="O942">
        <f t="shared" si="378"/>
        <v>0</v>
      </c>
      <c r="P942">
        <f t="shared" si="379"/>
        <v>0</v>
      </c>
      <c r="Q942">
        <f t="shared" si="380"/>
        <v>0</v>
      </c>
      <c r="R942">
        <f t="shared" si="381"/>
        <v>0</v>
      </c>
      <c r="S942">
        <f t="shared" si="382"/>
        <v>0</v>
      </c>
      <c r="T942">
        <f t="shared" si="383"/>
        <v>0</v>
      </c>
      <c r="U942">
        <f t="shared" si="384"/>
        <v>0</v>
      </c>
      <c r="V942">
        <f t="shared" si="385"/>
        <v>0</v>
      </c>
      <c r="W942">
        <f t="shared" si="386"/>
        <v>0</v>
      </c>
      <c r="X942">
        <f t="shared" si="387"/>
        <v>0</v>
      </c>
      <c r="Y942">
        <f t="shared" si="387"/>
        <v>0</v>
      </c>
      <c r="AA942">
        <v>36286615</v>
      </c>
      <c r="AB942">
        <f t="shared" si="388"/>
        <v>2653.46</v>
      </c>
      <c r="AC942">
        <f t="shared" si="389"/>
        <v>2653.46</v>
      </c>
      <c r="AD942">
        <f t="shared" si="390"/>
        <v>0</v>
      </c>
      <c r="AE942">
        <f t="shared" si="391"/>
        <v>0</v>
      </c>
      <c r="AF942">
        <f t="shared" si="391"/>
        <v>0</v>
      </c>
      <c r="AG942">
        <f t="shared" si="392"/>
        <v>0</v>
      </c>
      <c r="AH942">
        <f t="shared" si="393"/>
        <v>0</v>
      </c>
      <c r="AI942">
        <f t="shared" si="393"/>
        <v>0</v>
      </c>
      <c r="AJ942">
        <f t="shared" si="394"/>
        <v>0</v>
      </c>
      <c r="AK942">
        <v>2653.46</v>
      </c>
      <c r="AL942">
        <v>2653.46</v>
      </c>
      <c r="AM942">
        <v>0</v>
      </c>
      <c r="AN942">
        <v>0</v>
      </c>
      <c r="AO942">
        <v>0</v>
      </c>
      <c r="AP942">
        <v>0</v>
      </c>
      <c r="AQ942">
        <v>0</v>
      </c>
      <c r="AR942">
        <v>0</v>
      </c>
      <c r="AS942">
        <v>0</v>
      </c>
      <c r="AT942">
        <v>70</v>
      </c>
      <c r="AU942">
        <v>10</v>
      </c>
      <c r="AV942">
        <v>1</v>
      </c>
      <c r="AW942">
        <v>1</v>
      </c>
      <c r="AZ942">
        <v>1</v>
      </c>
      <c r="BA942">
        <v>1</v>
      </c>
      <c r="BB942">
        <v>1</v>
      </c>
      <c r="BC942">
        <v>1</v>
      </c>
      <c r="BD942" t="s">
        <v>3</v>
      </c>
      <c r="BE942" t="s">
        <v>3</v>
      </c>
      <c r="BF942" t="s">
        <v>3</v>
      </c>
      <c r="BG942" t="s">
        <v>3</v>
      </c>
      <c r="BH942">
        <v>3</v>
      </c>
      <c r="BI942">
        <v>4</v>
      </c>
      <c r="BJ942" t="s">
        <v>223</v>
      </c>
      <c r="BM942">
        <v>0</v>
      </c>
      <c r="BN942">
        <v>0</v>
      </c>
      <c r="BO942" t="s">
        <v>3</v>
      </c>
      <c r="BP942">
        <v>0</v>
      </c>
      <c r="BQ942">
        <v>1</v>
      </c>
      <c r="BR942">
        <v>1</v>
      </c>
      <c r="BS942">
        <v>1</v>
      </c>
      <c r="BT942">
        <v>1</v>
      </c>
      <c r="BU942">
        <v>1</v>
      </c>
      <c r="BV942">
        <v>1</v>
      </c>
      <c r="BW942">
        <v>1</v>
      </c>
      <c r="BX942">
        <v>1</v>
      </c>
      <c r="BY942" t="s">
        <v>3</v>
      </c>
      <c r="BZ942">
        <v>70</v>
      </c>
      <c r="CA942">
        <v>10</v>
      </c>
      <c r="CE942">
        <v>0</v>
      </c>
      <c r="CF942">
        <v>0</v>
      </c>
      <c r="CG942">
        <v>0</v>
      </c>
      <c r="CM942">
        <v>0</v>
      </c>
      <c r="CN942" t="s">
        <v>3</v>
      </c>
      <c r="CO942">
        <v>0</v>
      </c>
      <c r="CP942">
        <f t="shared" si="395"/>
        <v>0</v>
      </c>
      <c r="CQ942">
        <f t="shared" si="396"/>
        <v>2653.46</v>
      </c>
      <c r="CR942">
        <f t="shared" si="397"/>
        <v>0</v>
      </c>
      <c r="CS942">
        <f t="shared" si="398"/>
        <v>0</v>
      </c>
      <c r="CT942">
        <f t="shared" si="399"/>
        <v>0</v>
      </c>
      <c r="CU942">
        <f t="shared" si="400"/>
        <v>0</v>
      </c>
      <c r="CV942">
        <f t="shared" si="401"/>
        <v>0</v>
      </c>
      <c r="CW942">
        <f t="shared" si="402"/>
        <v>0</v>
      </c>
      <c r="CX942">
        <f t="shared" si="402"/>
        <v>0</v>
      </c>
      <c r="CY942">
        <f t="shared" si="403"/>
        <v>0</v>
      </c>
      <c r="CZ942">
        <f t="shared" si="404"/>
        <v>0</v>
      </c>
      <c r="DC942" t="s">
        <v>3</v>
      </c>
      <c r="DD942" t="s">
        <v>3</v>
      </c>
      <c r="DE942" t="s">
        <v>3</v>
      </c>
      <c r="DF942" t="s">
        <v>3</v>
      </c>
      <c r="DG942" t="s">
        <v>3</v>
      </c>
      <c r="DH942" t="s">
        <v>3</v>
      </c>
      <c r="DI942" t="s">
        <v>3</v>
      </c>
      <c r="DJ942" t="s">
        <v>3</v>
      </c>
      <c r="DK942" t="s">
        <v>3</v>
      </c>
      <c r="DL942" t="s">
        <v>3</v>
      </c>
      <c r="DM942" t="s">
        <v>3</v>
      </c>
      <c r="DN942">
        <v>0</v>
      </c>
      <c r="DO942">
        <v>0</v>
      </c>
      <c r="DP942">
        <v>1</v>
      </c>
      <c r="DQ942">
        <v>1</v>
      </c>
      <c r="DU942">
        <v>1009</v>
      </c>
      <c r="DV942" t="s">
        <v>171</v>
      </c>
      <c r="DW942" t="s">
        <v>171</v>
      </c>
      <c r="DX942">
        <v>1000</v>
      </c>
      <c r="EE942">
        <v>34857346</v>
      </c>
      <c r="EF942">
        <v>1</v>
      </c>
      <c r="EG942" t="s">
        <v>86</v>
      </c>
      <c r="EH942">
        <v>0</v>
      </c>
      <c r="EI942" t="s">
        <v>3</v>
      </c>
      <c r="EJ942">
        <v>4</v>
      </c>
      <c r="EK942">
        <v>0</v>
      </c>
      <c r="EL942" t="s">
        <v>87</v>
      </c>
      <c r="EM942" t="s">
        <v>88</v>
      </c>
      <c r="EO942" t="s">
        <v>3</v>
      </c>
      <c r="EQ942">
        <v>32768</v>
      </c>
      <c r="ER942">
        <v>2653.46</v>
      </c>
      <c r="ES942">
        <v>2653.46</v>
      </c>
      <c r="ET942">
        <v>0</v>
      </c>
      <c r="EU942">
        <v>0</v>
      </c>
      <c r="EV942">
        <v>0</v>
      </c>
      <c r="EW942">
        <v>0</v>
      </c>
      <c r="EX942">
        <v>0</v>
      </c>
      <c r="FQ942">
        <v>0</v>
      </c>
      <c r="FR942">
        <f t="shared" si="405"/>
        <v>0</v>
      </c>
      <c r="FS942">
        <v>0</v>
      </c>
      <c r="FX942">
        <v>70</v>
      </c>
      <c r="FY942">
        <v>10</v>
      </c>
      <c r="GA942" t="s">
        <v>3</v>
      </c>
      <c r="GD942">
        <v>0</v>
      </c>
      <c r="GF942">
        <v>633964965</v>
      </c>
      <c r="GG942">
        <v>2</v>
      </c>
      <c r="GH942">
        <v>1</v>
      </c>
      <c r="GI942">
        <v>-2</v>
      </c>
      <c r="GJ942">
        <v>0</v>
      </c>
      <c r="GK942">
        <f>ROUND(R942*(R12)/100,2)</f>
        <v>0</v>
      </c>
      <c r="GL942">
        <f t="shared" si="406"/>
        <v>0</v>
      </c>
      <c r="GM942">
        <f t="shared" si="407"/>
        <v>0</v>
      </c>
      <c r="GN942">
        <f t="shared" si="408"/>
        <v>0</v>
      </c>
      <c r="GO942">
        <f t="shared" si="409"/>
        <v>0</v>
      </c>
      <c r="GP942">
        <f t="shared" si="410"/>
        <v>0</v>
      </c>
      <c r="GR942">
        <v>0</v>
      </c>
      <c r="GS942">
        <v>3</v>
      </c>
      <c r="GT942">
        <v>0</v>
      </c>
      <c r="GU942" t="s">
        <v>3</v>
      </c>
      <c r="GV942">
        <f t="shared" si="411"/>
        <v>0</v>
      </c>
      <c r="GW942">
        <v>1</v>
      </c>
      <c r="GX942">
        <f t="shared" si="412"/>
        <v>0</v>
      </c>
      <c r="HA942">
        <v>0</v>
      </c>
      <c r="HB942">
        <v>0</v>
      </c>
      <c r="HC942">
        <f t="shared" si="413"/>
        <v>0</v>
      </c>
      <c r="IK942">
        <v>0</v>
      </c>
    </row>
    <row r="943" spans="1:245" x14ac:dyDescent="0.2">
      <c r="A943">
        <v>18</v>
      </c>
      <c r="B943">
        <v>1</v>
      </c>
      <c r="C943">
        <v>70</v>
      </c>
      <c r="E943" t="s">
        <v>250</v>
      </c>
      <c r="F943" t="s">
        <v>205</v>
      </c>
      <c r="G943" t="s">
        <v>206</v>
      </c>
      <c r="H943" t="s">
        <v>171</v>
      </c>
      <c r="I943">
        <f>I941*J943</f>
        <v>0</v>
      </c>
      <c r="J943">
        <v>11.9</v>
      </c>
      <c r="O943">
        <f t="shared" si="378"/>
        <v>0</v>
      </c>
      <c r="P943">
        <f t="shared" si="379"/>
        <v>0</v>
      </c>
      <c r="Q943">
        <f t="shared" si="380"/>
        <v>0</v>
      </c>
      <c r="R943">
        <f t="shared" si="381"/>
        <v>0</v>
      </c>
      <c r="S943">
        <f t="shared" si="382"/>
        <v>0</v>
      </c>
      <c r="T943">
        <f t="shared" si="383"/>
        <v>0</v>
      </c>
      <c r="U943">
        <f t="shared" si="384"/>
        <v>0</v>
      </c>
      <c r="V943">
        <f t="shared" si="385"/>
        <v>0</v>
      </c>
      <c r="W943">
        <f t="shared" si="386"/>
        <v>0</v>
      </c>
      <c r="X943">
        <f t="shared" si="387"/>
        <v>0</v>
      </c>
      <c r="Y943">
        <f t="shared" si="387"/>
        <v>0</v>
      </c>
      <c r="AA943">
        <v>36286615</v>
      </c>
      <c r="AB943">
        <f t="shared" si="388"/>
        <v>2653.46</v>
      </c>
      <c r="AC943">
        <f t="shared" si="389"/>
        <v>2653.46</v>
      </c>
      <c r="AD943">
        <f t="shared" si="390"/>
        <v>0</v>
      </c>
      <c r="AE943">
        <f t="shared" si="391"/>
        <v>0</v>
      </c>
      <c r="AF943">
        <f t="shared" si="391"/>
        <v>0</v>
      </c>
      <c r="AG943">
        <f t="shared" si="392"/>
        <v>0</v>
      </c>
      <c r="AH943">
        <f t="shared" si="393"/>
        <v>0</v>
      </c>
      <c r="AI943">
        <f t="shared" si="393"/>
        <v>0</v>
      </c>
      <c r="AJ943">
        <f t="shared" si="394"/>
        <v>0</v>
      </c>
      <c r="AK943">
        <v>2653.46</v>
      </c>
      <c r="AL943">
        <v>2653.46</v>
      </c>
      <c r="AM943">
        <v>0</v>
      </c>
      <c r="AN943">
        <v>0</v>
      </c>
      <c r="AO943">
        <v>0</v>
      </c>
      <c r="AP943">
        <v>0</v>
      </c>
      <c r="AQ943">
        <v>0</v>
      </c>
      <c r="AR943">
        <v>0</v>
      </c>
      <c r="AS943">
        <v>0</v>
      </c>
      <c r="AT943">
        <v>70</v>
      </c>
      <c r="AU943">
        <v>10</v>
      </c>
      <c r="AV943">
        <v>1</v>
      </c>
      <c r="AW943">
        <v>1</v>
      </c>
      <c r="AZ943">
        <v>1</v>
      </c>
      <c r="BA943">
        <v>1</v>
      </c>
      <c r="BB943">
        <v>1</v>
      </c>
      <c r="BC943">
        <v>1</v>
      </c>
      <c r="BD943" t="s">
        <v>3</v>
      </c>
      <c r="BE943" t="s">
        <v>3</v>
      </c>
      <c r="BF943" t="s">
        <v>3</v>
      </c>
      <c r="BG943" t="s">
        <v>3</v>
      </c>
      <c r="BH943">
        <v>3</v>
      </c>
      <c r="BI943">
        <v>4</v>
      </c>
      <c r="BJ943" t="s">
        <v>223</v>
      </c>
      <c r="BM943">
        <v>0</v>
      </c>
      <c r="BN943">
        <v>0</v>
      </c>
      <c r="BO943" t="s">
        <v>3</v>
      </c>
      <c r="BP943">
        <v>0</v>
      </c>
      <c r="BQ943">
        <v>1</v>
      </c>
      <c r="BR943">
        <v>0</v>
      </c>
      <c r="BS943">
        <v>1</v>
      </c>
      <c r="BT943">
        <v>1</v>
      </c>
      <c r="BU943">
        <v>1</v>
      </c>
      <c r="BV943">
        <v>1</v>
      </c>
      <c r="BW943">
        <v>1</v>
      </c>
      <c r="BX943">
        <v>1</v>
      </c>
      <c r="BY943" t="s">
        <v>3</v>
      </c>
      <c r="BZ943">
        <v>70</v>
      </c>
      <c r="CA943">
        <v>10</v>
      </c>
      <c r="CE943">
        <v>0</v>
      </c>
      <c r="CF943">
        <v>0</v>
      </c>
      <c r="CG943">
        <v>0</v>
      </c>
      <c r="CM943">
        <v>0</v>
      </c>
      <c r="CN943" t="s">
        <v>3</v>
      </c>
      <c r="CO943">
        <v>0</v>
      </c>
      <c r="CP943">
        <f t="shared" si="395"/>
        <v>0</v>
      </c>
      <c r="CQ943">
        <f t="shared" si="396"/>
        <v>2653.46</v>
      </c>
      <c r="CR943">
        <f t="shared" si="397"/>
        <v>0</v>
      </c>
      <c r="CS943">
        <f t="shared" si="398"/>
        <v>0</v>
      </c>
      <c r="CT943">
        <f t="shared" si="399"/>
        <v>0</v>
      </c>
      <c r="CU943">
        <f t="shared" si="400"/>
        <v>0</v>
      </c>
      <c r="CV943">
        <f t="shared" si="401"/>
        <v>0</v>
      </c>
      <c r="CW943">
        <f t="shared" si="402"/>
        <v>0</v>
      </c>
      <c r="CX943">
        <f t="shared" si="402"/>
        <v>0</v>
      </c>
      <c r="CY943">
        <f t="shared" si="403"/>
        <v>0</v>
      </c>
      <c r="CZ943">
        <f t="shared" si="404"/>
        <v>0</v>
      </c>
      <c r="DC943" t="s">
        <v>3</v>
      </c>
      <c r="DD943" t="s">
        <v>3</v>
      </c>
      <c r="DE943" t="s">
        <v>3</v>
      </c>
      <c r="DF943" t="s">
        <v>3</v>
      </c>
      <c r="DG943" t="s">
        <v>3</v>
      </c>
      <c r="DH943" t="s">
        <v>3</v>
      </c>
      <c r="DI943" t="s">
        <v>3</v>
      </c>
      <c r="DJ943" t="s">
        <v>3</v>
      </c>
      <c r="DK943" t="s">
        <v>3</v>
      </c>
      <c r="DL943" t="s">
        <v>3</v>
      </c>
      <c r="DM943" t="s">
        <v>3</v>
      </c>
      <c r="DN943">
        <v>0</v>
      </c>
      <c r="DO943">
        <v>0</v>
      </c>
      <c r="DP943">
        <v>1</v>
      </c>
      <c r="DQ943">
        <v>1</v>
      </c>
      <c r="DU943">
        <v>1009</v>
      </c>
      <c r="DV943" t="s">
        <v>171</v>
      </c>
      <c r="DW943" t="s">
        <v>171</v>
      </c>
      <c r="DX943">
        <v>1000</v>
      </c>
      <c r="EE943">
        <v>34857346</v>
      </c>
      <c r="EF943">
        <v>1</v>
      </c>
      <c r="EG943" t="s">
        <v>86</v>
      </c>
      <c r="EH943">
        <v>0</v>
      </c>
      <c r="EI943" t="s">
        <v>3</v>
      </c>
      <c r="EJ943">
        <v>4</v>
      </c>
      <c r="EK943">
        <v>0</v>
      </c>
      <c r="EL943" t="s">
        <v>87</v>
      </c>
      <c r="EM943" t="s">
        <v>88</v>
      </c>
      <c r="EO943" t="s">
        <v>3</v>
      </c>
      <c r="EQ943">
        <v>32768</v>
      </c>
      <c r="ER943">
        <v>2653.46</v>
      </c>
      <c r="ES943">
        <v>2653.46</v>
      </c>
      <c r="ET943">
        <v>0</v>
      </c>
      <c r="EU943">
        <v>0</v>
      </c>
      <c r="EV943">
        <v>0</v>
      </c>
      <c r="EW943">
        <v>0</v>
      </c>
      <c r="EX943">
        <v>0</v>
      </c>
      <c r="FQ943">
        <v>0</v>
      </c>
      <c r="FR943">
        <f t="shared" si="405"/>
        <v>0</v>
      </c>
      <c r="FS943">
        <v>0</v>
      </c>
      <c r="FX943">
        <v>70</v>
      </c>
      <c r="FY943">
        <v>10</v>
      </c>
      <c r="GA943" t="s">
        <v>3</v>
      </c>
      <c r="GD943">
        <v>0</v>
      </c>
      <c r="GF943">
        <v>633964965</v>
      </c>
      <c r="GG943">
        <v>2</v>
      </c>
      <c r="GH943">
        <v>1</v>
      </c>
      <c r="GI943">
        <v>-2</v>
      </c>
      <c r="GJ943">
        <v>0</v>
      </c>
      <c r="GK943">
        <f>ROUND(R943*(R12)/100,2)</f>
        <v>0</v>
      </c>
      <c r="GL943">
        <f t="shared" si="406"/>
        <v>0</v>
      </c>
      <c r="GM943">
        <f t="shared" si="407"/>
        <v>0</v>
      </c>
      <c r="GN943">
        <f t="shared" si="408"/>
        <v>0</v>
      </c>
      <c r="GO943">
        <f t="shared" si="409"/>
        <v>0</v>
      </c>
      <c r="GP943">
        <f t="shared" si="410"/>
        <v>0</v>
      </c>
      <c r="GR943">
        <v>0</v>
      </c>
      <c r="GS943">
        <v>3</v>
      </c>
      <c r="GT943">
        <v>0</v>
      </c>
      <c r="GU943" t="s">
        <v>3</v>
      </c>
      <c r="GV943">
        <f t="shared" si="411"/>
        <v>0</v>
      </c>
      <c r="GW943">
        <v>1</v>
      </c>
      <c r="GX943">
        <f t="shared" si="412"/>
        <v>0</v>
      </c>
      <c r="HA943">
        <v>0</v>
      </c>
      <c r="HB943">
        <v>0</v>
      </c>
      <c r="HC943">
        <f t="shared" si="413"/>
        <v>0</v>
      </c>
      <c r="IK943">
        <v>0</v>
      </c>
    </row>
    <row r="945" spans="1:206" x14ac:dyDescent="0.2">
      <c r="A945" s="2">
        <v>51</v>
      </c>
      <c r="B945" s="2">
        <f>B933</f>
        <v>1</v>
      </c>
      <c r="C945" s="2">
        <f>A933</f>
        <v>5</v>
      </c>
      <c r="D945" s="2">
        <f>ROW(A933)</f>
        <v>933</v>
      </c>
      <c r="E945" s="2"/>
      <c r="F945" s="2" t="str">
        <f>IF(F933&lt;&gt;"",F933,"")</f>
        <v>5.1.4</v>
      </c>
      <c r="G945" s="2" t="str">
        <f>IF(G933&lt;&gt;"",G933,"")</f>
        <v>Устройство парковочного кармана - 300 м2</v>
      </c>
      <c r="H945" s="2">
        <v>0</v>
      </c>
      <c r="I945" s="2"/>
      <c r="J945" s="2"/>
      <c r="K945" s="2"/>
      <c r="L945" s="2"/>
      <c r="M945" s="2"/>
      <c r="N945" s="2"/>
      <c r="O945" s="2">
        <f t="shared" ref="O945:T945" si="414">ROUND(AB945,2)</f>
        <v>0</v>
      </c>
      <c r="P945" s="2">
        <f t="shared" si="414"/>
        <v>0</v>
      </c>
      <c r="Q945" s="2">
        <f t="shared" si="414"/>
        <v>0</v>
      </c>
      <c r="R945" s="2">
        <f t="shared" si="414"/>
        <v>0</v>
      </c>
      <c r="S945" s="2">
        <f t="shared" si="414"/>
        <v>0</v>
      </c>
      <c r="T945" s="2">
        <f t="shared" si="414"/>
        <v>0</v>
      </c>
      <c r="U945" s="2">
        <f>AH945</f>
        <v>0</v>
      </c>
      <c r="V945" s="2">
        <f>AI945</f>
        <v>0</v>
      </c>
      <c r="W945" s="2">
        <f>ROUND(AJ945,2)</f>
        <v>0</v>
      </c>
      <c r="X945" s="2">
        <f>ROUND(AK945,2)</f>
        <v>0</v>
      </c>
      <c r="Y945" s="2">
        <f>ROUND(AL945,2)</f>
        <v>0</v>
      </c>
      <c r="Z945" s="2"/>
      <c r="AA945" s="2"/>
      <c r="AB945" s="2">
        <f>ROUND(SUMIF(AA937:AA943,"=36286615",O937:O943),2)</f>
        <v>0</v>
      </c>
      <c r="AC945" s="2">
        <f>ROUND(SUMIF(AA937:AA943,"=36286615",P937:P943),2)</f>
        <v>0</v>
      </c>
      <c r="AD945" s="2">
        <f>ROUND(SUMIF(AA937:AA943,"=36286615",Q937:Q943),2)</f>
        <v>0</v>
      </c>
      <c r="AE945" s="2">
        <f>ROUND(SUMIF(AA937:AA943,"=36286615",R937:R943),2)</f>
        <v>0</v>
      </c>
      <c r="AF945" s="2">
        <f>ROUND(SUMIF(AA937:AA943,"=36286615",S937:S943),2)</f>
        <v>0</v>
      </c>
      <c r="AG945" s="2">
        <f>ROUND(SUMIF(AA937:AA943,"=36286615",T937:T943),2)</f>
        <v>0</v>
      </c>
      <c r="AH945" s="2">
        <f>SUMIF(AA937:AA943,"=36286615",U937:U943)</f>
        <v>0</v>
      </c>
      <c r="AI945" s="2">
        <f>SUMIF(AA937:AA943,"=36286615",V937:V943)</f>
        <v>0</v>
      </c>
      <c r="AJ945" s="2">
        <f>ROUND(SUMIF(AA937:AA943,"=36286615",W937:W943),2)</f>
        <v>0</v>
      </c>
      <c r="AK945" s="2">
        <f>ROUND(SUMIF(AA937:AA943,"=36286615",X937:X943),2)</f>
        <v>0</v>
      </c>
      <c r="AL945" s="2">
        <f>ROUND(SUMIF(AA937:AA943,"=36286615",Y937:Y943),2)</f>
        <v>0</v>
      </c>
      <c r="AM945" s="2"/>
      <c r="AN945" s="2"/>
      <c r="AO945" s="2">
        <f t="shared" ref="AO945:BC945" si="415">ROUND(BX945,2)</f>
        <v>0</v>
      </c>
      <c r="AP945" s="2">
        <f t="shared" si="415"/>
        <v>0</v>
      </c>
      <c r="AQ945" s="2">
        <f t="shared" si="415"/>
        <v>0</v>
      </c>
      <c r="AR945" s="2">
        <f t="shared" si="415"/>
        <v>0</v>
      </c>
      <c r="AS945" s="2">
        <f t="shared" si="415"/>
        <v>0</v>
      </c>
      <c r="AT945" s="2">
        <f t="shared" si="415"/>
        <v>0</v>
      </c>
      <c r="AU945" s="2">
        <f t="shared" si="415"/>
        <v>0</v>
      </c>
      <c r="AV945" s="2">
        <f t="shared" si="415"/>
        <v>0</v>
      </c>
      <c r="AW945" s="2">
        <f t="shared" si="415"/>
        <v>0</v>
      </c>
      <c r="AX945" s="2">
        <f t="shared" si="415"/>
        <v>0</v>
      </c>
      <c r="AY945" s="2">
        <f t="shared" si="415"/>
        <v>0</v>
      </c>
      <c r="AZ945" s="2">
        <f t="shared" si="415"/>
        <v>0</v>
      </c>
      <c r="BA945" s="2">
        <f t="shared" si="415"/>
        <v>0</v>
      </c>
      <c r="BB945" s="2">
        <f t="shared" si="415"/>
        <v>0</v>
      </c>
      <c r="BC945" s="2">
        <f t="shared" si="415"/>
        <v>0</v>
      </c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>
        <f>ROUND(SUMIF(AA937:AA943,"=36286615",FQ937:FQ943),2)</f>
        <v>0</v>
      </c>
      <c r="BY945" s="2">
        <f>ROUND(SUMIF(AA937:AA943,"=36286615",FR937:FR943),2)</f>
        <v>0</v>
      </c>
      <c r="BZ945" s="2">
        <f>ROUND(SUMIF(AA937:AA943,"=36286615",GL937:GL943),2)</f>
        <v>0</v>
      </c>
      <c r="CA945" s="2">
        <f>ROUND(SUMIF(AA937:AA943,"=36286615",GM937:GM943),2)</f>
        <v>0</v>
      </c>
      <c r="CB945" s="2">
        <f>ROUND(SUMIF(AA937:AA943,"=36286615",GN937:GN943),2)</f>
        <v>0</v>
      </c>
      <c r="CC945" s="2">
        <f>ROUND(SUMIF(AA937:AA943,"=36286615",GO937:GO943),2)</f>
        <v>0</v>
      </c>
      <c r="CD945" s="2">
        <f>ROUND(SUMIF(AA937:AA943,"=36286615",GP937:GP943),2)</f>
        <v>0</v>
      </c>
      <c r="CE945" s="2">
        <f>AC945-BX945</f>
        <v>0</v>
      </c>
      <c r="CF945" s="2">
        <f>AC945-BY945</f>
        <v>0</v>
      </c>
      <c r="CG945" s="2">
        <f>BX945-BZ945</f>
        <v>0</v>
      </c>
      <c r="CH945" s="2">
        <f>AC945-BX945-BY945+BZ945</f>
        <v>0</v>
      </c>
      <c r="CI945" s="2">
        <f>BY945-BZ945</f>
        <v>0</v>
      </c>
      <c r="CJ945" s="2">
        <f>ROUND(SUMIF(AA937:AA943,"=36286615",GX937:GX943),2)</f>
        <v>0</v>
      </c>
      <c r="CK945" s="2">
        <f>ROUND(SUMIF(AA937:AA943,"=36286615",GY937:GY943),2)</f>
        <v>0</v>
      </c>
      <c r="CL945" s="2">
        <f>ROUND(SUMIF(AA937:AA943,"=36286615",GZ937:GZ943),2)</f>
        <v>0</v>
      </c>
      <c r="CM945" s="2"/>
      <c r="CN945" s="2"/>
      <c r="CO945" s="2"/>
      <c r="CP945" s="2"/>
      <c r="CQ945" s="2"/>
      <c r="CR945" s="2"/>
      <c r="CS945" s="2"/>
      <c r="CT945" s="2"/>
      <c r="CU945" s="2"/>
      <c r="CV945" s="2"/>
      <c r="CW945" s="2"/>
      <c r="CX945" s="2"/>
      <c r="CY945" s="2"/>
      <c r="CZ945" s="2"/>
      <c r="DA945" s="2"/>
      <c r="DB945" s="2"/>
      <c r="DC945" s="2"/>
      <c r="DD945" s="2"/>
      <c r="DE945" s="2"/>
      <c r="DF945" s="2"/>
      <c r="DG945" s="3"/>
      <c r="DH945" s="3"/>
      <c r="DI945" s="3"/>
      <c r="DJ945" s="3"/>
      <c r="DK945" s="3"/>
      <c r="DL945" s="3"/>
      <c r="DM945" s="3"/>
      <c r="DN945" s="3"/>
      <c r="DO945" s="3"/>
      <c r="DP945" s="3"/>
      <c r="DQ945" s="3"/>
      <c r="DR945" s="3"/>
      <c r="DS945" s="3"/>
      <c r="DT945" s="3"/>
      <c r="DU945" s="3"/>
      <c r="DV945" s="3"/>
      <c r="DW945" s="3"/>
      <c r="DX945" s="3"/>
      <c r="DY945" s="3"/>
      <c r="DZ945" s="3"/>
      <c r="EA945" s="3"/>
      <c r="EB945" s="3"/>
      <c r="EC945" s="3"/>
      <c r="ED945" s="3"/>
      <c r="EE945" s="3"/>
      <c r="EF945" s="3"/>
      <c r="EG945" s="3"/>
      <c r="EH945" s="3"/>
      <c r="EI945" s="3"/>
      <c r="EJ945" s="3"/>
      <c r="EK945" s="3"/>
      <c r="EL945" s="3"/>
      <c r="EM945" s="3"/>
      <c r="EN945" s="3"/>
      <c r="EO945" s="3"/>
      <c r="EP945" s="3"/>
      <c r="EQ945" s="3"/>
      <c r="ER945" s="3"/>
      <c r="ES945" s="3"/>
      <c r="ET945" s="3"/>
      <c r="EU945" s="3"/>
      <c r="EV945" s="3"/>
      <c r="EW945" s="3"/>
      <c r="EX945" s="3"/>
      <c r="EY945" s="3"/>
      <c r="EZ945" s="3"/>
      <c r="FA945" s="3"/>
      <c r="FB945" s="3"/>
      <c r="FC945" s="3"/>
      <c r="FD945" s="3"/>
      <c r="FE945" s="3"/>
      <c r="FF945" s="3"/>
      <c r="FG945" s="3"/>
      <c r="FH945" s="3"/>
      <c r="FI945" s="3"/>
      <c r="FJ945" s="3"/>
      <c r="FK945" s="3"/>
      <c r="FL945" s="3"/>
      <c r="FM945" s="3"/>
      <c r="FN945" s="3"/>
      <c r="FO945" s="3"/>
      <c r="FP945" s="3"/>
      <c r="FQ945" s="3"/>
      <c r="FR945" s="3"/>
      <c r="FS945" s="3"/>
      <c r="FT945" s="3"/>
      <c r="FU945" s="3"/>
      <c r="FV945" s="3"/>
      <c r="FW945" s="3"/>
      <c r="FX945" s="3"/>
      <c r="FY945" s="3"/>
      <c r="FZ945" s="3"/>
      <c r="GA945" s="3"/>
      <c r="GB945" s="3"/>
      <c r="GC945" s="3"/>
      <c r="GD945" s="3"/>
      <c r="GE945" s="3"/>
      <c r="GF945" s="3"/>
      <c r="GG945" s="3"/>
      <c r="GH945" s="3"/>
      <c r="GI945" s="3"/>
      <c r="GJ945" s="3"/>
      <c r="GK945" s="3"/>
      <c r="GL945" s="3"/>
      <c r="GM945" s="3"/>
      <c r="GN945" s="3"/>
      <c r="GO945" s="3"/>
      <c r="GP945" s="3"/>
      <c r="GQ945" s="3"/>
      <c r="GR945" s="3"/>
      <c r="GS945" s="3"/>
      <c r="GT945" s="3"/>
      <c r="GU945" s="3"/>
      <c r="GV945" s="3"/>
      <c r="GW945" s="3"/>
      <c r="GX945" s="3">
        <v>0</v>
      </c>
    </row>
    <row r="947" spans="1:206" x14ac:dyDescent="0.2">
      <c r="A947" s="4">
        <v>50</v>
      </c>
      <c r="B947" s="4">
        <v>0</v>
      </c>
      <c r="C947" s="4">
        <v>0</v>
      </c>
      <c r="D947" s="4">
        <v>1</v>
      </c>
      <c r="E947" s="4">
        <v>201</v>
      </c>
      <c r="F947" s="4">
        <f>ROUND(Source!O945,O947)</f>
        <v>0</v>
      </c>
      <c r="G947" s="4" t="s">
        <v>12</v>
      </c>
      <c r="H947" s="4" t="s">
        <v>13</v>
      </c>
      <c r="I947" s="4"/>
      <c r="J947" s="4"/>
      <c r="K947" s="4">
        <v>201</v>
      </c>
      <c r="L947" s="4">
        <v>1</v>
      </c>
      <c r="M947" s="4">
        <v>3</v>
      </c>
      <c r="N947" s="4" t="s">
        <v>3</v>
      </c>
      <c r="O947" s="4">
        <v>2</v>
      </c>
      <c r="P947" s="4"/>
      <c r="Q947" s="4"/>
      <c r="R947" s="4"/>
      <c r="S947" s="4"/>
      <c r="T947" s="4"/>
      <c r="U947" s="4"/>
      <c r="V947" s="4"/>
      <c r="W947" s="4"/>
    </row>
    <row r="948" spans="1:206" x14ac:dyDescent="0.2">
      <c r="A948" s="4">
        <v>50</v>
      </c>
      <c r="B948" s="4">
        <v>0</v>
      </c>
      <c r="C948" s="4">
        <v>0</v>
      </c>
      <c r="D948" s="4">
        <v>1</v>
      </c>
      <c r="E948" s="4">
        <v>202</v>
      </c>
      <c r="F948" s="4">
        <f>ROUND(Source!P945,O948)</f>
        <v>0</v>
      </c>
      <c r="G948" s="4" t="s">
        <v>14</v>
      </c>
      <c r="H948" s="4" t="s">
        <v>15</v>
      </c>
      <c r="I948" s="4"/>
      <c r="J948" s="4"/>
      <c r="K948" s="4">
        <v>202</v>
      </c>
      <c r="L948" s="4">
        <v>2</v>
      </c>
      <c r="M948" s="4">
        <v>3</v>
      </c>
      <c r="N948" s="4" t="s">
        <v>3</v>
      </c>
      <c r="O948" s="4">
        <v>2</v>
      </c>
      <c r="P948" s="4"/>
      <c r="Q948" s="4"/>
      <c r="R948" s="4"/>
      <c r="S948" s="4"/>
      <c r="T948" s="4"/>
      <c r="U948" s="4"/>
      <c r="V948" s="4"/>
      <c r="W948" s="4"/>
    </row>
    <row r="949" spans="1:206" x14ac:dyDescent="0.2">
      <c r="A949" s="4">
        <v>50</v>
      </c>
      <c r="B949" s="4">
        <v>0</v>
      </c>
      <c r="C949" s="4">
        <v>0</v>
      </c>
      <c r="D949" s="4">
        <v>1</v>
      </c>
      <c r="E949" s="4">
        <v>222</v>
      </c>
      <c r="F949" s="4">
        <f>ROUND(Source!AO945,O949)</f>
        <v>0</v>
      </c>
      <c r="G949" s="4" t="s">
        <v>16</v>
      </c>
      <c r="H949" s="4" t="s">
        <v>17</v>
      </c>
      <c r="I949" s="4"/>
      <c r="J949" s="4"/>
      <c r="K949" s="4">
        <v>222</v>
      </c>
      <c r="L949" s="4">
        <v>3</v>
      </c>
      <c r="M949" s="4">
        <v>3</v>
      </c>
      <c r="N949" s="4" t="s">
        <v>3</v>
      </c>
      <c r="O949" s="4">
        <v>2</v>
      </c>
      <c r="P949" s="4"/>
      <c r="Q949" s="4"/>
      <c r="R949" s="4"/>
      <c r="S949" s="4"/>
      <c r="T949" s="4"/>
      <c r="U949" s="4"/>
      <c r="V949" s="4"/>
      <c r="W949" s="4"/>
    </row>
    <row r="950" spans="1:206" x14ac:dyDescent="0.2">
      <c r="A950" s="4">
        <v>50</v>
      </c>
      <c r="B950" s="4">
        <v>0</v>
      </c>
      <c r="C950" s="4">
        <v>0</v>
      </c>
      <c r="D950" s="4">
        <v>1</v>
      </c>
      <c r="E950" s="4">
        <v>225</v>
      </c>
      <c r="F950" s="4">
        <f>ROUND(Source!AV945,O950)</f>
        <v>0</v>
      </c>
      <c r="G950" s="4" t="s">
        <v>18</v>
      </c>
      <c r="H950" s="4" t="s">
        <v>19</v>
      </c>
      <c r="I950" s="4"/>
      <c r="J950" s="4"/>
      <c r="K950" s="4">
        <v>225</v>
      </c>
      <c r="L950" s="4">
        <v>4</v>
      </c>
      <c r="M950" s="4">
        <v>3</v>
      </c>
      <c r="N950" s="4" t="s">
        <v>3</v>
      </c>
      <c r="O950" s="4">
        <v>2</v>
      </c>
      <c r="P950" s="4"/>
      <c r="Q950" s="4"/>
      <c r="R950" s="4"/>
      <c r="S950" s="4"/>
      <c r="T950" s="4"/>
      <c r="U950" s="4"/>
      <c r="V950" s="4"/>
      <c r="W950" s="4"/>
    </row>
    <row r="951" spans="1:206" x14ac:dyDescent="0.2">
      <c r="A951" s="4">
        <v>50</v>
      </c>
      <c r="B951" s="4">
        <v>0</v>
      </c>
      <c r="C951" s="4">
        <v>0</v>
      </c>
      <c r="D951" s="4">
        <v>1</v>
      </c>
      <c r="E951" s="4">
        <v>226</v>
      </c>
      <c r="F951" s="4">
        <f>ROUND(Source!AW945,O951)</f>
        <v>0</v>
      </c>
      <c r="G951" s="4" t="s">
        <v>20</v>
      </c>
      <c r="H951" s="4" t="s">
        <v>21</v>
      </c>
      <c r="I951" s="4"/>
      <c r="J951" s="4"/>
      <c r="K951" s="4">
        <v>226</v>
      </c>
      <c r="L951" s="4">
        <v>5</v>
      </c>
      <c r="M951" s="4">
        <v>3</v>
      </c>
      <c r="N951" s="4" t="s">
        <v>3</v>
      </c>
      <c r="O951" s="4">
        <v>2</v>
      </c>
      <c r="P951" s="4"/>
      <c r="Q951" s="4"/>
      <c r="R951" s="4"/>
      <c r="S951" s="4"/>
      <c r="T951" s="4"/>
      <c r="U951" s="4"/>
      <c r="V951" s="4"/>
      <c r="W951" s="4"/>
    </row>
    <row r="952" spans="1:206" x14ac:dyDescent="0.2">
      <c r="A952" s="4">
        <v>50</v>
      </c>
      <c r="B952" s="4">
        <v>0</v>
      </c>
      <c r="C952" s="4">
        <v>0</v>
      </c>
      <c r="D952" s="4">
        <v>1</v>
      </c>
      <c r="E952" s="4">
        <v>227</v>
      </c>
      <c r="F952" s="4">
        <f>ROUND(Source!AX945,O952)</f>
        <v>0</v>
      </c>
      <c r="G952" s="4" t="s">
        <v>22</v>
      </c>
      <c r="H952" s="4" t="s">
        <v>23</v>
      </c>
      <c r="I952" s="4"/>
      <c r="J952" s="4"/>
      <c r="K952" s="4">
        <v>227</v>
      </c>
      <c r="L952" s="4">
        <v>6</v>
      </c>
      <c r="M952" s="4">
        <v>3</v>
      </c>
      <c r="N952" s="4" t="s">
        <v>3</v>
      </c>
      <c r="O952" s="4">
        <v>2</v>
      </c>
      <c r="P952" s="4"/>
      <c r="Q952" s="4"/>
      <c r="R952" s="4"/>
      <c r="S952" s="4"/>
      <c r="T952" s="4"/>
      <c r="U952" s="4"/>
      <c r="V952" s="4"/>
      <c r="W952" s="4"/>
    </row>
    <row r="953" spans="1:206" x14ac:dyDescent="0.2">
      <c r="A953" s="4">
        <v>50</v>
      </c>
      <c r="B953" s="4">
        <v>0</v>
      </c>
      <c r="C953" s="4">
        <v>0</v>
      </c>
      <c r="D953" s="4">
        <v>1</v>
      </c>
      <c r="E953" s="4">
        <v>228</v>
      </c>
      <c r="F953" s="4">
        <f>ROUND(Source!AY945,O953)</f>
        <v>0</v>
      </c>
      <c r="G953" s="4" t="s">
        <v>24</v>
      </c>
      <c r="H953" s="4" t="s">
        <v>25</v>
      </c>
      <c r="I953" s="4"/>
      <c r="J953" s="4"/>
      <c r="K953" s="4">
        <v>228</v>
      </c>
      <c r="L953" s="4">
        <v>7</v>
      </c>
      <c r="M953" s="4">
        <v>3</v>
      </c>
      <c r="N953" s="4" t="s">
        <v>3</v>
      </c>
      <c r="O953" s="4">
        <v>2</v>
      </c>
      <c r="P953" s="4"/>
      <c r="Q953" s="4"/>
      <c r="R953" s="4"/>
      <c r="S953" s="4"/>
      <c r="T953" s="4"/>
      <c r="U953" s="4"/>
      <c r="V953" s="4"/>
      <c r="W953" s="4"/>
    </row>
    <row r="954" spans="1:206" x14ac:dyDescent="0.2">
      <c r="A954" s="4">
        <v>50</v>
      </c>
      <c r="B954" s="4">
        <v>0</v>
      </c>
      <c r="C954" s="4">
        <v>0</v>
      </c>
      <c r="D954" s="4">
        <v>1</v>
      </c>
      <c r="E954" s="4">
        <v>216</v>
      </c>
      <c r="F954" s="4">
        <f>ROUND(Source!AP945,O954)</f>
        <v>0</v>
      </c>
      <c r="G954" s="4" t="s">
        <v>26</v>
      </c>
      <c r="H954" s="4" t="s">
        <v>27</v>
      </c>
      <c r="I954" s="4"/>
      <c r="J954" s="4"/>
      <c r="K954" s="4">
        <v>216</v>
      </c>
      <c r="L954" s="4">
        <v>8</v>
      </c>
      <c r="M954" s="4">
        <v>3</v>
      </c>
      <c r="N954" s="4" t="s">
        <v>3</v>
      </c>
      <c r="O954" s="4">
        <v>2</v>
      </c>
      <c r="P954" s="4"/>
      <c r="Q954" s="4"/>
      <c r="R954" s="4"/>
      <c r="S954" s="4"/>
      <c r="T954" s="4"/>
      <c r="U954" s="4"/>
      <c r="V954" s="4"/>
      <c r="W954" s="4"/>
    </row>
    <row r="955" spans="1:206" x14ac:dyDescent="0.2">
      <c r="A955" s="4">
        <v>50</v>
      </c>
      <c r="B955" s="4">
        <v>0</v>
      </c>
      <c r="C955" s="4">
        <v>0</v>
      </c>
      <c r="D955" s="4">
        <v>1</v>
      </c>
      <c r="E955" s="4">
        <v>223</v>
      </c>
      <c r="F955" s="4">
        <f>ROUND(Source!AQ945,O955)</f>
        <v>0</v>
      </c>
      <c r="G955" s="4" t="s">
        <v>28</v>
      </c>
      <c r="H955" s="4" t="s">
        <v>29</v>
      </c>
      <c r="I955" s="4"/>
      <c r="J955" s="4"/>
      <c r="K955" s="4">
        <v>223</v>
      </c>
      <c r="L955" s="4">
        <v>9</v>
      </c>
      <c r="M955" s="4">
        <v>3</v>
      </c>
      <c r="N955" s="4" t="s">
        <v>3</v>
      </c>
      <c r="O955" s="4">
        <v>2</v>
      </c>
      <c r="P955" s="4"/>
      <c r="Q955" s="4"/>
      <c r="R955" s="4"/>
      <c r="S955" s="4"/>
      <c r="T955" s="4"/>
      <c r="U955" s="4"/>
      <c r="V955" s="4"/>
      <c r="W955" s="4"/>
    </row>
    <row r="956" spans="1:206" x14ac:dyDescent="0.2">
      <c r="A956" s="4">
        <v>50</v>
      </c>
      <c r="B956" s="4">
        <v>0</v>
      </c>
      <c r="C956" s="4">
        <v>0</v>
      </c>
      <c r="D956" s="4">
        <v>1</v>
      </c>
      <c r="E956" s="4">
        <v>229</v>
      </c>
      <c r="F956" s="4">
        <f>ROUND(Source!AZ945,O956)</f>
        <v>0</v>
      </c>
      <c r="G956" s="4" t="s">
        <v>30</v>
      </c>
      <c r="H956" s="4" t="s">
        <v>31</v>
      </c>
      <c r="I956" s="4"/>
      <c r="J956" s="4"/>
      <c r="K956" s="4">
        <v>229</v>
      </c>
      <c r="L956" s="4">
        <v>10</v>
      </c>
      <c r="M956" s="4">
        <v>3</v>
      </c>
      <c r="N956" s="4" t="s">
        <v>3</v>
      </c>
      <c r="O956" s="4">
        <v>2</v>
      </c>
      <c r="P956" s="4"/>
      <c r="Q956" s="4"/>
      <c r="R956" s="4"/>
      <c r="S956" s="4"/>
      <c r="T956" s="4"/>
      <c r="U956" s="4"/>
      <c r="V956" s="4"/>
      <c r="W956" s="4"/>
    </row>
    <row r="957" spans="1:206" x14ac:dyDescent="0.2">
      <c r="A957" s="4">
        <v>50</v>
      </c>
      <c r="B957" s="4">
        <v>0</v>
      </c>
      <c r="C957" s="4">
        <v>0</v>
      </c>
      <c r="D957" s="4">
        <v>1</v>
      </c>
      <c r="E957" s="4">
        <v>203</v>
      </c>
      <c r="F957" s="4">
        <f>ROUND(Source!Q945,O957)</f>
        <v>0</v>
      </c>
      <c r="G957" s="4" t="s">
        <v>32</v>
      </c>
      <c r="H957" s="4" t="s">
        <v>33</v>
      </c>
      <c r="I957" s="4"/>
      <c r="J957" s="4"/>
      <c r="K957" s="4">
        <v>203</v>
      </c>
      <c r="L957" s="4">
        <v>11</v>
      </c>
      <c r="M957" s="4">
        <v>3</v>
      </c>
      <c r="N957" s="4" t="s">
        <v>3</v>
      </c>
      <c r="O957" s="4">
        <v>2</v>
      </c>
      <c r="P957" s="4"/>
      <c r="Q957" s="4"/>
      <c r="R957" s="4"/>
      <c r="S957" s="4"/>
      <c r="T957" s="4"/>
      <c r="U957" s="4"/>
      <c r="V957" s="4"/>
      <c r="W957" s="4"/>
    </row>
    <row r="958" spans="1:206" x14ac:dyDescent="0.2">
      <c r="A958" s="4">
        <v>50</v>
      </c>
      <c r="B958" s="4">
        <v>0</v>
      </c>
      <c r="C958" s="4">
        <v>0</v>
      </c>
      <c r="D958" s="4">
        <v>1</v>
      </c>
      <c r="E958" s="4">
        <v>231</v>
      </c>
      <c r="F958" s="4">
        <f>ROUND(Source!BB945,O958)</f>
        <v>0</v>
      </c>
      <c r="G958" s="4" t="s">
        <v>34</v>
      </c>
      <c r="H958" s="4" t="s">
        <v>35</v>
      </c>
      <c r="I958" s="4"/>
      <c r="J958" s="4"/>
      <c r="K958" s="4">
        <v>231</v>
      </c>
      <c r="L958" s="4">
        <v>12</v>
      </c>
      <c r="M958" s="4">
        <v>3</v>
      </c>
      <c r="N958" s="4" t="s">
        <v>3</v>
      </c>
      <c r="O958" s="4">
        <v>2</v>
      </c>
      <c r="P958" s="4"/>
      <c r="Q958" s="4"/>
      <c r="R958" s="4"/>
      <c r="S958" s="4"/>
      <c r="T958" s="4"/>
      <c r="U958" s="4"/>
      <c r="V958" s="4"/>
      <c r="W958" s="4"/>
    </row>
    <row r="959" spans="1:206" x14ac:dyDescent="0.2">
      <c r="A959" s="4">
        <v>50</v>
      </c>
      <c r="B959" s="4">
        <v>0</v>
      </c>
      <c r="C959" s="4">
        <v>0</v>
      </c>
      <c r="D959" s="4">
        <v>1</v>
      </c>
      <c r="E959" s="4">
        <v>204</v>
      </c>
      <c r="F959" s="4">
        <f>ROUND(Source!R945,O959)</f>
        <v>0</v>
      </c>
      <c r="G959" s="4" t="s">
        <v>36</v>
      </c>
      <c r="H959" s="4" t="s">
        <v>37</v>
      </c>
      <c r="I959" s="4"/>
      <c r="J959" s="4"/>
      <c r="K959" s="4">
        <v>204</v>
      </c>
      <c r="L959" s="4">
        <v>13</v>
      </c>
      <c r="M959" s="4">
        <v>3</v>
      </c>
      <c r="N959" s="4" t="s">
        <v>3</v>
      </c>
      <c r="O959" s="4">
        <v>2</v>
      </c>
      <c r="P959" s="4"/>
      <c r="Q959" s="4"/>
      <c r="R959" s="4"/>
      <c r="S959" s="4"/>
      <c r="T959" s="4"/>
      <c r="U959" s="4"/>
      <c r="V959" s="4"/>
      <c r="W959" s="4"/>
    </row>
    <row r="960" spans="1:206" x14ac:dyDescent="0.2">
      <c r="A960" s="4">
        <v>50</v>
      </c>
      <c r="B960" s="4">
        <v>0</v>
      </c>
      <c r="C960" s="4">
        <v>0</v>
      </c>
      <c r="D960" s="4">
        <v>1</v>
      </c>
      <c r="E960" s="4">
        <v>205</v>
      </c>
      <c r="F960" s="4">
        <f>ROUND(Source!S945,O960)</f>
        <v>0</v>
      </c>
      <c r="G960" s="4" t="s">
        <v>38</v>
      </c>
      <c r="H960" s="4" t="s">
        <v>39</v>
      </c>
      <c r="I960" s="4"/>
      <c r="J960" s="4"/>
      <c r="K960" s="4">
        <v>205</v>
      </c>
      <c r="L960" s="4">
        <v>14</v>
      </c>
      <c r="M960" s="4">
        <v>3</v>
      </c>
      <c r="N960" s="4" t="s">
        <v>3</v>
      </c>
      <c r="O960" s="4">
        <v>2</v>
      </c>
      <c r="P960" s="4"/>
      <c r="Q960" s="4"/>
      <c r="R960" s="4"/>
      <c r="S960" s="4"/>
      <c r="T960" s="4"/>
      <c r="U960" s="4"/>
      <c r="V960" s="4"/>
      <c r="W960" s="4"/>
    </row>
    <row r="961" spans="1:206" x14ac:dyDescent="0.2">
      <c r="A961" s="4">
        <v>50</v>
      </c>
      <c r="B961" s="4">
        <v>0</v>
      </c>
      <c r="C961" s="4">
        <v>0</v>
      </c>
      <c r="D961" s="4">
        <v>1</v>
      </c>
      <c r="E961" s="4">
        <v>232</v>
      </c>
      <c r="F961" s="4">
        <f>ROUND(Source!BC945,O961)</f>
        <v>0</v>
      </c>
      <c r="G961" s="4" t="s">
        <v>40</v>
      </c>
      <c r="H961" s="4" t="s">
        <v>41</v>
      </c>
      <c r="I961" s="4"/>
      <c r="J961" s="4"/>
      <c r="K961" s="4">
        <v>232</v>
      </c>
      <c r="L961" s="4">
        <v>15</v>
      </c>
      <c r="M961" s="4">
        <v>3</v>
      </c>
      <c r="N961" s="4" t="s">
        <v>3</v>
      </c>
      <c r="O961" s="4">
        <v>2</v>
      </c>
      <c r="P961" s="4"/>
      <c r="Q961" s="4"/>
      <c r="R961" s="4"/>
      <c r="S961" s="4"/>
      <c r="T961" s="4"/>
      <c r="U961" s="4"/>
      <c r="V961" s="4"/>
      <c r="W961" s="4"/>
    </row>
    <row r="962" spans="1:206" x14ac:dyDescent="0.2">
      <c r="A962" s="4">
        <v>50</v>
      </c>
      <c r="B962" s="4">
        <v>0</v>
      </c>
      <c r="C962" s="4">
        <v>0</v>
      </c>
      <c r="D962" s="4">
        <v>1</v>
      </c>
      <c r="E962" s="4">
        <v>214</v>
      </c>
      <c r="F962" s="4">
        <f>ROUND(Source!AS945,O962)</f>
        <v>0</v>
      </c>
      <c r="G962" s="4" t="s">
        <v>42</v>
      </c>
      <c r="H962" s="4" t="s">
        <v>43</v>
      </c>
      <c r="I962" s="4"/>
      <c r="J962" s="4"/>
      <c r="K962" s="4">
        <v>214</v>
      </c>
      <c r="L962" s="4">
        <v>16</v>
      </c>
      <c r="M962" s="4">
        <v>3</v>
      </c>
      <c r="N962" s="4" t="s">
        <v>3</v>
      </c>
      <c r="O962" s="4">
        <v>2</v>
      </c>
      <c r="P962" s="4"/>
      <c r="Q962" s="4"/>
      <c r="R962" s="4"/>
      <c r="S962" s="4"/>
      <c r="T962" s="4"/>
      <c r="U962" s="4"/>
      <c r="V962" s="4"/>
      <c r="W962" s="4"/>
    </row>
    <row r="963" spans="1:206" x14ac:dyDescent="0.2">
      <c r="A963" s="4">
        <v>50</v>
      </c>
      <c r="B963" s="4">
        <v>0</v>
      </c>
      <c r="C963" s="4">
        <v>0</v>
      </c>
      <c r="D963" s="4">
        <v>1</v>
      </c>
      <c r="E963" s="4">
        <v>215</v>
      </c>
      <c r="F963" s="4">
        <f>ROUND(Source!AT945,O963)</f>
        <v>0</v>
      </c>
      <c r="G963" s="4" t="s">
        <v>44</v>
      </c>
      <c r="H963" s="4" t="s">
        <v>45</v>
      </c>
      <c r="I963" s="4"/>
      <c r="J963" s="4"/>
      <c r="K963" s="4">
        <v>215</v>
      </c>
      <c r="L963" s="4">
        <v>17</v>
      </c>
      <c r="M963" s="4">
        <v>3</v>
      </c>
      <c r="N963" s="4" t="s">
        <v>3</v>
      </c>
      <c r="O963" s="4">
        <v>2</v>
      </c>
      <c r="P963" s="4"/>
      <c r="Q963" s="4"/>
      <c r="R963" s="4"/>
      <c r="S963" s="4"/>
      <c r="T963" s="4"/>
      <c r="U963" s="4"/>
      <c r="V963" s="4"/>
      <c r="W963" s="4"/>
    </row>
    <row r="964" spans="1:206" x14ac:dyDescent="0.2">
      <c r="A964" s="4">
        <v>50</v>
      </c>
      <c r="B964" s="4">
        <v>0</v>
      </c>
      <c r="C964" s="4">
        <v>0</v>
      </c>
      <c r="D964" s="4">
        <v>1</v>
      </c>
      <c r="E964" s="4">
        <v>217</v>
      </c>
      <c r="F964" s="4">
        <f>ROUND(Source!AU945,O964)</f>
        <v>0</v>
      </c>
      <c r="G964" s="4" t="s">
        <v>46</v>
      </c>
      <c r="H964" s="4" t="s">
        <v>47</v>
      </c>
      <c r="I964" s="4"/>
      <c r="J964" s="4"/>
      <c r="K964" s="4">
        <v>217</v>
      </c>
      <c r="L964" s="4">
        <v>18</v>
      </c>
      <c r="M964" s="4">
        <v>3</v>
      </c>
      <c r="N964" s="4" t="s">
        <v>3</v>
      </c>
      <c r="O964" s="4">
        <v>2</v>
      </c>
      <c r="P964" s="4"/>
      <c r="Q964" s="4"/>
      <c r="R964" s="4"/>
      <c r="S964" s="4"/>
      <c r="T964" s="4"/>
      <c r="U964" s="4"/>
      <c r="V964" s="4"/>
      <c r="W964" s="4"/>
    </row>
    <row r="965" spans="1:206" x14ac:dyDescent="0.2">
      <c r="A965" s="4">
        <v>50</v>
      </c>
      <c r="B965" s="4">
        <v>0</v>
      </c>
      <c r="C965" s="4">
        <v>0</v>
      </c>
      <c r="D965" s="4">
        <v>1</v>
      </c>
      <c r="E965" s="4">
        <v>230</v>
      </c>
      <c r="F965" s="4">
        <f>ROUND(Source!BA945,O965)</f>
        <v>0</v>
      </c>
      <c r="G965" s="4" t="s">
        <v>48</v>
      </c>
      <c r="H965" s="4" t="s">
        <v>49</v>
      </c>
      <c r="I965" s="4"/>
      <c r="J965" s="4"/>
      <c r="K965" s="4">
        <v>230</v>
      </c>
      <c r="L965" s="4">
        <v>19</v>
      </c>
      <c r="M965" s="4">
        <v>3</v>
      </c>
      <c r="N965" s="4" t="s">
        <v>3</v>
      </c>
      <c r="O965" s="4">
        <v>2</v>
      </c>
      <c r="P965" s="4"/>
      <c r="Q965" s="4"/>
      <c r="R965" s="4"/>
      <c r="S965" s="4"/>
      <c r="T965" s="4"/>
      <c r="U965" s="4"/>
      <c r="V965" s="4"/>
      <c r="W965" s="4"/>
    </row>
    <row r="966" spans="1:206" x14ac:dyDescent="0.2">
      <c r="A966" s="4">
        <v>50</v>
      </c>
      <c r="B966" s="4">
        <v>0</v>
      </c>
      <c r="C966" s="4">
        <v>0</v>
      </c>
      <c r="D966" s="4">
        <v>1</v>
      </c>
      <c r="E966" s="4">
        <v>206</v>
      </c>
      <c r="F966" s="4">
        <f>ROUND(Source!T945,O966)</f>
        <v>0</v>
      </c>
      <c r="G966" s="4" t="s">
        <v>50</v>
      </c>
      <c r="H966" s="4" t="s">
        <v>51</v>
      </c>
      <c r="I966" s="4"/>
      <c r="J966" s="4"/>
      <c r="K966" s="4">
        <v>206</v>
      </c>
      <c r="L966" s="4">
        <v>20</v>
      </c>
      <c r="M966" s="4">
        <v>3</v>
      </c>
      <c r="N966" s="4" t="s">
        <v>3</v>
      </c>
      <c r="O966" s="4">
        <v>2</v>
      </c>
      <c r="P966" s="4"/>
      <c r="Q966" s="4"/>
      <c r="R966" s="4"/>
      <c r="S966" s="4"/>
      <c r="T966" s="4"/>
      <c r="U966" s="4"/>
      <c r="V966" s="4"/>
      <c r="W966" s="4"/>
    </row>
    <row r="967" spans="1:206" x14ac:dyDescent="0.2">
      <c r="A967" s="4">
        <v>50</v>
      </c>
      <c r="B967" s="4">
        <v>0</v>
      </c>
      <c r="C967" s="4">
        <v>0</v>
      </c>
      <c r="D967" s="4">
        <v>1</v>
      </c>
      <c r="E967" s="4">
        <v>207</v>
      </c>
      <c r="F967" s="4">
        <f>Source!U945</f>
        <v>0</v>
      </c>
      <c r="G967" s="4" t="s">
        <v>52</v>
      </c>
      <c r="H967" s="4" t="s">
        <v>53</v>
      </c>
      <c r="I967" s="4"/>
      <c r="J967" s="4"/>
      <c r="K967" s="4">
        <v>207</v>
      </c>
      <c r="L967" s="4">
        <v>21</v>
      </c>
      <c r="M967" s="4">
        <v>3</v>
      </c>
      <c r="N967" s="4" t="s">
        <v>3</v>
      </c>
      <c r="O967" s="4">
        <v>-1</v>
      </c>
      <c r="P967" s="4"/>
      <c r="Q967" s="4"/>
      <c r="R967" s="4"/>
      <c r="S967" s="4"/>
      <c r="T967" s="4"/>
      <c r="U967" s="4"/>
      <c r="V967" s="4"/>
      <c r="W967" s="4"/>
    </row>
    <row r="968" spans="1:206" x14ac:dyDescent="0.2">
      <c r="A968" s="4">
        <v>50</v>
      </c>
      <c r="B968" s="4">
        <v>0</v>
      </c>
      <c r="C968" s="4">
        <v>0</v>
      </c>
      <c r="D968" s="4">
        <v>1</v>
      </c>
      <c r="E968" s="4">
        <v>208</v>
      </c>
      <c r="F968" s="4">
        <f>Source!V945</f>
        <v>0</v>
      </c>
      <c r="G968" s="4" t="s">
        <v>54</v>
      </c>
      <c r="H968" s="4" t="s">
        <v>55</v>
      </c>
      <c r="I968" s="4"/>
      <c r="J968" s="4"/>
      <c r="K968" s="4">
        <v>208</v>
      </c>
      <c r="L968" s="4">
        <v>22</v>
      </c>
      <c r="M968" s="4">
        <v>3</v>
      </c>
      <c r="N968" s="4" t="s">
        <v>3</v>
      </c>
      <c r="O968" s="4">
        <v>-1</v>
      </c>
      <c r="P968" s="4"/>
      <c r="Q968" s="4"/>
      <c r="R968" s="4"/>
      <c r="S968" s="4"/>
      <c r="T968" s="4"/>
      <c r="U968" s="4"/>
      <c r="V968" s="4"/>
      <c r="W968" s="4"/>
    </row>
    <row r="969" spans="1:206" x14ac:dyDescent="0.2">
      <c r="A969" s="4">
        <v>50</v>
      </c>
      <c r="B969" s="4">
        <v>0</v>
      </c>
      <c r="C969" s="4">
        <v>0</v>
      </c>
      <c r="D969" s="4">
        <v>1</v>
      </c>
      <c r="E969" s="4">
        <v>209</v>
      </c>
      <c r="F969" s="4">
        <f>ROUND(Source!W945,O969)</f>
        <v>0</v>
      </c>
      <c r="G969" s="4" t="s">
        <v>56</v>
      </c>
      <c r="H969" s="4" t="s">
        <v>57</v>
      </c>
      <c r="I969" s="4"/>
      <c r="J969" s="4"/>
      <c r="K969" s="4">
        <v>209</v>
      </c>
      <c r="L969" s="4">
        <v>23</v>
      </c>
      <c r="M969" s="4">
        <v>3</v>
      </c>
      <c r="N969" s="4" t="s">
        <v>3</v>
      </c>
      <c r="O969" s="4">
        <v>2</v>
      </c>
      <c r="P969" s="4"/>
      <c r="Q969" s="4"/>
      <c r="R969" s="4"/>
      <c r="S969" s="4"/>
      <c r="T969" s="4"/>
      <c r="U969" s="4"/>
      <c r="V969" s="4"/>
      <c r="W969" s="4"/>
    </row>
    <row r="970" spans="1:206" x14ac:dyDescent="0.2">
      <c r="A970" s="4">
        <v>50</v>
      </c>
      <c r="B970" s="4">
        <v>0</v>
      </c>
      <c r="C970" s="4">
        <v>0</v>
      </c>
      <c r="D970" s="4">
        <v>1</v>
      </c>
      <c r="E970" s="4">
        <v>210</v>
      </c>
      <c r="F970" s="4">
        <f>ROUND(Source!X945,O970)</f>
        <v>0</v>
      </c>
      <c r="G970" s="4" t="s">
        <v>58</v>
      </c>
      <c r="H970" s="4" t="s">
        <v>59</v>
      </c>
      <c r="I970" s="4"/>
      <c r="J970" s="4"/>
      <c r="K970" s="4">
        <v>210</v>
      </c>
      <c r="L970" s="4">
        <v>24</v>
      </c>
      <c r="M970" s="4">
        <v>3</v>
      </c>
      <c r="N970" s="4" t="s">
        <v>3</v>
      </c>
      <c r="O970" s="4">
        <v>2</v>
      </c>
      <c r="P970" s="4"/>
      <c r="Q970" s="4"/>
      <c r="R970" s="4"/>
      <c r="S970" s="4"/>
      <c r="T970" s="4"/>
      <c r="U970" s="4"/>
      <c r="V970" s="4"/>
      <c r="W970" s="4"/>
    </row>
    <row r="971" spans="1:206" x14ac:dyDescent="0.2">
      <c r="A971" s="4">
        <v>50</v>
      </c>
      <c r="B971" s="4">
        <v>0</v>
      </c>
      <c r="C971" s="4">
        <v>0</v>
      </c>
      <c r="D971" s="4">
        <v>1</v>
      </c>
      <c r="E971" s="4">
        <v>211</v>
      </c>
      <c r="F971" s="4">
        <f>ROUND(Source!Y945,O971)</f>
        <v>0</v>
      </c>
      <c r="G971" s="4" t="s">
        <v>60</v>
      </c>
      <c r="H971" s="4" t="s">
        <v>61</v>
      </c>
      <c r="I971" s="4"/>
      <c r="J971" s="4"/>
      <c r="K971" s="4">
        <v>211</v>
      </c>
      <c r="L971" s="4">
        <v>25</v>
      </c>
      <c r="M971" s="4">
        <v>3</v>
      </c>
      <c r="N971" s="4" t="s">
        <v>3</v>
      </c>
      <c r="O971" s="4">
        <v>2</v>
      </c>
      <c r="P971" s="4"/>
      <c r="Q971" s="4"/>
      <c r="R971" s="4"/>
      <c r="S971" s="4"/>
      <c r="T971" s="4"/>
      <c r="U971" s="4"/>
      <c r="V971" s="4"/>
      <c r="W971" s="4"/>
    </row>
    <row r="972" spans="1:206" x14ac:dyDescent="0.2">
      <c r="A972" s="4">
        <v>50</v>
      </c>
      <c r="B972" s="4">
        <v>0</v>
      </c>
      <c r="C972" s="4">
        <v>0</v>
      </c>
      <c r="D972" s="4">
        <v>1</v>
      </c>
      <c r="E972" s="4">
        <v>224</v>
      </c>
      <c r="F972" s="4">
        <f>ROUND(Source!AR945,O972)</f>
        <v>0</v>
      </c>
      <c r="G972" s="4" t="s">
        <v>62</v>
      </c>
      <c r="H972" s="4" t="s">
        <v>63</v>
      </c>
      <c r="I972" s="4"/>
      <c r="J972" s="4"/>
      <c r="K972" s="4">
        <v>224</v>
      </c>
      <c r="L972" s="4">
        <v>26</v>
      </c>
      <c r="M972" s="4">
        <v>3</v>
      </c>
      <c r="N972" s="4" t="s">
        <v>3</v>
      </c>
      <c r="O972" s="4">
        <v>2</v>
      </c>
      <c r="P972" s="4"/>
      <c r="Q972" s="4"/>
      <c r="R972" s="4"/>
      <c r="S972" s="4"/>
      <c r="T972" s="4"/>
      <c r="U972" s="4"/>
      <c r="V972" s="4"/>
      <c r="W972" s="4"/>
    </row>
    <row r="974" spans="1:206" x14ac:dyDescent="0.2">
      <c r="A974" s="2">
        <v>51</v>
      </c>
      <c r="B974" s="2">
        <f>B811</f>
        <v>1</v>
      </c>
      <c r="C974" s="2">
        <f>A811</f>
        <v>4</v>
      </c>
      <c r="D974" s="2">
        <f>ROW(A811)</f>
        <v>811</v>
      </c>
      <c r="E974" s="2"/>
      <c r="F974" s="2" t="str">
        <f>IF(F811&lt;&gt;"",F811,"")</f>
        <v>5.1</v>
      </c>
      <c r="G974" s="2" t="str">
        <f>IF(G811&lt;&gt;"",G811,"")</f>
        <v>Пресненский Вал ул., д. 3 (обустройство парковочного пространства - 300 м2)</v>
      </c>
      <c r="H974" s="2">
        <v>0</v>
      </c>
      <c r="I974" s="2"/>
      <c r="J974" s="2"/>
      <c r="K974" s="2"/>
      <c r="L974" s="2"/>
      <c r="M974" s="2"/>
      <c r="N974" s="2"/>
      <c r="O974" s="2">
        <f t="shared" ref="O974:T974" si="416">ROUND(O828+O867+O904+O945+AB974,2)</f>
        <v>0</v>
      </c>
      <c r="P974" s="2">
        <f t="shared" si="416"/>
        <v>0</v>
      </c>
      <c r="Q974" s="2">
        <f t="shared" si="416"/>
        <v>0</v>
      </c>
      <c r="R974" s="2">
        <f t="shared" si="416"/>
        <v>0</v>
      </c>
      <c r="S974" s="2">
        <f t="shared" si="416"/>
        <v>0</v>
      </c>
      <c r="T974" s="2">
        <f t="shared" si="416"/>
        <v>0</v>
      </c>
      <c r="U974" s="2">
        <f>U828+U867+U904+U945+AH974</f>
        <v>0</v>
      </c>
      <c r="V974" s="2">
        <f>V828+V867+V904+V945+AI974</f>
        <v>0</v>
      </c>
      <c r="W974" s="2">
        <f>ROUND(W828+W867+W904+W945+AJ974,2)</f>
        <v>0</v>
      </c>
      <c r="X974" s="2">
        <f>ROUND(X828+X867+X904+X945+AK974,2)</f>
        <v>0</v>
      </c>
      <c r="Y974" s="2">
        <f>ROUND(Y828+Y867+Y904+Y945+AL974,2)</f>
        <v>0</v>
      </c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>
        <f t="shared" ref="AO974:BC974" si="417">ROUND(AO828+AO867+AO904+AO945+BX974,2)</f>
        <v>0</v>
      </c>
      <c r="AP974" s="2">
        <f t="shared" si="417"/>
        <v>0</v>
      </c>
      <c r="AQ974" s="2">
        <f t="shared" si="417"/>
        <v>0</v>
      </c>
      <c r="AR974" s="2">
        <f t="shared" si="417"/>
        <v>0</v>
      </c>
      <c r="AS974" s="2">
        <f t="shared" si="417"/>
        <v>0</v>
      </c>
      <c r="AT974" s="2">
        <f t="shared" si="417"/>
        <v>0</v>
      </c>
      <c r="AU974" s="2">
        <f t="shared" si="417"/>
        <v>0</v>
      </c>
      <c r="AV974" s="2">
        <f t="shared" si="417"/>
        <v>0</v>
      </c>
      <c r="AW974" s="2">
        <f t="shared" si="417"/>
        <v>0</v>
      </c>
      <c r="AX974" s="2">
        <f t="shared" si="417"/>
        <v>0</v>
      </c>
      <c r="AY974" s="2">
        <f t="shared" si="417"/>
        <v>0</v>
      </c>
      <c r="AZ974" s="2">
        <f t="shared" si="417"/>
        <v>0</v>
      </c>
      <c r="BA974" s="2">
        <f t="shared" si="417"/>
        <v>0</v>
      </c>
      <c r="BB974" s="2">
        <f t="shared" si="417"/>
        <v>0</v>
      </c>
      <c r="BC974" s="2">
        <f t="shared" si="417"/>
        <v>0</v>
      </c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2"/>
      <c r="CP974" s="2"/>
      <c r="CQ974" s="2"/>
      <c r="CR974" s="2"/>
      <c r="CS974" s="2"/>
      <c r="CT974" s="2"/>
      <c r="CU974" s="2"/>
      <c r="CV974" s="2"/>
      <c r="CW974" s="2"/>
      <c r="CX974" s="2"/>
      <c r="CY974" s="2"/>
      <c r="CZ974" s="2"/>
      <c r="DA974" s="2"/>
      <c r="DB974" s="2"/>
      <c r="DC974" s="2"/>
      <c r="DD974" s="2"/>
      <c r="DE974" s="2"/>
      <c r="DF974" s="2"/>
      <c r="DG974" s="3"/>
      <c r="DH974" s="3"/>
      <c r="DI974" s="3"/>
      <c r="DJ974" s="3"/>
      <c r="DK974" s="3"/>
      <c r="DL974" s="3"/>
      <c r="DM974" s="3"/>
      <c r="DN974" s="3"/>
      <c r="DO974" s="3"/>
      <c r="DP974" s="3"/>
      <c r="DQ974" s="3"/>
      <c r="DR974" s="3"/>
      <c r="DS974" s="3"/>
      <c r="DT974" s="3"/>
      <c r="DU974" s="3"/>
      <c r="DV974" s="3"/>
      <c r="DW974" s="3"/>
      <c r="DX974" s="3"/>
      <c r="DY974" s="3"/>
      <c r="DZ974" s="3"/>
      <c r="EA974" s="3"/>
      <c r="EB974" s="3"/>
      <c r="EC974" s="3"/>
      <c r="ED974" s="3"/>
      <c r="EE974" s="3"/>
      <c r="EF974" s="3"/>
      <c r="EG974" s="3"/>
      <c r="EH974" s="3"/>
      <c r="EI974" s="3"/>
      <c r="EJ974" s="3"/>
      <c r="EK974" s="3"/>
      <c r="EL974" s="3"/>
      <c r="EM974" s="3"/>
      <c r="EN974" s="3"/>
      <c r="EO974" s="3"/>
      <c r="EP974" s="3"/>
      <c r="EQ974" s="3"/>
      <c r="ER974" s="3"/>
      <c r="ES974" s="3"/>
      <c r="ET974" s="3"/>
      <c r="EU974" s="3"/>
      <c r="EV974" s="3"/>
      <c r="EW974" s="3"/>
      <c r="EX974" s="3"/>
      <c r="EY974" s="3"/>
      <c r="EZ974" s="3"/>
      <c r="FA974" s="3"/>
      <c r="FB974" s="3"/>
      <c r="FC974" s="3"/>
      <c r="FD974" s="3"/>
      <c r="FE974" s="3"/>
      <c r="FF974" s="3"/>
      <c r="FG974" s="3"/>
      <c r="FH974" s="3"/>
      <c r="FI974" s="3"/>
      <c r="FJ974" s="3"/>
      <c r="FK974" s="3"/>
      <c r="FL974" s="3"/>
      <c r="FM974" s="3"/>
      <c r="FN974" s="3"/>
      <c r="FO974" s="3"/>
      <c r="FP974" s="3"/>
      <c r="FQ974" s="3"/>
      <c r="FR974" s="3"/>
      <c r="FS974" s="3"/>
      <c r="FT974" s="3"/>
      <c r="FU974" s="3"/>
      <c r="FV974" s="3"/>
      <c r="FW974" s="3"/>
      <c r="FX974" s="3"/>
      <c r="FY974" s="3"/>
      <c r="FZ974" s="3"/>
      <c r="GA974" s="3"/>
      <c r="GB974" s="3"/>
      <c r="GC974" s="3"/>
      <c r="GD974" s="3"/>
      <c r="GE974" s="3"/>
      <c r="GF974" s="3"/>
      <c r="GG974" s="3"/>
      <c r="GH974" s="3"/>
      <c r="GI974" s="3"/>
      <c r="GJ974" s="3"/>
      <c r="GK974" s="3"/>
      <c r="GL974" s="3"/>
      <c r="GM974" s="3"/>
      <c r="GN974" s="3"/>
      <c r="GO974" s="3"/>
      <c r="GP974" s="3"/>
      <c r="GQ974" s="3"/>
      <c r="GR974" s="3"/>
      <c r="GS974" s="3"/>
      <c r="GT974" s="3"/>
      <c r="GU974" s="3"/>
      <c r="GV974" s="3"/>
      <c r="GW974" s="3"/>
      <c r="GX974" s="3">
        <v>0</v>
      </c>
    </row>
    <row r="976" spans="1:206" x14ac:dyDescent="0.2">
      <c r="A976" s="4">
        <v>50</v>
      </c>
      <c r="B976" s="4">
        <v>0</v>
      </c>
      <c r="C976" s="4">
        <v>0</v>
      </c>
      <c r="D976" s="4">
        <v>1</v>
      </c>
      <c r="E976" s="4">
        <v>201</v>
      </c>
      <c r="F976" s="4">
        <f>ROUND(Source!O974,O976)</f>
        <v>0</v>
      </c>
      <c r="G976" s="4" t="s">
        <v>12</v>
      </c>
      <c r="H976" s="4" t="s">
        <v>13</v>
      </c>
      <c r="I976" s="4"/>
      <c r="J976" s="4"/>
      <c r="K976" s="4">
        <v>201</v>
      </c>
      <c r="L976" s="4">
        <v>1</v>
      </c>
      <c r="M976" s="4">
        <v>3</v>
      </c>
      <c r="N976" s="4" t="s">
        <v>3</v>
      </c>
      <c r="O976" s="4">
        <v>2</v>
      </c>
      <c r="P976" s="4"/>
      <c r="Q976" s="4"/>
      <c r="R976" s="4"/>
      <c r="S976" s="4"/>
      <c r="T976" s="4"/>
      <c r="U976" s="4"/>
      <c r="V976" s="4"/>
      <c r="W976" s="4"/>
    </row>
    <row r="977" spans="1:23" x14ac:dyDescent="0.2">
      <c r="A977" s="4">
        <v>50</v>
      </c>
      <c r="B977" s="4">
        <v>0</v>
      </c>
      <c r="C977" s="4">
        <v>0</v>
      </c>
      <c r="D977" s="4">
        <v>1</v>
      </c>
      <c r="E977" s="4">
        <v>202</v>
      </c>
      <c r="F977" s="4">
        <f>ROUND(Source!P974,O977)</f>
        <v>0</v>
      </c>
      <c r="G977" s="4" t="s">
        <v>14</v>
      </c>
      <c r="H977" s="4" t="s">
        <v>15</v>
      </c>
      <c r="I977" s="4"/>
      <c r="J977" s="4"/>
      <c r="K977" s="4">
        <v>202</v>
      </c>
      <c r="L977" s="4">
        <v>2</v>
      </c>
      <c r="M977" s="4">
        <v>3</v>
      </c>
      <c r="N977" s="4" t="s">
        <v>3</v>
      </c>
      <c r="O977" s="4">
        <v>2</v>
      </c>
      <c r="P977" s="4"/>
      <c r="Q977" s="4"/>
      <c r="R977" s="4"/>
      <c r="S977" s="4"/>
      <c r="T977" s="4"/>
      <c r="U977" s="4"/>
      <c r="V977" s="4"/>
      <c r="W977" s="4"/>
    </row>
    <row r="978" spans="1:23" x14ac:dyDescent="0.2">
      <c r="A978" s="4">
        <v>50</v>
      </c>
      <c r="B978" s="4">
        <v>0</v>
      </c>
      <c r="C978" s="4">
        <v>0</v>
      </c>
      <c r="D978" s="4">
        <v>1</v>
      </c>
      <c r="E978" s="4">
        <v>222</v>
      </c>
      <c r="F978" s="4">
        <f>ROUND(Source!AO974,O978)</f>
        <v>0</v>
      </c>
      <c r="G978" s="4" t="s">
        <v>16</v>
      </c>
      <c r="H978" s="4" t="s">
        <v>17</v>
      </c>
      <c r="I978" s="4"/>
      <c r="J978" s="4"/>
      <c r="K978" s="4">
        <v>222</v>
      </c>
      <c r="L978" s="4">
        <v>3</v>
      </c>
      <c r="M978" s="4">
        <v>3</v>
      </c>
      <c r="N978" s="4" t="s">
        <v>3</v>
      </c>
      <c r="O978" s="4">
        <v>2</v>
      </c>
      <c r="P978" s="4"/>
      <c r="Q978" s="4"/>
      <c r="R978" s="4"/>
      <c r="S978" s="4"/>
      <c r="T978" s="4"/>
      <c r="U978" s="4"/>
      <c r="V978" s="4"/>
      <c r="W978" s="4"/>
    </row>
    <row r="979" spans="1:23" x14ac:dyDescent="0.2">
      <c r="A979" s="4">
        <v>50</v>
      </c>
      <c r="B979" s="4">
        <v>0</v>
      </c>
      <c r="C979" s="4">
        <v>0</v>
      </c>
      <c r="D979" s="4">
        <v>1</v>
      </c>
      <c r="E979" s="4">
        <v>225</v>
      </c>
      <c r="F979" s="4">
        <f>ROUND(Source!AV974,O979)</f>
        <v>0</v>
      </c>
      <c r="G979" s="4" t="s">
        <v>18</v>
      </c>
      <c r="H979" s="4" t="s">
        <v>19</v>
      </c>
      <c r="I979" s="4"/>
      <c r="J979" s="4"/>
      <c r="K979" s="4">
        <v>225</v>
      </c>
      <c r="L979" s="4">
        <v>4</v>
      </c>
      <c r="M979" s="4">
        <v>3</v>
      </c>
      <c r="N979" s="4" t="s">
        <v>3</v>
      </c>
      <c r="O979" s="4">
        <v>2</v>
      </c>
      <c r="P979" s="4"/>
      <c r="Q979" s="4"/>
      <c r="R979" s="4"/>
      <c r="S979" s="4"/>
      <c r="T979" s="4"/>
      <c r="U979" s="4"/>
      <c r="V979" s="4"/>
      <c r="W979" s="4"/>
    </row>
    <row r="980" spans="1:23" x14ac:dyDescent="0.2">
      <c r="A980" s="4">
        <v>50</v>
      </c>
      <c r="B980" s="4">
        <v>0</v>
      </c>
      <c r="C980" s="4">
        <v>0</v>
      </c>
      <c r="D980" s="4">
        <v>1</v>
      </c>
      <c r="E980" s="4">
        <v>226</v>
      </c>
      <c r="F980" s="4">
        <f>ROUND(Source!AW974,O980)</f>
        <v>0</v>
      </c>
      <c r="G980" s="4" t="s">
        <v>20</v>
      </c>
      <c r="H980" s="4" t="s">
        <v>21</v>
      </c>
      <c r="I980" s="4"/>
      <c r="J980" s="4"/>
      <c r="K980" s="4">
        <v>226</v>
      </c>
      <c r="L980" s="4">
        <v>5</v>
      </c>
      <c r="M980" s="4">
        <v>3</v>
      </c>
      <c r="N980" s="4" t="s">
        <v>3</v>
      </c>
      <c r="O980" s="4">
        <v>2</v>
      </c>
      <c r="P980" s="4"/>
      <c r="Q980" s="4"/>
      <c r="R980" s="4"/>
      <c r="S980" s="4"/>
      <c r="T980" s="4"/>
      <c r="U980" s="4"/>
      <c r="V980" s="4"/>
      <c r="W980" s="4"/>
    </row>
    <row r="981" spans="1:23" x14ac:dyDescent="0.2">
      <c r="A981" s="4">
        <v>50</v>
      </c>
      <c r="B981" s="4">
        <v>0</v>
      </c>
      <c r="C981" s="4">
        <v>0</v>
      </c>
      <c r="D981" s="4">
        <v>1</v>
      </c>
      <c r="E981" s="4">
        <v>227</v>
      </c>
      <c r="F981" s="4">
        <f>ROUND(Source!AX974,O981)</f>
        <v>0</v>
      </c>
      <c r="G981" s="4" t="s">
        <v>22</v>
      </c>
      <c r="H981" s="4" t="s">
        <v>23</v>
      </c>
      <c r="I981" s="4"/>
      <c r="J981" s="4"/>
      <c r="K981" s="4">
        <v>227</v>
      </c>
      <c r="L981" s="4">
        <v>6</v>
      </c>
      <c r="M981" s="4">
        <v>3</v>
      </c>
      <c r="N981" s="4" t="s">
        <v>3</v>
      </c>
      <c r="O981" s="4">
        <v>2</v>
      </c>
      <c r="P981" s="4"/>
      <c r="Q981" s="4"/>
      <c r="R981" s="4"/>
      <c r="S981" s="4"/>
      <c r="T981" s="4"/>
      <c r="U981" s="4"/>
      <c r="V981" s="4"/>
      <c r="W981" s="4"/>
    </row>
    <row r="982" spans="1:23" x14ac:dyDescent="0.2">
      <c r="A982" s="4">
        <v>50</v>
      </c>
      <c r="B982" s="4">
        <v>0</v>
      </c>
      <c r="C982" s="4">
        <v>0</v>
      </c>
      <c r="D982" s="4">
        <v>1</v>
      </c>
      <c r="E982" s="4">
        <v>228</v>
      </c>
      <c r="F982" s="4">
        <f>ROUND(Source!AY974,O982)</f>
        <v>0</v>
      </c>
      <c r="G982" s="4" t="s">
        <v>24</v>
      </c>
      <c r="H982" s="4" t="s">
        <v>25</v>
      </c>
      <c r="I982" s="4"/>
      <c r="J982" s="4"/>
      <c r="K982" s="4">
        <v>228</v>
      </c>
      <c r="L982" s="4">
        <v>7</v>
      </c>
      <c r="M982" s="4">
        <v>3</v>
      </c>
      <c r="N982" s="4" t="s">
        <v>3</v>
      </c>
      <c r="O982" s="4">
        <v>2</v>
      </c>
      <c r="P982" s="4"/>
      <c r="Q982" s="4"/>
      <c r="R982" s="4"/>
      <c r="S982" s="4"/>
      <c r="T982" s="4"/>
      <c r="U982" s="4"/>
      <c r="V982" s="4"/>
      <c r="W982" s="4"/>
    </row>
    <row r="983" spans="1:23" x14ac:dyDescent="0.2">
      <c r="A983" s="4">
        <v>50</v>
      </c>
      <c r="B983" s="4">
        <v>0</v>
      </c>
      <c r="C983" s="4">
        <v>0</v>
      </c>
      <c r="D983" s="4">
        <v>1</v>
      </c>
      <c r="E983" s="4">
        <v>216</v>
      </c>
      <c r="F983" s="4">
        <f>ROUND(Source!AP974,O983)</f>
        <v>0</v>
      </c>
      <c r="G983" s="4" t="s">
        <v>26</v>
      </c>
      <c r="H983" s="4" t="s">
        <v>27</v>
      </c>
      <c r="I983" s="4"/>
      <c r="J983" s="4"/>
      <c r="K983" s="4">
        <v>216</v>
      </c>
      <c r="L983" s="4">
        <v>8</v>
      </c>
      <c r="M983" s="4">
        <v>3</v>
      </c>
      <c r="N983" s="4" t="s">
        <v>3</v>
      </c>
      <c r="O983" s="4">
        <v>2</v>
      </c>
      <c r="P983" s="4"/>
      <c r="Q983" s="4"/>
      <c r="R983" s="4"/>
      <c r="S983" s="4"/>
      <c r="T983" s="4"/>
      <c r="U983" s="4"/>
      <c r="V983" s="4"/>
      <c r="W983" s="4"/>
    </row>
    <row r="984" spans="1:23" x14ac:dyDescent="0.2">
      <c r="A984" s="4">
        <v>50</v>
      </c>
      <c r="B984" s="4">
        <v>0</v>
      </c>
      <c r="C984" s="4">
        <v>0</v>
      </c>
      <c r="D984" s="4">
        <v>1</v>
      </c>
      <c r="E984" s="4">
        <v>223</v>
      </c>
      <c r="F984" s="4">
        <f>ROUND(Source!AQ974,O984)</f>
        <v>0</v>
      </c>
      <c r="G984" s="4" t="s">
        <v>28</v>
      </c>
      <c r="H984" s="4" t="s">
        <v>29</v>
      </c>
      <c r="I984" s="4"/>
      <c r="J984" s="4"/>
      <c r="K984" s="4">
        <v>223</v>
      </c>
      <c r="L984" s="4">
        <v>9</v>
      </c>
      <c r="M984" s="4">
        <v>3</v>
      </c>
      <c r="N984" s="4" t="s">
        <v>3</v>
      </c>
      <c r="O984" s="4">
        <v>2</v>
      </c>
      <c r="P984" s="4"/>
      <c r="Q984" s="4"/>
      <c r="R984" s="4"/>
      <c r="S984" s="4"/>
      <c r="T984" s="4"/>
      <c r="U984" s="4"/>
      <c r="V984" s="4"/>
      <c r="W984" s="4"/>
    </row>
    <row r="985" spans="1:23" x14ac:dyDescent="0.2">
      <c r="A985" s="4">
        <v>50</v>
      </c>
      <c r="B985" s="4">
        <v>0</v>
      </c>
      <c r="C985" s="4">
        <v>0</v>
      </c>
      <c r="D985" s="4">
        <v>1</v>
      </c>
      <c r="E985" s="4">
        <v>229</v>
      </c>
      <c r="F985" s="4">
        <f>ROUND(Source!AZ974,O985)</f>
        <v>0</v>
      </c>
      <c r="G985" s="4" t="s">
        <v>30</v>
      </c>
      <c r="H985" s="4" t="s">
        <v>31</v>
      </c>
      <c r="I985" s="4"/>
      <c r="J985" s="4"/>
      <c r="K985" s="4">
        <v>229</v>
      </c>
      <c r="L985" s="4">
        <v>10</v>
      </c>
      <c r="M985" s="4">
        <v>3</v>
      </c>
      <c r="N985" s="4" t="s">
        <v>3</v>
      </c>
      <c r="O985" s="4">
        <v>2</v>
      </c>
      <c r="P985" s="4"/>
      <c r="Q985" s="4"/>
      <c r="R985" s="4"/>
      <c r="S985" s="4"/>
      <c r="T985" s="4"/>
      <c r="U985" s="4"/>
      <c r="V985" s="4"/>
      <c r="W985" s="4"/>
    </row>
    <row r="986" spans="1:23" x14ac:dyDescent="0.2">
      <c r="A986" s="4">
        <v>50</v>
      </c>
      <c r="B986" s="4">
        <v>0</v>
      </c>
      <c r="C986" s="4">
        <v>0</v>
      </c>
      <c r="D986" s="4">
        <v>1</v>
      </c>
      <c r="E986" s="4">
        <v>203</v>
      </c>
      <c r="F986" s="4">
        <f>ROUND(Source!Q974,O986)</f>
        <v>0</v>
      </c>
      <c r="G986" s="4" t="s">
        <v>32</v>
      </c>
      <c r="H986" s="4" t="s">
        <v>33</v>
      </c>
      <c r="I986" s="4"/>
      <c r="J986" s="4"/>
      <c r="K986" s="4">
        <v>203</v>
      </c>
      <c r="L986" s="4">
        <v>11</v>
      </c>
      <c r="M986" s="4">
        <v>3</v>
      </c>
      <c r="N986" s="4" t="s">
        <v>3</v>
      </c>
      <c r="O986" s="4">
        <v>2</v>
      </c>
      <c r="P986" s="4"/>
      <c r="Q986" s="4"/>
      <c r="R986" s="4"/>
      <c r="S986" s="4"/>
      <c r="T986" s="4"/>
      <c r="U986" s="4"/>
      <c r="V986" s="4"/>
      <c r="W986" s="4"/>
    </row>
    <row r="987" spans="1:23" x14ac:dyDescent="0.2">
      <c r="A987" s="4">
        <v>50</v>
      </c>
      <c r="B987" s="4">
        <v>0</v>
      </c>
      <c r="C987" s="4">
        <v>0</v>
      </c>
      <c r="D987" s="4">
        <v>1</v>
      </c>
      <c r="E987" s="4">
        <v>231</v>
      </c>
      <c r="F987" s="4">
        <f>ROUND(Source!BB974,O987)</f>
        <v>0</v>
      </c>
      <c r="G987" s="4" t="s">
        <v>34</v>
      </c>
      <c r="H987" s="4" t="s">
        <v>35</v>
      </c>
      <c r="I987" s="4"/>
      <c r="J987" s="4"/>
      <c r="K987" s="4">
        <v>231</v>
      </c>
      <c r="L987" s="4">
        <v>12</v>
      </c>
      <c r="M987" s="4">
        <v>3</v>
      </c>
      <c r="N987" s="4" t="s">
        <v>3</v>
      </c>
      <c r="O987" s="4">
        <v>2</v>
      </c>
      <c r="P987" s="4"/>
      <c r="Q987" s="4"/>
      <c r="R987" s="4"/>
      <c r="S987" s="4"/>
      <c r="T987" s="4"/>
      <c r="U987" s="4"/>
      <c r="V987" s="4"/>
      <c r="W987" s="4"/>
    </row>
    <row r="988" spans="1:23" x14ac:dyDescent="0.2">
      <c r="A988" s="4">
        <v>50</v>
      </c>
      <c r="B988" s="4">
        <v>0</v>
      </c>
      <c r="C988" s="4">
        <v>0</v>
      </c>
      <c r="D988" s="4">
        <v>1</v>
      </c>
      <c r="E988" s="4">
        <v>204</v>
      </c>
      <c r="F988" s="4">
        <f>ROUND(Source!R974,O988)</f>
        <v>0</v>
      </c>
      <c r="G988" s="4" t="s">
        <v>36</v>
      </c>
      <c r="H988" s="4" t="s">
        <v>37</v>
      </c>
      <c r="I988" s="4"/>
      <c r="J988" s="4"/>
      <c r="K988" s="4">
        <v>204</v>
      </c>
      <c r="L988" s="4">
        <v>13</v>
      </c>
      <c r="M988" s="4">
        <v>3</v>
      </c>
      <c r="N988" s="4" t="s">
        <v>3</v>
      </c>
      <c r="O988" s="4">
        <v>2</v>
      </c>
      <c r="P988" s="4"/>
      <c r="Q988" s="4"/>
      <c r="R988" s="4"/>
      <c r="S988" s="4"/>
      <c r="T988" s="4"/>
      <c r="U988" s="4"/>
      <c r="V988" s="4"/>
      <c r="W988" s="4"/>
    </row>
    <row r="989" spans="1:23" x14ac:dyDescent="0.2">
      <c r="A989" s="4">
        <v>50</v>
      </c>
      <c r="B989" s="4">
        <v>0</v>
      </c>
      <c r="C989" s="4">
        <v>0</v>
      </c>
      <c r="D989" s="4">
        <v>1</v>
      </c>
      <c r="E989" s="4">
        <v>205</v>
      </c>
      <c r="F989" s="4">
        <f>ROUND(Source!S974,O989)</f>
        <v>0</v>
      </c>
      <c r="G989" s="4" t="s">
        <v>38</v>
      </c>
      <c r="H989" s="4" t="s">
        <v>39</v>
      </c>
      <c r="I989" s="4"/>
      <c r="J989" s="4"/>
      <c r="K989" s="4">
        <v>205</v>
      </c>
      <c r="L989" s="4">
        <v>14</v>
      </c>
      <c r="M989" s="4">
        <v>3</v>
      </c>
      <c r="N989" s="4" t="s">
        <v>3</v>
      </c>
      <c r="O989" s="4">
        <v>2</v>
      </c>
      <c r="P989" s="4"/>
      <c r="Q989" s="4"/>
      <c r="R989" s="4"/>
      <c r="S989" s="4"/>
      <c r="T989" s="4"/>
      <c r="U989" s="4"/>
      <c r="V989" s="4"/>
      <c r="W989" s="4"/>
    </row>
    <row r="990" spans="1:23" x14ac:dyDescent="0.2">
      <c r="A990" s="4">
        <v>50</v>
      </c>
      <c r="B990" s="4">
        <v>0</v>
      </c>
      <c r="C990" s="4">
        <v>0</v>
      </c>
      <c r="D990" s="4">
        <v>1</v>
      </c>
      <c r="E990" s="4">
        <v>232</v>
      </c>
      <c r="F990" s="4">
        <f>ROUND(Source!BC974,O990)</f>
        <v>0</v>
      </c>
      <c r="G990" s="4" t="s">
        <v>40</v>
      </c>
      <c r="H990" s="4" t="s">
        <v>41</v>
      </c>
      <c r="I990" s="4"/>
      <c r="J990" s="4"/>
      <c r="K990" s="4">
        <v>232</v>
      </c>
      <c r="L990" s="4">
        <v>15</v>
      </c>
      <c r="M990" s="4">
        <v>3</v>
      </c>
      <c r="N990" s="4" t="s">
        <v>3</v>
      </c>
      <c r="O990" s="4">
        <v>2</v>
      </c>
      <c r="P990" s="4"/>
      <c r="Q990" s="4"/>
      <c r="R990" s="4"/>
      <c r="S990" s="4"/>
      <c r="T990" s="4"/>
      <c r="U990" s="4"/>
      <c r="V990" s="4"/>
      <c r="W990" s="4"/>
    </row>
    <row r="991" spans="1:23" x14ac:dyDescent="0.2">
      <c r="A991" s="4">
        <v>50</v>
      </c>
      <c r="B991" s="4">
        <v>0</v>
      </c>
      <c r="C991" s="4">
        <v>0</v>
      </c>
      <c r="D991" s="4">
        <v>1</v>
      </c>
      <c r="E991" s="4">
        <v>214</v>
      </c>
      <c r="F991" s="4">
        <f>ROUND(Source!AS974,O991)</f>
        <v>0</v>
      </c>
      <c r="G991" s="4" t="s">
        <v>42</v>
      </c>
      <c r="H991" s="4" t="s">
        <v>43</v>
      </c>
      <c r="I991" s="4"/>
      <c r="J991" s="4"/>
      <c r="K991" s="4">
        <v>214</v>
      </c>
      <c r="L991" s="4">
        <v>16</v>
      </c>
      <c r="M991" s="4">
        <v>3</v>
      </c>
      <c r="N991" s="4" t="s">
        <v>3</v>
      </c>
      <c r="O991" s="4">
        <v>2</v>
      </c>
      <c r="P991" s="4"/>
      <c r="Q991" s="4"/>
      <c r="R991" s="4"/>
      <c r="S991" s="4"/>
      <c r="T991" s="4"/>
      <c r="U991" s="4"/>
      <c r="V991" s="4"/>
      <c r="W991" s="4"/>
    </row>
    <row r="992" spans="1:23" x14ac:dyDescent="0.2">
      <c r="A992" s="4">
        <v>50</v>
      </c>
      <c r="B992" s="4">
        <v>0</v>
      </c>
      <c r="C992" s="4">
        <v>0</v>
      </c>
      <c r="D992" s="4">
        <v>1</v>
      </c>
      <c r="E992" s="4">
        <v>215</v>
      </c>
      <c r="F992" s="4">
        <f>ROUND(Source!AT974,O992)</f>
        <v>0</v>
      </c>
      <c r="G992" s="4" t="s">
        <v>44</v>
      </c>
      <c r="H992" s="4" t="s">
        <v>45</v>
      </c>
      <c r="I992" s="4"/>
      <c r="J992" s="4"/>
      <c r="K992" s="4">
        <v>215</v>
      </c>
      <c r="L992" s="4">
        <v>17</v>
      </c>
      <c r="M992" s="4">
        <v>3</v>
      </c>
      <c r="N992" s="4" t="s">
        <v>3</v>
      </c>
      <c r="O992" s="4">
        <v>2</v>
      </c>
      <c r="P992" s="4"/>
      <c r="Q992" s="4"/>
      <c r="R992" s="4"/>
      <c r="S992" s="4"/>
      <c r="T992" s="4"/>
      <c r="U992" s="4"/>
      <c r="V992" s="4"/>
      <c r="W992" s="4"/>
    </row>
    <row r="993" spans="1:206" x14ac:dyDescent="0.2">
      <c r="A993" s="4">
        <v>50</v>
      </c>
      <c r="B993" s="4">
        <v>0</v>
      </c>
      <c r="C993" s="4">
        <v>0</v>
      </c>
      <c r="D993" s="4">
        <v>1</v>
      </c>
      <c r="E993" s="4">
        <v>217</v>
      </c>
      <c r="F993" s="4">
        <f>ROUND(Source!AU974,O993)</f>
        <v>0</v>
      </c>
      <c r="G993" s="4" t="s">
        <v>46</v>
      </c>
      <c r="H993" s="4" t="s">
        <v>47</v>
      </c>
      <c r="I993" s="4"/>
      <c r="J993" s="4"/>
      <c r="K993" s="4">
        <v>217</v>
      </c>
      <c r="L993" s="4">
        <v>18</v>
      </c>
      <c r="M993" s="4">
        <v>3</v>
      </c>
      <c r="N993" s="4" t="s">
        <v>3</v>
      </c>
      <c r="O993" s="4">
        <v>2</v>
      </c>
      <c r="P993" s="4"/>
      <c r="Q993" s="4"/>
      <c r="R993" s="4"/>
      <c r="S993" s="4"/>
      <c r="T993" s="4"/>
      <c r="U993" s="4"/>
      <c r="V993" s="4"/>
      <c r="W993" s="4"/>
    </row>
    <row r="994" spans="1:206" x14ac:dyDescent="0.2">
      <c r="A994" s="4">
        <v>50</v>
      </c>
      <c r="B994" s="4">
        <v>0</v>
      </c>
      <c r="C994" s="4">
        <v>0</v>
      </c>
      <c r="D994" s="4">
        <v>1</v>
      </c>
      <c r="E994" s="4">
        <v>230</v>
      </c>
      <c r="F994" s="4">
        <f>ROUND(Source!BA974,O994)</f>
        <v>0</v>
      </c>
      <c r="G994" s="4" t="s">
        <v>48</v>
      </c>
      <c r="H994" s="4" t="s">
        <v>49</v>
      </c>
      <c r="I994" s="4"/>
      <c r="J994" s="4"/>
      <c r="K994" s="4">
        <v>230</v>
      </c>
      <c r="L994" s="4">
        <v>19</v>
      </c>
      <c r="M994" s="4">
        <v>3</v>
      </c>
      <c r="N994" s="4" t="s">
        <v>3</v>
      </c>
      <c r="O994" s="4">
        <v>2</v>
      </c>
      <c r="P994" s="4"/>
      <c r="Q994" s="4"/>
      <c r="R994" s="4"/>
      <c r="S994" s="4"/>
      <c r="T994" s="4"/>
      <c r="U994" s="4"/>
      <c r="V994" s="4"/>
      <c r="W994" s="4"/>
    </row>
    <row r="995" spans="1:206" x14ac:dyDescent="0.2">
      <c r="A995" s="4">
        <v>50</v>
      </c>
      <c r="B995" s="4">
        <v>0</v>
      </c>
      <c r="C995" s="4">
        <v>0</v>
      </c>
      <c r="D995" s="4">
        <v>1</v>
      </c>
      <c r="E995" s="4">
        <v>206</v>
      </c>
      <c r="F995" s="4">
        <f>ROUND(Source!T974,O995)</f>
        <v>0</v>
      </c>
      <c r="G995" s="4" t="s">
        <v>50</v>
      </c>
      <c r="H995" s="4" t="s">
        <v>51</v>
      </c>
      <c r="I995" s="4"/>
      <c r="J995" s="4"/>
      <c r="K995" s="4">
        <v>206</v>
      </c>
      <c r="L995" s="4">
        <v>20</v>
      </c>
      <c r="M995" s="4">
        <v>3</v>
      </c>
      <c r="N995" s="4" t="s">
        <v>3</v>
      </c>
      <c r="O995" s="4">
        <v>2</v>
      </c>
      <c r="P995" s="4"/>
      <c r="Q995" s="4"/>
      <c r="R995" s="4"/>
      <c r="S995" s="4"/>
      <c r="T995" s="4"/>
      <c r="U995" s="4"/>
      <c r="V995" s="4"/>
      <c r="W995" s="4"/>
    </row>
    <row r="996" spans="1:206" x14ac:dyDescent="0.2">
      <c r="A996" s="4">
        <v>50</v>
      </c>
      <c r="B996" s="4">
        <v>0</v>
      </c>
      <c r="C996" s="4">
        <v>0</v>
      </c>
      <c r="D996" s="4">
        <v>1</v>
      </c>
      <c r="E996" s="4">
        <v>207</v>
      </c>
      <c r="F996" s="4">
        <f>Source!U974</f>
        <v>0</v>
      </c>
      <c r="G996" s="4" t="s">
        <v>52</v>
      </c>
      <c r="H996" s="4" t="s">
        <v>53</v>
      </c>
      <c r="I996" s="4"/>
      <c r="J996" s="4"/>
      <c r="K996" s="4">
        <v>207</v>
      </c>
      <c r="L996" s="4">
        <v>21</v>
      </c>
      <c r="M996" s="4">
        <v>3</v>
      </c>
      <c r="N996" s="4" t="s">
        <v>3</v>
      </c>
      <c r="O996" s="4">
        <v>-1</v>
      </c>
      <c r="P996" s="4"/>
      <c r="Q996" s="4"/>
      <c r="R996" s="4"/>
      <c r="S996" s="4"/>
      <c r="T996" s="4"/>
      <c r="U996" s="4"/>
      <c r="V996" s="4"/>
      <c r="W996" s="4"/>
    </row>
    <row r="997" spans="1:206" x14ac:dyDescent="0.2">
      <c r="A997" s="4">
        <v>50</v>
      </c>
      <c r="B997" s="4">
        <v>0</v>
      </c>
      <c r="C997" s="4">
        <v>0</v>
      </c>
      <c r="D997" s="4">
        <v>1</v>
      </c>
      <c r="E997" s="4">
        <v>208</v>
      </c>
      <c r="F997" s="4">
        <f>Source!V974</f>
        <v>0</v>
      </c>
      <c r="G997" s="4" t="s">
        <v>54</v>
      </c>
      <c r="H997" s="4" t="s">
        <v>55</v>
      </c>
      <c r="I997" s="4"/>
      <c r="J997" s="4"/>
      <c r="K997" s="4">
        <v>208</v>
      </c>
      <c r="L997" s="4">
        <v>22</v>
      </c>
      <c r="M997" s="4">
        <v>3</v>
      </c>
      <c r="N997" s="4" t="s">
        <v>3</v>
      </c>
      <c r="O997" s="4">
        <v>-1</v>
      </c>
      <c r="P997" s="4"/>
      <c r="Q997" s="4"/>
      <c r="R997" s="4"/>
      <c r="S997" s="4"/>
      <c r="T997" s="4"/>
      <c r="U997" s="4"/>
      <c r="V997" s="4"/>
      <c r="W997" s="4"/>
    </row>
    <row r="998" spans="1:206" x14ac:dyDescent="0.2">
      <c r="A998" s="4">
        <v>50</v>
      </c>
      <c r="B998" s="4">
        <v>0</v>
      </c>
      <c r="C998" s="4">
        <v>0</v>
      </c>
      <c r="D998" s="4">
        <v>1</v>
      </c>
      <c r="E998" s="4">
        <v>209</v>
      </c>
      <c r="F998" s="4">
        <f>ROUND(Source!W974,O998)</f>
        <v>0</v>
      </c>
      <c r="G998" s="4" t="s">
        <v>56</v>
      </c>
      <c r="H998" s="4" t="s">
        <v>57</v>
      </c>
      <c r="I998" s="4"/>
      <c r="J998" s="4"/>
      <c r="K998" s="4">
        <v>209</v>
      </c>
      <c r="L998" s="4">
        <v>23</v>
      </c>
      <c r="M998" s="4">
        <v>3</v>
      </c>
      <c r="N998" s="4" t="s">
        <v>3</v>
      </c>
      <c r="O998" s="4">
        <v>2</v>
      </c>
      <c r="P998" s="4"/>
      <c r="Q998" s="4"/>
      <c r="R998" s="4"/>
      <c r="S998" s="4"/>
      <c r="T998" s="4"/>
      <c r="U998" s="4"/>
      <c r="V998" s="4"/>
      <c r="W998" s="4"/>
    </row>
    <row r="999" spans="1:206" x14ac:dyDescent="0.2">
      <c r="A999" s="4">
        <v>50</v>
      </c>
      <c r="B999" s="4">
        <v>0</v>
      </c>
      <c r="C999" s="4">
        <v>0</v>
      </c>
      <c r="D999" s="4">
        <v>1</v>
      </c>
      <c r="E999" s="4">
        <v>210</v>
      </c>
      <c r="F999" s="4">
        <f>ROUND(Source!X974,O999)</f>
        <v>0</v>
      </c>
      <c r="G999" s="4" t="s">
        <v>58</v>
      </c>
      <c r="H999" s="4" t="s">
        <v>59</v>
      </c>
      <c r="I999" s="4"/>
      <c r="J999" s="4"/>
      <c r="K999" s="4">
        <v>210</v>
      </c>
      <c r="L999" s="4">
        <v>24</v>
      </c>
      <c r="M999" s="4">
        <v>3</v>
      </c>
      <c r="N999" s="4" t="s">
        <v>3</v>
      </c>
      <c r="O999" s="4">
        <v>2</v>
      </c>
      <c r="P999" s="4"/>
      <c r="Q999" s="4"/>
      <c r="R999" s="4"/>
      <c r="S999" s="4"/>
      <c r="T999" s="4"/>
      <c r="U999" s="4"/>
      <c r="V999" s="4"/>
      <c r="W999" s="4"/>
    </row>
    <row r="1000" spans="1:206" x14ac:dyDescent="0.2">
      <c r="A1000" s="4">
        <v>50</v>
      </c>
      <c r="B1000" s="4">
        <v>0</v>
      </c>
      <c r="C1000" s="4">
        <v>0</v>
      </c>
      <c r="D1000" s="4">
        <v>1</v>
      </c>
      <c r="E1000" s="4">
        <v>211</v>
      </c>
      <c r="F1000" s="4">
        <f>ROUND(Source!Y974,O1000)</f>
        <v>0</v>
      </c>
      <c r="G1000" s="4" t="s">
        <v>60</v>
      </c>
      <c r="H1000" s="4" t="s">
        <v>61</v>
      </c>
      <c r="I1000" s="4"/>
      <c r="J1000" s="4"/>
      <c r="K1000" s="4">
        <v>211</v>
      </c>
      <c r="L1000" s="4">
        <v>25</v>
      </c>
      <c r="M1000" s="4">
        <v>3</v>
      </c>
      <c r="N1000" s="4" t="s">
        <v>3</v>
      </c>
      <c r="O1000" s="4">
        <v>2</v>
      </c>
      <c r="P1000" s="4"/>
      <c r="Q1000" s="4"/>
      <c r="R1000" s="4"/>
      <c r="S1000" s="4"/>
      <c r="T1000" s="4"/>
      <c r="U1000" s="4"/>
      <c r="V1000" s="4"/>
      <c r="W1000" s="4"/>
    </row>
    <row r="1001" spans="1:206" x14ac:dyDescent="0.2">
      <c r="A1001" s="4">
        <v>50</v>
      </c>
      <c r="B1001" s="4">
        <v>0</v>
      </c>
      <c r="C1001" s="4">
        <v>0</v>
      </c>
      <c r="D1001" s="4">
        <v>1</v>
      </c>
      <c r="E1001" s="4">
        <v>224</v>
      </c>
      <c r="F1001" s="4">
        <f>ROUND(Source!AR974,O1001)</f>
        <v>0</v>
      </c>
      <c r="G1001" s="4" t="s">
        <v>62</v>
      </c>
      <c r="H1001" s="4" t="s">
        <v>63</v>
      </c>
      <c r="I1001" s="4"/>
      <c r="J1001" s="4"/>
      <c r="K1001" s="4">
        <v>224</v>
      </c>
      <c r="L1001" s="4">
        <v>26</v>
      </c>
      <c r="M1001" s="4">
        <v>3</v>
      </c>
      <c r="N1001" s="4" t="s">
        <v>3</v>
      </c>
      <c r="O1001" s="4">
        <v>2</v>
      </c>
      <c r="P1001" s="4"/>
      <c r="Q1001" s="4"/>
      <c r="R1001" s="4"/>
      <c r="S1001" s="4"/>
      <c r="T1001" s="4"/>
      <c r="U1001" s="4"/>
      <c r="V1001" s="4"/>
      <c r="W1001" s="4"/>
    </row>
    <row r="1002" spans="1:206" x14ac:dyDescent="0.2">
      <c r="A1002" s="4">
        <v>50</v>
      </c>
      <c r="B1002" s="4">
        <v>1</v>
      </c>
      <c r="C1002" s="4">
        <v>0</v>
      </c>
      <c r="D1002" s="4">
        <v>2</v>
      </c>
      <c r="E1002" s="4">
        <v>0</v>
      </c>
      <c r="F1002" s="4">
        <f>ROUND(F1001-F1000,O1002)</f>
        <v>0</v>
      </c>
      <c r="G1002" s="4" t="s">
        <v>64</v>
      </c>
      <c r="H1002" s="4" t="s">
        <v>65</v>
      </c>
      <c r="I1002" s="4"/>
      <c r="J1002" s="4"/>
      <c r="K1002" s="4">
        <v>212</v>
      </c>
      <c r="L1002" s="4">
        <v>27</v>
      </c>
      <c r="M1002" s="4">
        <v>0</v>
      </c>
      <c r="N1002" s="4" t="s">
        <v>3</v>
      </c>
      <c r="O1002" s="4">
        <v>2</v>
      </c>
      <c r="P1002" s="4"/>
      <c r="Q1002" s="4"/>
      <c r="R1002" s="4"/>
      <c r="S1002" s="4"/>
      <c r="T1002" s="4"/>
      <c r="U1002" s="4"/>
      <c r="V1002" s="4"/>
      <c r="W1002" s="4"/>
    </row>
    <row r="1003" spans="1:206" x14ac:dyDescent="0.2">
      <c r="A1003" s="4">
        <v>50</v>
      </c>
      <c r="B1003" s="4">
        <v>1</v>
      </c>
      <c r="C1003" s="4">
        <v>0</v>
      </c>
      <c r="D1003" s="4">
        <v>2</v>
      </c>
      <c r="E1003" s="4">
        <v>0</v>
      </c>
      <c r="F1003" s="4">
        <f>ROUND(F988+F989,O1003)</f>
        <v>0</v>
      </c>
      <c r="G1003" s="4" t="s">
        <v>66</v>
      </c>
      <c r="H1003" s="4" t="s">
        <v>67</v>
      </c>
      <c r="I1003" s="4"/>
      <c r="J1003" s="4"/>
      <c r="K1003" s="4">
        <v>212</v>
      </c>
      <c r="L1003" s="4">
        <v>28</v>
      </c>
      <c r="M1003" s="4">
        <v>0</v>
      </c>
      <c r="N1003" s="4" t="s">
        <v>3</v>
      </c>
      <c r="O1003" s="4">
        <v>2</v>
      </c>
      <c r="P1003" s="4"/>
      <c r="Q1003" s="4"/>
      <c r="R1003" s="4"/>
      <c r="S1003" s="4"/>
      <c r="T1003" s="4"/>
      <c r="U1003" s="4"/>
      <c r="V1003" s="4"/>
      <c r="W1003" s="4"/>
    </row>
    <row r="1004" spans="1:206" x14ac:dyDescent="0.2">
      <c r="A1004" s="4">
        <v>50</v>
      </c>
      <c r="B1004" s="4">
        <v>1</v>
      </c>
      <c r="C1004" s="4">
        <v>0</v>
      </c>
      <c r="D1004" s="4">
        <v>2</v>
      </c>
      <c r="E1004" s="4">
        <v>0</v>
      </c>
      <c r="F1004" s="4">
        <f>ROUND((F1002-F989-F988)*0.2,O1004)</f>
        <v>0</v>
      </c>
      <c r="G1004" s="4" t="s">
        <v>68</v>
      </c>
      <c r="H1004" s="4" t="s">
        <v>69</v>
      </c>
      <c r="I1004" s="4"/>
      <c r="J1004" s="4"/>
      <c r="K1004" s="4">
        <v>212</v>
      </c>
      <c r="L1004" s="4">
        <v>29</v>
      </c>
      <c r="M1004" s="4">
        <v>0</v>
      </c>
      <c r="N1004" s="4" t="s">
        <v>3</v>
      </c>
      <c r="O1004" s="4">
        <v>2</v>
      </c>
      <c r="P1004" s="4"/>
      <c r="Q1004" s="4"/>
      <c r="R1004" s="4"/>
      <c r="S1004" s="4"/>
      <c r="T1004" s="4"/>
      <c r="U1004" s="4"/>
      <c r="V1004" s="4"/>
      <c r="W1004" s="4"/>
    </row>
    <row r="1005" spans="1:206" x14ac:dyDescent="0.2">
      <c r="A1005" s="4">
        <v>50</v>
      </c>
      <c r="B1005" s="4">
        <v>1</v>
      </c>
      <c r="C1005" s="4">
        <v>0</v>
      </c>
      <c r="D1005" s="4">
        <v>2</v>
      </c>
      <c r="E1005" s="4">
        <v>0</v>
      </c>
      <c r="F1005" s="4">
        <f>ROUND(F1002+F1004,O1005)</f>
        <v>0</v>
      </c>
      <c r="G1005" s="4" t="s">
        <v>70</v>
      </c>
      <c r="H1005" s="4" t="s">
        <v>71</v>
      </c>
      <c r="I1005" s="4"/>
      <c r="J1005" s="4"/>
      <c r="K1005" s="4">
        <v>212</v>
      </c>
      <c r="L1005" s="4">
        <v>30</v>
      </c>
      <c r="M1005" s="4">
        <v>0</v>
      </c>
      <c r="N1005" s="4" t="s">
        <v>3</v>
      </c>
      <c r="O1005" s="4">
        <v>2</v>
      </c>
      <c r="P1005" s="4"/>
      <c r="Q1005" s="4"/>
      <c r="R1005" s="4"/>
      <c r="S1005" s="4"/>
      <c r="T1005" s="4"/>
      <c r="U1005" s="4"/>
      <c r="V1005" s="4"/>
      <c r="W1005" s="4"/>
    </row>
    <row r="1007" spans="1:206" x14ac:dyDescent="0.2">
      <c r="A1007" s="2">
        <v>51</v>
      </c>
      <c r="B1007" s="2">
        <f>B807</f>
        <v>1</v>
      </c>
      <c r="C1007" s="2">
        <f>A807</f>
        <v>3</v>
      </c>
      <c r="D1007" s="2">
        <f>ROW(A807)</f>
        <v>807</v>
      </c>
      <c r="E1007" s="2"/>
      <c r="F1007" s="2" t="str">
        <f>IF(F807&lt;&gt;"",F807,"")</f>
        <v>5</v>
      </c>
      <c r="G1007" s="2" t="str">
        <f>IF(G807&lt;&gt;"",G807,"")</f>
        <v>район Пресненский</v>
      </c>
      <c r="H1007" s="2">
        <v>0</v>
      </c>
      <c r="I1007" s="2"/>
      <c r="J1007" s="2"/>
      <c r="K1007" s="2"/>
      <c r="L1007" s="2"/>
      <c r="M1007" s="2"/>
      <c r="N1007" s="2"/>
      <c r="O1007" s="2">
        <f t="shared" ref="O1007:T1007" si="418">ROUND(O974+AB1007,2)</f>
        <v>0</v>
      </c>
      <c r="P1007" s="2">
        <f t="shared" si="418"/>
        <v>0</v>
      </c>
      <c r="Q1007" s="2">
        <f t="shared" si="418"/>
        <v>0</v>
      </c>
      <c r="R1007" s="2">
        <f t="shared" si="418"/>
        <v>0</v>
      </c>
      <c r="S1007" s="2">
        <f t="shared" si="418"/>
        <v>0</v>
      </c>
      <c r="T1007" s="2">
        <f t="shared" si="418"/>
        <v>0</v>
      </c>
      <c r="U1007" s="2">
        <f>U974+AH1007</f>
        <v>0</v>
      </c>
      <c r="V1007" s="2">
        <f>V974+AI1007</f>
        <v>0</v>
      </c>
      <c r="W1007" s="2">
        <f>ROUND(W974+AJ1007,2)</f>
        <v>0</v>
      </c>
      <c r="X1007" s="2">
        <f>ROUND(X974+AK1007,2)</f>
        <v>0</v>
      </c>
      <c r="Y1007" s="2">
        <f>ROUND(Y974+AL1007,2)</f>
        <v>0</v>
      </c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>
        <f t="shared" ref="AO1007:BC1007" si="419">ROUND(AO974+BX1007,2)</f>
        <v>0</v>
      </c>
      <c r="AP1007" s="2">
        <f t="shared" si="419"/>
        <v>0</v>
      </c>
      <c r="AQ1007" s="2">
        <f t="shared" si="419"/>
        <v>0</v>
      </c>
      <c r="AR1007" s="2">
        <f t="shared" si="419"/>
        <v>0</v>
      </c>
      <c r="AS1007" s="2">
        <f t="shared" si="419"/>
        <v>0</v>
      </c>
      <c r="AT1007" s="2">
        <f t="shared" si="419"/>
        <v>0</v>
      </c>
      <c r="AU1007" s="2">
        <f t="shared" si="419"/>
        <v>0</v>
      </c>
      <c r="AV1007" s="2">
        <f t="shared" si="419"/>
        <v>0</v>
      </c>
      <c r="AW1007" s="2">
        <f t="shared" si="419"/>
        <v>0</v>
      </c>
      <c r="AX1007" s="2">
        <f t="shared" si="419"/>
        <v>0</v>
      </c>
      <c r="AY1007" s="2">
        <f t="shared" si="419"/>
        <v>0</v>
      </c>
      <c r="AZ1007" s="2">
        <f t="shared" si="419"/>
        <v>0</v>
      </c>
      <c r="BA1007" s="2">
        <f t="shared" si="419"/>
        <v>0</v>
      </c>
      <c r="BB1007" s="2">
        <f t="shared" si="419"/>
        <v>0</v>
      </c>
      <c r="BC1007" s="2">
        <f t="shared" si="419"/>
        <v>0</v>
      </c>
      <c r="BD1007" s="2"/>
      <c r="BE1007" s="2"/>
      <c r="BF1007" s="2"/>
      <c r="BG1007" s="2"/>
      <c r="BH1007" s="2"/>
      <c r="BI1007" s="2"/>
      <c r="BJ1007" s="2"/>
      <c r="BK1007" s="2"/>
      <c r="BL1007" s="2"/>
      <c r="BM1007" s="2"/>
      <c r="BN1007" s="2"/>
      <c r="BO1007" s="2"/>
      <c r="BP1007" s="2"/>
      <c r="BQ1007" s="2"/>
      <c r="BR1007" s="2"/>
      <c r="BS1007" s="2"/>
      <c r="BT1007" s="2"/>
      <c r="BU1007" s="2"/>
      <c r="BV1007" s="2"/>
      <c r="BW1007" s="2"/>
      <c r="BX1007" s="2"/>
      <c r="BY1007" s="2"/>
      <c r="BZ1007" s="2"/>
      <c r="CA1007" s="2"/>
      <c r="CB1007" s="2"/>
      <c r="CC1007" s="2"/>
      <c r="CD1007" s="2"/>
      <c r="CE1007" s="2"/>
      <c r="CF1007" s="2"/>
      <c r="CG1007" s="2"/>
      <c r="CH1007" s="2"/>
      <c r="CI1007" s="2"/>
      <c r="CJ1007" s="2"/>
      <c r="CK1007" s="2"/>
      <c r="CL1007" s="2"/>
      <c r="CM1007" s="2"/>
      <c r="CN1007" s="2"/>
      <c r="CO1007" s="2"/>
      <c r="CP1007" s="2"/>
      <c r="CQ1007" s="2"/>
      <c r="CR1007" s="2"/>
      <c r="CS1007" s="2"/>
      <c r="CT1007" s="2"/>
      <c r="CU1007" s="2"/>
      <c r="CV1007" s="2"/>
      <c r="CW1007" s="2"/>
      <c r="CX1007" s="2"/>
      <c r="CY1007" s="2"/>
      <c r="CZ1007" s="2"/>
      <c r="DA1007" s="2"/>
      <c r="DB1007" s="2"/>
      <c r="DC1007" s="2"/>
      <c r="DD1007" s="2"/>
      <c r="DE1007" s="2"/>
      <c r="DF1007" s="2"/>
      <c r="DG1007" s="3"/>
      <c r="DH1007" s="3"/>
      <c r="DI1007" s="3"/>
      <c r="DJ1007" s="3"/>
      <c r="DK1007" s="3"/>
      <c r="DL1007" s="3"/>
      <c r="DM1007" s="3"/>
      <c r="DN1007" s="3"/>
      <c r="DO1007" s="3"/>
      <c r="DP1007" s="3"/>
      <c r="DQ1007" s="3"/>
      <c r="DR1007" s="3"/>
      <c r="DS1007" s="3"/>
      <c r="DT1007" s="3"/>
      <c r="DU1007" s="3"/>
      <c r="DV1007" s="3"/>
      <c r="DW1007" s="3"/>
      <c r="DX1007" s="3"/>
      <c r="DY1007" s="3"/>
      <c r="DZ1007" s="3"/>
      <c r="EA1007" s="3"/>
      <c r="EB1007" s="3"/>
      <c r="EC1007" s="3"/>
      <c r="ED1007" s="3"/>
      <c r="EE1007" s="3"/>
      <c r="EF1007" s="3"/>
      <c r="EG1007" s="3"/>
      <c r="EH1007" s="3"/>
      <c r="EI1007" s="3"/>
      <c r="EJ1007" s="3"/>
      <c r="EK1007" s="3"/>
      <c r="EL1007" s="3"/>
      <c r="EM1007" s="3"/>
      <c r="EN1007" s="3"/>
      <c r="EO1007" s="3"/>
      <c r="EP1007" s="3"/>
      <c r="EQ1007" s="3"/>
      <c r="ER1007" s="3"/>
      <c r="ES1007" s="3"/>
      <c r="ET1007" s="3"/>
      <c r="EU1007" s="3"/>
      <c r="EV1007" s="3"/>
      <c r="EW1007" s="3"/>
      <c r="EX1007" s="3"/>
      <c r="EY1007" s="3"/>
      <c r="EZ1007" s="3"/>
      <c r="FA1007" s="3"/>
      <c r="FB1007" s="3"/>
      <c r="FC1007" s="3"/>
      <c r="FD1007" s="3"/>
      <c r="FE1007" s="3"/>
      <c r="FF1007" s="3"/>
      <c r="FG1007" s="3"/>
      <c r="FH1007" s="3"/>
      <c r="FI1007" s="3"/>
      <c r="FJ1007" s="3"/>
      <c r="FK1007" s="3"/>
      <c r="FL1007" s="3"/>
      <c r="FM1007" s="3"/>
      <c r="FN1007" s="3"/>
      <c r="FO1007" s="3"/>
      <c r="FP1007" s="3"/>
      <c r="FQ1007" s="3"/>
      <c r="FR1007" s="3"/>
      <c r="FS1007" s="3"/>
      <c r="FT1007" s="3"/>
      <c r="FU1007" s="3"/>
      <c r="FV1007" s="3"/>
      <c r="FW1007" s="3"/>
      <c r="FX1007" s="3"/>
      <c r="FY1007" s="3"/>
      <c r="FZ1007" s="3"/>
      <c r="GA1007" s="3"/>
      <c r="GB1007" s="3"/>
      <c r="GC1007" s="3"/>
      <c r="GD1007" s="3"/>
      <c r="GE1007" s="3"/>
      <c r="GF1007" s="3"/>
      <c r="GG1007" s="3"/>
      <c r="GH1007" s="3"/>
      <c r="GI1007" s="3"/>
      <c r="GJ1007" s="3"/>
      <c r="GK1007" s="3"/>
      <c r="GL1007" s="3"/>
      <c r="GM1007" s="3"/>
      <c r="GN1007" s="3"/>
      <c r="GO1007" s="3"/>
      <c r="GP1007" s="3"/>
      <c r="GQ1007" s="3"/>
      <c r="GR1007" s="3"/>
      <c r="GS1007" s="3"/>
      <c r="GT1007" s="3"/>
      <c r="GU1007" s="3"/>
      <c r="GV1007" s="3"/>
      <c r="GW1007" s="3"/>
      <c r="GX1007" s="3">
        <v>0</v>
      </c>
    </row>
    <row r="1009" spans="1:23" x14ac:dyDescent="0.2">
      <c r="A1009" s="4">
        <v>50</v>
      </c>
      <c r="B1009" s="4">
        <v>0</v>
      </c>
      <c r="C1009" s="4">
        <v>0</v>
      </c>
      <c r="D1009" s="4">
        <v>1</v>
      </c>
      <c r="E1009" s="4">
        <v>201</v>
      </c>
      <c r="F1009" s="4">
        <f>ROUND(Source!O1007,O1009)</f>
        <v>0</v>
      </c>
      <c r="G1009" s="4" t="s">
        <v>12</v>
      </c>
      <c r="H1009" s="4" t="s">
        <v>13</v>
      </c>
      <c r="I1009" s="4"/>
      <c r="J1009" s="4"/>
      <c r="K1009" s="4">
        <v>201</v>
      </c>
      <c r="L1009" s="4">
        <v>1</v>
      </c>
      <c r="M1009" s="4">
        <v>3</v>
      </c>
      <c r="N1009" s="4" t="s">
        <v>3</v>
      </c>
      <c r="O1009" s="4">
        <v>2</v>
      </c>
      <c r="P1009" s="4"/>
      <c r="Q1009" s="4"/>
      <c r="R1009" s="4"/>
      <c r="S1009" s="4"/>
      <c r="T1009" s="4"/>
      <c r="U1009" s="4"/>
      <c r="V1009" s="4"/>
      <c r="W1009" s="4"/>
    </row>
    <row r="1010" spans="1:23" x14ac:dyDescent="0.2">
      <c r="A1010" s="4">
        <v>50</v>
      </c>
      <c r="B1010" s="4">
        <v>0</v>
      </c>
      <c r="C1010" s="4">
        <v>0</v>
      </c>
      <c r="D1010" s="4">
        <v>1</v>
      </c>
      <c r="E1010" s="4">
        <v>202</v>
      </c>
      <c r="F1010" s="4">
        <f>ROUND(Source!P1007,O1010)</f>
        <v>0</v>
      </c>
      <c r="G1010" s="4" t="s">
        <v>14</v>
      </c>
      <c r="H1010" s="4" t="s">
        <v>15</v>
      </c>
      <c r="I1010" s="4"/>
      <c r="J1010" s="4"/>
      <c r="K1010" s="4">
        <v>202</v>
      </c>
      <c r="L1010" s="4">
        <v>2</v>
      </c>
      <c r="M1010" s="4">
        <v>3</v>
      </c>
      <c r="N1010" s="4" t="s">
        <v>3</v>
      </c>
      <c r="O1010" s="4">
        <v>2</v>
      </c>
      <c r="P1010" s="4"/>
      <c r="Q1010" s="4"/>
      <c r="R1010" s="4"/>
      <c r="S1010" s="4"/>
      <c r="T1010" s="4"/>
      <c r="U1010" s="4"/>
      <c r="V1010" s="4"/>
      <c r="W1010" s="4"/>
    </row>
    <row r="1011" spans="1:23" x14ac:dyDescent="0.2">
      <c r="A1011" s="4">
        <v>50</v>
      </c>
      <c r="B1011" s="4">
        <v>0</v>
      </c>
      <c r="C1011" s="4">
        <v>0</v>
      </c>
      <c r="D1011" s="4">
        <v>1</v>
      </c>
      <c r="E1011" s="4">
        <v>222</v>
      </c>
      <c r="F1011" s="4">
        <f>ROUND(Source!AO1007,O1011)</f>
        <v>0</v>
      </c>
      <c r="G1011" s="4" t="s">
        <v>16</v>
      </c>
      <c r="H1011" s="4" t="s">
        <v>17</v>
      </c>
      <c r="I1011" s="4"/>
      <c r="J1011" s="4"/>
      <c r="K1011" s="4">
        <v>222</v>
      </c>
      <c r="L1011" s="4">
        <v>3</v>
      </c>
      <c r="M1011" s="4">
        <v>3</v>
      </c>
      <c r="N1011" s="4" t="s">
        <v>3</v>
      </c>
      <c r="O1011" s="4">
        <v>2</v>
      </c>
      <c r="P1011" s="4"/>
      <c r="Q1011" s="4"/>
      <c r="R1011" s="4"/>
      <c r="S1011" s="4"/>
      <c r="T1011" s="4"/>
      <c r="U1011" s="4"/>
      <c r="V1011" s="4"/>
      <c r="W1011" s="4"/>
    </row>
    <row r="1012" spans="1:23" x14ac:dyDescent="0.2">
      <c r="A1012" s="4">
        <v>50</v>
      </c>
      <c r="B1012" s="4">
        <v>0</v>
      </c>
      <c r="C1012" s="4">
        <v>0</v>
      </c>
      <c r="D1012" s="4">
        <v>1</v>
      </c>
      <c r="E1012" s="4">
        <v>225</v>
      </c>
      <c r="F1012" s="4">
        <f>ROUND(Source!AV1007,O1012)</f>
        <v>0</v>
      </c>
      <c r="G1012" s="4" t="s">
        <v>18</v>
      </c>
      <c r="H1012" s="4" t="s">
        <v>19</v>
      </c>
      <c r="I1012" s="4"/>
      <c r="J1012" s="4"/>
      <c r="K1012" s="4">
        <v>225</v>
      </c>
      <c r="L1012" s="4">
        <v>4</v>
      </c>
      <c r="M1012" s="4">
        <v>3</v>
      </c>
      <c r="N1012" s="4" t="s">
        <v>3</v>
      </c>
      <c r="O1012" s="4">
        <v>2</v>
      </c>
      <c r="P1012" s="4"/>
      <c r="Q1012" s="4"/>
      <c r="R1012" s="4"/>
      <c r="S1012" s="4"/>
      <c r="T1012" s="4"/>
      <c r="U1012" s="4"/>
      <c r="V1012" s="4"/>
      <c r="W1012" s="4"/>
    </row>
    <row r="1013" spans="1:23" x14ac:dyDescent="0.2">
      <c r="A1013" s="4">
        <v>50</v>
      </c>
      <c r="B1013" s="4">
        <v>0</v>
      </c>
      <c r="C1013" s="4">
        <v>0</v>
      </c>
      <c r="D1013" s="4">
        <v>1</v>
      </c>
      <c r="E1013" s="4">
        <v>226</v>
      </c>
      <c r="F1013" s="4">
        <f>ROUND(Source!AW1007,O1013)</f>
        <v>0</v>
      </c>
      <c r="G1013" s="4" t="s">
        <v>20</v>
      </c>
      <c r="H1013" s="4" t="s">
        <v>21</v>
      </c>
      <c r="I1013" s="4"/>
      <c r="J1013" s="4"/>
      <c r="K1013" s="4">
        <v>226</v>
      </c>
      <c r="L1013" s="4">
        <v>5</v>
      </c>
      <c r="M1013" s="4">
        <v>3</v>
      </c>
      <c r="N1013" s="4" t="s">
        <v>3</v>
      </c>
      <c r="O1013" s="4">
        <v>2</v>
      </c>
      <c r="P1013" s="4"/>
      <c r="Q1013" s="4"/>
      <c r="R1013" s="4"/>
      <c r="S1013" s="4"/>
      <c r="T1013" s="4"/>
      <c r="U1013" s="4"/>
      <c r="V1013" s="4"/>
      <c r="W1013" s="4"/>
    </row>
    <row r="1014" spans="1:23" x14ac:dyDescent="0.2">
      <c r="A1014" s="4">
        <v>50</v>
      </c>
      <c r="B1014" s="4">
        <v>0</v>
      </c>
      <c r="C1014" s="4">
        <v>0</v>
      </c>
      <c r="D1014" s="4">
        <v>1</v>
      </c>
      <c r="E1014" s="4">
        <v>227</v>
      </c>
      <c r="F1014" s="4">
        <f>ROUND(Source!AX1007,O1014)</f>
        <v>0</v>
      </c>
      <c r="G1014" s="4" t="s">
        <v>22</v>
      </c>
      <c r="H1014" s="4" t="s">
        <v>23</v>
      </c>
      <c r="I1014" s="4"/>
      <c r="J1014" s="4"/>
      <c r="K1014" s="4">
        <v>227</v>
      </c>
      <c r="L1014" s="4">
        <v>6</v>
      </c>
      <c r="M1014" s="4">
        <v>3</v>
      </c>
      <c r="N1014" s="4" t="s">
        <v>3</v>
      </c>
      <c r="O1014" s="4">
        <v>2</v>
      </c>
      <c r="P1014" s="4"/>
      <c r="Q1014" s="4"/>
      <c r="R1014" s="4"/>
      <c r="S1014" s="4"/>
      <c r="T1014" s="4"/>
      <c r="U1014" s="4"/>
      <c r="V1014" s="4"/>
      <c r="W1014" s="4"/>
    </row>
    <row r="1015" spans="1:23" x14ac:dyDescent="0.2">
      <c r="A1015" s="4">
        <v>50</v>
      </c>
      <c r="B1015" s="4">
        <v>0</v>
      </c>
      <c r="C1015" s="4">
        <v>0</v>
      </c>
      <c r="D1015" s="4">
        <v>1</v>
      </c>
      <c r="E1015" s="4">
        <v>228</v>
      </c>
      <c r="F1015" s="4">
        <f>ROUND(Source!AY1007,O1015)</f>
        <v>0</v>
      </c>
      <c r="G1015" s="4" t="s">
        <v>24</v>
      </c>
      <c r="H1015" s="4" t="s">
        <v>25</v>
      </c>
      <c r="I1015" s="4"/>
      <c r="J1015" s="4"/>
      <c r="K1015" s="4">
        <v>228</v>
      </c>
      <c r="L1015" s="4">
        <v>7</v>
      </c>
      <c r="M1015" s="4">
        <v>3</v>
      </c>
      <c r="N1015" s="4" t="s">
        <v>3</v>
      </c>
      <c r="O1015" s="4">
        <v>2</v>
      </c>
      <c r="P1015" s="4"/>
      <c r="Q1015" s="4"/>
      <c r="R1015" s="4"/>
      <c r="S1015" s="4"/>
      <c r="T1015" s="4"/>
      <c r="U1015" s="4"/>
      <c r="V1015" s="4"/>
      <c r="W1015" s="4"/>
    </row>
    <row r="1016" spans="1:23" x14ac:dyDescent="0.2">
      <c r="A1016" s="4">
        <v>50</v>
      </c>
      <c r="B1016" s="4">
        <v>0</v>
      </c>
      <c r="C1016" s="4">
        <v>0</v>
      </c>
      <c r="D1016" s="4">
        <v>1</v>
      </c>
      <c r="E1016" s="4">
        <v>216</v>
      </c>
      <c r="F1016" s="4">
        <f>ROUND(Source!AP1007,O1016)</f>
        <v>0</v>
      </c>
      <c r="G1016" s="4" t="s">
        <v>26</v>
      </c>
      <c r="H1016" s="4" t="s">
        <v>27</v>
      </c>
      <c r="I1016" s="4"/>
      <c r="J1016" s="4"/>
      <c r="K1016" s="4">
        <v>216</v>
      </c>
      <c r="L1016" s="4">
        <v>8</v>
      </c>
      <c r="M1016" s="4">
        <v>3</v>
      </c>
      <c r="N1016" s="4" t="s">
        <v>3</v>
      </c>
      <c r="O1016" s="4">
        <v>2</v>
      </c>
      <c r="P1016" s="4"/>
      <c r="Q1016" s="4"/>
      <c r="R1016" s="4"/>
      <c r="S1016" s="4"/>
      <c r="T1016" s="4"/>
      <c r="U1016" s="4"/>
      <c r="V1016" s="4"/>
      <c r="W1016" s="4"/>
    </row>
    <row r="1017" spans="1:23" x14ac:dyDescent="0.2">
      <c r="A1017" s="4">
        <v>50</v>
      </c>
      <c r="B1017" s="4">
        <v>0</v>
      </c>
      <c r="C1017" s="4">
        <v>0</v>
      </c>
      <c r="D1017" s="4">
        <v>1</v>
      </c>
      <c r="E1017" s="4">
        <v>223</v>
      </c>
      <c r="F1017" s="4">
        <f>ROUND(Source!AQ1007,O1017)</f>
        <v>0</v>
      </c>
      <c r="G1017" s="4" t="s">
        <v>28</v>
      </c>
      <c r="H1017" s="4" t="s">
        <v>29</v>
      </c>
      <c r="I1017" s="4"/>
      <c r="J1017" s="4"/>
      <c r="K1017" s="4">
        <v>223</v>
      </c>
      <c r="L1017" s="4">
        <v>9</v>
      </c>
      <c r="M1017" s="4">
        <v>3</v>
      </c>
      <c r="N1017" s="4" t="s">
        <v>3</v>
      </c>
      <c r="O1017" s="4">
        <v>2</v>
      </c>
      <c r="P1017" s="4"/>
      <c r="Q1017" s="4"/>
      <c r="R1017" s="4"/>
      <c r="S1017" s="4"/>
      <c r="T1017" s="4"/>
      <c r="U1017" s="4"/>
      <c r="V1017" s="4"/>
      <c r="W1017" s="4"/>
    </row>
    <row r="1018" spans="1:23" x14ac:dyDescent="0.2">
      <c r="A1018" s="4">
        <v>50</v>
      </c>
      <c r="B1018" s="4">
        <v>0</v>
      </c>
      <c r="C1018" s="4">
        <v>0</v>
      </c>
      <c r="D1018" s="4">
        <v>1</v>
      </c>
      <c r="E1018" s="4">
        <v>229</v>
      </c>
      <c r="F1018" s="4">
        <f>ROUND(Source!AZ1007,O1018)</f>
        <v>0</v>
      </c>
      <c r="G1018" s="4" t="s">
        <v>30</v>
      </c>
      <c r="H1018" s="4" t="s">
        <v>31</v>
      </c>
      <c r="I1018" s="4"/>
      <c r="J1018" s="4"/>
      <c r="K1018" s="4">
        <v>229</v>
      </c>
      <c r="L1018" s="4">
        <v>10</v>
      </c>
      <c r="M1018" s="4">
        <v>3</v>
      </c>
      <c r="N1018" s="4" t="s">
        <v>3</v>
      </c>
      <c r="O1018" s="4">
        <v>2</v>
      </c>
      <c r="P1018" s="4"/>
      <c r="Q1018" s="4"/>
      <c r="R1018" s="4"/>
      <c r="S1018" s="4"/>
      <c r="T1018" s="4"/>
      <c r="U1018" s="4"/>
      <c r="V1018" s="4"/>
      <c r="W1018" s="4"/>
    </row>
    <row r="1019" spans="1:23" x14ac:dyDescent="0.2">
      <c r="A1019" s="4">
        <v>50</v>
      </c>
      <c r="B1019" s="4">
        <v>0</v>
      </c>
      <c r="C1019" s="4">
        <v>0</v>
      </c>
      <c r="D1019" s="4">
        <v>1</v>
      </c>
      <c r="E1019" s="4">
        <v>203</v>
      </c>
      <c r="F1019" s="4">
        <f>ROUND(Source!Q1007,O1019)</f>
        <v>0</v>
      </c>
      <c r="G1019" s="4" t="s">
        <v>32</v>
      </c>
      <c r="H1019" s="4" t="s">
        <v>33</v>
      </c>
      <c r="I1019" s="4"/>
      <c r="J1019" s="4"/>
      <c r="K1019" s="4">
        <v>203</v>
      </c>
      <c r="L1019" s="4">
        <v>11</v>
      </c>
      <c r="M1019" s="4">
        <v>3</v>
      </c>
      <c r="N1019" s="4" t="s">
        <v>3</v>
      </c>
      <c r="O1019" s="4">
        <v>2</v>
      </c>
      <c r="P1019" s="4"/>
      <c r="Q1019" s="4"/>
      <c r="R1019" s="4"/>
      <c r="S1019" s="4"/>
      <c r="T1019" s="4"/>
      <c r="U1019" s="4"/>
      <c r="V1019" s="4"/>
      <c r="W1019" s="4"/>
    </row>
    <row r="1020" spans="1:23" x14ac:dyDescent="0.2">
      <c r="A1020" s="4">
        <v>50</v>
      </c>
      <c r="B1020" s="4">
        <v>0</v>
      </c>
      <c r="C1020" s="4">
        <v>0</v>
      </c>
      <c r="D1020" s="4">
        <v>1</v>
      </c>
      <c r="E1020" s="4">
        <v>231</v>
      </c>
      <c r="F1020" s="4">
        <f>ROUND(Source!BB1007,O1020)</f>
        <v>0</v>
      </c>
      <c r="G1020" s="4" t="s">
        <v>34</v>
      </c>
      <c r="H1020" s="4" t="s">
        <v>35</v>
      </c>
      <c r="I1020" s="4"/>
      <c r="J1020" s="4"/>
      <c r="K1020" s="4">
        <v>231</v>
      </c>
      <c r="L1020" s="4">
        <v>12</v>
      </c>
      <c r="M1020" s="4">
        <v>3</v>
      </c>
      <c r="N1020" s="4" t="s">
        <v>3</v>
      </c>
      <c r="O1020" s="4">
        <v>2</v>
      </c>
      <c r="P1020" s="4"/>
      <c r="Q1020" s="4"/>
      <c r="R1020" s="4"/>
      <c r="S1020" s="4"/>
      <c r="T1020" s="4"/>
      <c r="U1020" s="4"/>
      <c r="V1020" s="4"/>
      <c r="W1020" s="4"/>
    </row>
    <row r="1021" spans="1:23" x14ac:dyDescent="0.2">
      <c r="A1021" s="4">
        <v>50</v>
      </c>
      <c r="B1021" s="4">
        <v>0</v>
      </c>
      <c r="C1021" s="4">
        <v>0</v>
      </c>
      <c r="D1021" s="4">
        <v>1</v>
      </c>
      <c r="E1021" s="4">
        <v>204</v>
      </c>
      <c r="F1021" s="4">
        <f>ROUND(Source!R1007,O1021)</f>
        <v>0</v>
      </c>
      <c r="G1021" s="4" t="s">
        <v>36</v>
      </c>
      <c r="H1021" s="4" t="s">
        <v>37</v>
      </c>
      <c r="I1021" s="4"/>
      <c r="J1021" s="4"/>
      <c r="K1021" s="4">
        <v>204</v>
      </c>
      <c r="L1021" s="4">
        <v>13</v>
      </c>
      <c r="M1021" s="4">
        <v>3</v>
      </c>
      <c r="N1021" s="4" t="s">
        <v>3</v>
      </c>
      <c r="O1021" s="4">
        <v>2</v>
      </c>
      <c r="P1021" s="4"/>
      <c r="Q1021" s="4"/>
      <c r="R1021" s="4"/>
      <c r="S1021" s="4"/>
      <c r="T1021" s="4"/>
      <c r="U1021" s="4"/>
      <c r="V1021" s="4"/>
      <c r="W1021" s="4"/>
    </row>
    <row r="1022" spans="1:23" x14ac:dyDescent="0.2">
      <c r="A1022" s="4">
        <v>50</v>
      </c>
      <c r="B1022" s="4">
        <v>0</v>
      </c>
      <c r="C1022" s="4">
        <v>0</v>
      </c>
      <c r="D1022" s="4">
        <v>1</v>
      </c>
      <c r="E1022" s="4">
        <v>205</v>
      </c>
      <c r="F1022" s="4">
        <f>ROUND(Source!S1007,O1022)</f>
        <v>0</v>
      </c>
      <c r="G1022" s="4" t="s">
        <v>38</v>
      </c>
      <c r="H1022" s="4" t="s">
        <v>39</v>
      </c>
      <c r="I1022" s="4"/>
      <c r="J1022" s="4"/>
      <c r="K1022" s="4">
        <v>205</v>
      </c>
      <c r="L1022" s="4">
        <v>14</v>
      </c>
      <c r="M1022" s="4">
        <v>3</v>
      </c>
      <c r="N1022" s="4" t="s">
        <v>3</v>
      </c>
      <c r="O1022" s="4">
        <v>2</v>
      </c>
      <c r="P1022" s="4"/>
      <c r="Q1022" s="4"/>
      <c r="R1022" s="4"/>
      <c r="S1022" s="4"/>
      <c r="T1022" s="4"/>
      <c r="U1022" s="4"/>
      <c r="V1022" s="4"/>
      <c r="W1022" s="4"/>
    </row>
    <row r="1023" spans="1:23" x14ac:dyDescent="0.2">
      <c r="A1023" s="4">
        <v>50</v>
      </c>
      <c r="B1023" s="4">
        <v>0</v>
      </c>
      <c r="C1023" s="4">
        <v>0</v>
      </c>
      <c r="D1023" s="4">
        <v>1</v>
      </c>
      <c r="E1023" s="4">
        <v>232</v>
      </c>
      <c r="F1023" s="4">
        <f>ROUND(Source!BC1007,O1023)</f>
        <v>0</v>
      </c>
      <c r="G1023" s="4" t="s">
        <v>40</v>
      </c>
      <c r="H1023" s="4" t="s">
        <v>41</v>
      </c>
      <c r="I1023" s="4"/>
      <c r="J1023" s="4"/>
      <c r="K1023" s="4">
        <v>232</v>
      </c>
      <c r="L1023" s="4">
        <v>15</v>
      </c>
      <c r="M1023" s="4">
        <v>3</v>
      </c>
      <c r="N1023" s="4" t="s">
        <v>3</v>
      </c>
      <c r="O1023" s="4">
        <v>2</v>
      </c>
      <c r="P1023" s="4"/>
      <c r="Q1023" s="4"/>
      <c r="R1023" s="4"/>
      <c r="S1023" s="4"/>
      <c r="T1023" s="4"/>
      <c r="U1023" s="4"/>
      <c r="V1023" s="4"/>
      <c r="W1023" s="4"/>
    </row>
    <row r="1024" spans="1:23" x14ac:dyDescent="0.2">
      <c r="A1024" s="4">
        <v>50</v>
      </c>
      <c r="B1024" s="4">
        <v>0</v>
      </c>
      <c r="C1024" s="4">
        <v>0</v>
      </c>
      <c r="D1024" s="4">
        <v>1</v>
      </c>
      <c r="E1024" s="4">
        <v>214</v>
      </c>
      <c r="F1024" s="4">
        <f>ROUND(Source!AS1007,O1024)</f>
        <v>0</v>
      </c>
      <c r="G1024" s="4" t="s">
        <v>42</v>
      </c>
      <c r="H1024" s="4" t="s">
        <v>43</v>
      </c>
      <c r="I1024" s="4"/>
      <c r="J1024" s="4"/>
      <c r="K1024" s="4">
        <v>214</v>
      </c>
      <c r="L1024" s="4">
        <v>16</v>
      </c>
      <c r="M1024" s="4">
        <v>3</v>
      </c>
      <c r="N1024" s="4" t="s">
        <v>3</v>
      </c>
      <c r="O1024" s="4">
        <v>2</v>
      </c>
      <c r="P1024" s="4"/>
      <c r="Q1024" s="4"/>
      <c r="R1024" s="4"/>
      <c r="S1024" s="4"/>
      <c r="T1024" s="4"/>
      <c r="U1024" s="4"/>
      <c r="V1024" s="4"/>
      <c r="W1024" s="4"/>
    </row>
    <row r="1025" spans="1:23" x14ac:dyDescent="0.2">
      <c r="A1025" s="4">
        <v>50</v>
      </c>
      <c r="B1025" s="4">
        <v>0</v>
      </c>
      <c r="C1025" s="4">
        <v>0</v>
      </c>
      <c r="D1025" s="4">
        <v>1</v>
      </c>
      <c r="E1025" s="4">
        <v>215</v>
      </c>
      <c r="F1025" s="4">
        <f>ROUND(Source!AT1007,O1025)</f>
        <v>0</v>
      </c>
      <c r="G1025" s="4" t="s">
        <v>44</v>
      </c>
      <c r="H1025" s="4" t="s">
        <v>45</v>
      </c>
      <c r="I1025" s="4"/>
      <c r="J1025" s="4"/>
      <c r="K1025" s="4">
        <v>215</v>
      </c>
      <c r="L1025" s="4">
        <v>17</v>
      </c>
      <c r="M1025" s="4">
        <v>3</v>
      </c>
      <c r="N1025" s="4" t="s">
        <v>3</v>
      </c>
      <c r="O1025" s="4">
        <v>2</v>
      </c>
      <c r="P1025" s="4"/>
      <c r="Q1025" s="4"/>
      <c r="R1025" s="4"/>
      <c r="S1025" s="4"/>
      <c r="T1025" s="4"/>
      <c r="U1025" s="4"/>
      <c r="V1025" s="4"/>
      <c r="W1025" s="4"/>
    </row>
    <row r="1026" spans="1:23" x14ac:dyDescent="0.2">
      <c r="A1026" s="4">
        <v>50</v>
      </c>
      <c r="B1026" s="4">
        <v>0</v>
      </c>
      <c r="C1026" s="4">
        <v>0</v>
      </c>
      <c r="D1026" s="4">
        <v>1</v>
      </c>
      <c r="E1026" s="4">
        <v>217</v>
      </c>
      <c r="F1026" s="4">
        <f>ROUND(Source!AU1007,O1026)</f>
        <v>0</v>
      </c>
      <c r="G1026" s="4" t="s">
        <v>46</v>
      </c>
      <c r="H1026" s="4" t="s">
        <v>47</v>
      </c>
      <c r="I1026" s="4"/>
      <c r="J1026" s="4"/>
      <c r="K1026" s="4">
        <v>217</v>
      </c>
      <c r="L1026" s="4">
        <v>18</v>
      </c>
      <c r="M1026" s="4">
        <v>3</v>
      </c>
      <c r="N1026" s="4" t="s">
        <v>3</v>
      </c>
      <c r="O1026" s="4">
        <v>2</v>
      </c>
      <c r="P1026" s="4"/>
      <c r="Q1026" s="4"/>
      <c r="R1026" s="4"/>
      <c r="S1026" s="4"/>
      <c r="T1026" s="4"/>
      <c r="U1026" s="4"/>
      <c r="V1026" s="4"/>
      <c r="W1026" s="4"/>
    </row>
    <row r="1027" spans="1:23" x14ac:dyDescent="0.2">
      <c r="A1027" s="4">
        <v>50</v>
      </c>
      <c r="B1027" s="4">
        <v>0</v>
      </c>
      <c r="C1027" s="4">
        <v>0</v>
      </c>
      <c r="D1027" s="4">
        <v>1</v>
      </c>
      <c r="E1027" s="4">
        <v>230</v>
      </c>
      <c r="F1027" s="4">
        <f>ROUND(Source!BA1007,O1027)</f>
        <v>0</v>
      </c>
      <c r="G1027" s="4" t="s">
        <v>48</v>
      </c>
      <c r="H1027" s="4" t="s">
        <v>49</v>
      </c>
      <c r="I1027" s="4"/>
      <c r="J1027" s="4"/>
      <c r="K1027" s="4">
        <v>230</v>
      </c>
      <c r="L1027" s="4">
        <v>19</v>
      </c>
      <c r="M1027" s="4">
        <v>3</v>
      </c>
      <c r="N1027" s="4" t="s">
        <v>3</v>
      </c>
      <c r="O1027" s="4">
        <v>2</v>
      </c>
      <c r="P1027" s="4"/>
      <c r="Q1027" s="4"/>
      <c r="R1027" s="4"/>
      <c r="S1027" s="4"/>
      <c r="T1027" s="4"/>
      <c r="U1027" s="4"/>
      <c r="V1027" s="4"/>
      <c r="W1027" s="4"/>
    </row>
    <row r="1028" spans="1:23" x14ac:dyDescent="0.2">
      <c r="A1028" s="4">
        <v>50</v>
      </c>
      <c r="B1028" s="4">
        <v>0</v>
      </c>
      <c r="C1028" s="4">
        <v>0</v>
      </c>
      <c r="D1028" s="4">
        <v>1</v>
      </c>
      <c r="E1028" s="4">
        <v>206</v>
      </c>
      <c r="F1028" s="4">
        <f>ROUND(Source!T1007,O1028)</f>
        <v>0</v>
      </c>
      <c r="G1028" s="4" t="s">
        <v>50</v>
      </c>
      <c r="H1028" s="4" t="s">
        <v>51</v>
      </c>
      <c r="I1028" s="4"/>
      <c r="J1028" s="4"/>
      <c r="K1028" s="4">
        <v>206</v>
      </c>
      <c r="L1028" s="4">
        <v>20</v>
      </c>
      <c r="M1028" s="4">
        <v>3</v>
      </c>
      <c r="N1028" s="4" t="s">
        <v>3</v>
      </c>
      <c r="O1028" s="4">
        <v>2</v>
      </c>
      <c r="P1028" s="4"/>
      <c r="Q1028" s="4"/>
      <c r="R1028" s="4"/>
      <c r="S1028" s="4"/>
      <c r="T1028" s="4"/>
      <c r="U1028" s="4"/>
      <c r="V1028" s="4"/>
      <c r="W1028" s="4"/>
    </row>
    <row r="1029" spans="1:23" x14ac:dyDescent="0.2">
      <c r="A1029" s="4">
        <v>50</v>
      </c>
      <c r="B1029" s="4">
        <v>0</v>
      </c>
      <c r="C1029" s="4">
        <v>0</v>
      </c>
      <c r="D1029" s="4">
        <v>1</v>
      </c>
      <c r="E1029" s="4">
        <v>207</v>
      </c>
      <c r="F1029" s="4">
        <f>Source!U1007</f>
        <v>0</v>
      </c>
      <c r="G1029" s="4" t="s">
        <v>52</v>
      </c>
      <c r="H1029" s="4" t="s">
        <v>53</v>
      </c>
      <c r="I1029" s="4"/>
      <c r="J1029" s="4"/>
      <c r="K1029" s="4">
        <v>207</v>
      </c>
      <c r="L1029" s="4">
        <v>21</v>
      </c>
      <c r="M1029" s="4">
        <v>3</v>
      </c>
      <c r="N1029" s="4" t="s">
        <v>3</v>
      </c>
      <c r="O1029" s="4">
        <v>-1</v>
      </c>
      <c r="P1029" s="4"/>
      <c r="Q1029" s="4"/>
      <c r="R1029" s="4"/>
      <c r="S1029" s="4"/>
      <c r="T1029" s="4"/>
      <c r="U1029" s="4"/>
      <c r="V1029" s="4"/>
      <c r="W1029" s="4"/>
    </row>
    <row r="1030" spans="1:23" x14ac:dyDescent="0.2">
      <c r="A1030" s="4">
        <v>50</v>
      </c>
      <c r="B1030" s="4">
        <v>0</v>
      </c>
      <c r="C1030" s="4">
        <v>0</v>
      </c>
      <c r="D1030" s="4">
        <v>1</v>
      </c>
      <c r="E1030" s="4">
        <v>208</v>
      </c>
      <c r="F1030" s="4">
        <f>Source!V1007</f>
        <v>0</v>
      </c>
      <c r="G1030" s="4" t="s">
        <v>54</v>
      </c>
      <c r="H1030" s="4" t="s">
        <v>55</v>
      </c>
      <c r="I1030" s="4"/>
      <c r="J1030" s="4"/>
      <c r="K1030" s="4">
        <v>208</v>
      </c>
      <c r="L1030" s="4">
        <v>22</v>
      </c>
      <c r="M1030" s="4">
        <v>3</v>
      </c>
      <c r="N1030" s="4" t="s">
        <v>3</v>
      </c>
      <c r="O1030" s="4">
        <v>-1</v>
      </c>
      <c r="P1030" s="4"/>
      <c r="Q1030" s="4"/>
      <c r="R1030" s="4"/>
      <c r="S1030" s="4"/>
      <c r="T1030" s="4"/>
      <c r="U1030" s="4"/>
      <c r="V1030" s="4"/>
      <c r="W1030" s="4"/>
    </row>
    <row r="1031" spans="1:23" x14ac:dyDescent="0.2">
      <c r="A1031" s="4">
        <v>50</v>
      </c>
      <c r="B1031" s="4">
        <v>0</v>
      </c>
      <c r="C1031" s="4">
        <v>0</v>
      </c>
      <c r="D1031" s="4">
        <v>1</v>
      </c>
      <c r="E1031" s="4">
        <v>209</v>
      </c>
      <c r="F1031" s="4">
        <f>ROUND(Source!W1007,O1031)</f>
        <v>0</v>
      </c>
      <c r="G1031" s="4" t="s">
        <v>56</v>
      </c>
      <c r="H1031" s="4" t="s">
        <v>57</v>
      </c>
      <c r="I1031" s="4"/>
      <c r="J1031" s="4"/>
      <c r="K1031" s="4">
        <v>209</v>
      </c>
      <c r="L1031" s="4">
        <v>23</v>
      </c>
      <c r="M1031" s="4">
        <v>3</v>
      </c>
      <c r="N1031" s="4" t="s">
        <v>3</v>
      </c>
      <c r="O1031" s="4">
        <v>2</v>
      </c>
      <c r="P1031" s="4"/>
      <c r="Q1031" s="4"/>
      <c r="R1031" s="4"/>
      <c r="S1031" s="4"/>
      <c r="T1031" s="4"/>
      <c r="U1031" s="4"/>
      <c r="V1031" s="4"/>
      <c r="W1031" s="4"/>
    </row>
    <row r="1032" spans="1:23" x14ac:dyDescent="0.2">
      <c r="A1032" s="4">
        <v>50</v>
      </c>
      <c r="B1032" s="4">
        <v>0</v>
      </c>
      <c r="C1032" s="4">
        <v>0</v>
      </c>
      <c r="D1032" s="4">
        <v>1</v>
      </c>
      <c r="E1032" s="4">
        <v>210</v>
      </c>
      <c r="F1032" s="4">
        <f>ROUND(Source!X1007,O1032)</f>
        <v>0</v>
      </c>
      <c r="G1032" s="4" t="s">
        <v>58</v>
      </c>
      <c r="H1032" s="4" t="s">
        <v>59</v>
      </c>
      <c r="I1032" s="4"/>
      <c r="J1032" s="4"/>
      <c r="K1032" s="4">
        <v>210</v>
      </c>
      <c r="L1032" s="4">
        <v>24</v>
      </c>
      <c r="M1032" s="4">
        <v>3</v>
      </c>
      <c r="N1032" s="4" t="s">
        <v>3</v>
      </c>
      <c r="O1032" s="4">
        <v>2</v>
      </c>
      <c r="P1032" s="4"/>
      <c r="Q1032" s="4"/>
      <c r="R1032" s="4"/>
      <c r="S1032" s="4"/>
      <c r="T1032" s="4"/>
      <c r="U1032" s="4"/>
      <c r="V1032" s="4"/>
      <c r="W1032" s="4"/>
    </row>
    <row r="1033" spans="1:23" x14ac:dyDescent="0.2">
      <c r="A1033" s="4">
        <v>50</v>
      </c>
      <c r="B1033" s="4">
        <v>0</v>
      </c>
      <c r="C1033" s="4">
        <v>0</v>
      </c>
      <c r="D1033" s="4">
        <v>1</v>
      </c>
      <c r="E1033" s="4">
        <v>211</v>
      </c>
      <c r="F1033" s="4">
        <f>ROUND(Source!Y1007,O1033)</f>
        <v>0</v>
      </c>
      <c r="G1033" s="4" t="s">
        <v>60</v>
      </c>
      <c r="H1033" s="4" t="s">
        <v>61</v>
      </c>
      <c r="I1033" s="4"/>
      <c r="J1033" s="4"/>
      <c r="K1033" s="4">
        <v>211</v>
      </c>
      <c r="L1033" s="4">
        <v>25</v>
      </c>
      <c r="M1033" s="4">
        <v>3</v>
      </c>
      <c r="N1033" s="4" t="s">
        <v>3</v>
      </c>
      <c r="O1033" s="4">
        <v>2</v>
      </c>
      <c r="P1033" s="4"/>
      <c r="Q1033" s="4"/>
      <c r="R1033" s="4"/>
      <c r="S1033" s="4"/>
      <c r="T1033" s="4"/>
      <c r="U1033" s="4"/>
      <c r="V1033" s="4"/>
      <c r="W1033" s="4"/>
    </row>
    <row r="1034" spans="1:23" x14ac:dyDescent="0.2">
      <c r="A1034" s="4">
        <v>50</v>
      </c>
      <c r="B1034" s="4">
        <v>0</v>
      </c>
      <c r="C1034" s="4">
        <v>0</v>
      </c>
      <c r="D1034" s="4">
        <v>1</v>
      </c>
      <c r="E1034" s="4">
        <v>224</v>
      </c>
      <c r="F1034" s="4">
        <f>ROUND(Source!AR1007,O1034)</f>
        <v>0</v>
      </c>
      <c r="G1034" s="4" t="s">
        <v>62</v>
      </c>
      <c r="H1034" s="4" t="s">
        <v>63</v>
      </c>
      <c r="I1034" s="4"/>
      <c r="J1034" s="4"/>
      <c r="K1034" s="4">
        <v>224</v>
      </c>
      <c r="L1034" s="4">
        <v>26</v>
      </c>
      <c r="M1034" s="4">
        <v>3</v>
      </c>
      <c r="N1034" s="4" t="s">
        <v>3</v>
      </c>
      <c r="O1034" s="4">
        <v>2</v>
      </c>
      <c r="P1034" s="4"/>
      <c r="Q1034" s="4"/>
      <c r="R1034" s="4"/>
      <c r="S1034" s="4"/>
      <c r="T1034" s="4"/>
      <c r="U1034" s="4"/>
      <c r="V1034" s="4"/>
      <c r="W1034" s="4"/>
    </row>
    <row r="1035" spans="1:23" x14ac:dyDescent="0.2">
      <c r="A1035" s="4">
        <v>50</v>
      </c>
      <c r="B1035" s="4">
        <v>1</v>
      </c>
      <c r="C1035" s="4">
        <v>0</v>
      </c>
      <c r="D1035" s="4">
        <v>2</v>
      </c>
      <c r="E1035" s="4">
        <v>0</v>
      </c>
      <c r="F1035" s="4">
        <f>ROUND(F1034-F1033,O1035)</f>
        <v>0</v>
      </c>
      <c r="G1035" s="4" t="s">
        <v>64</v>
      </c>
      <c r="H1035" s="4" t="s">
        <v>65</v>
      </c>
      <c r="I1035" s="4"/>
      <c r="J1035" s="4"/>
      <c r="K1035" s="4">
        <v>212</v>
      </c>
      <c r="L1035" s="4">
        <v>27</v>
      </c>
      <c r="M1035" s="4">
        <v>0</v>
      </c>
      <c r="N1035" s="4" t="s">
        <v>3</v>
      </c>
      <c r="O1035" s="4">
        <v>2</v>
      </c>
      <c r="P1035" s="4"/>
      <c r="Q1035" s="4"/>
      <c r="R1035" s="4"/>
      <c r="S1035" s="4"/>
      <c r="T1035" s="4"/>
      <c r="U1035" s="4"/>
      <c r="V1035" s="4"/>
      <c r="W1035" s="4"/>
    </row>
    <row r="1036" spans="1:23" x14ac:dyDescent="0.2">
      <c r="A1036" s="4">
        <v>50</v>
      </c>
      <c r="B1036" s="4">
        <v>1</v>
      </c>
      <c r="C1036" s="4">
        <v>0</v>
      </c>
      <c r="D1036" s="4">
        <v>2</v>
      </c>
      <c r="E1036" s="4">
        <v>0</v>
      </c>
      <c r="F1036" s="4">
        <f>ROUND(F1021+F1022,O1036)</f>
        <v>0</v>
      </c>
      <c r="G1036" s="4" t="s">
        <v>66</v>
      </c>
      <c r="H1036" s="4" t="s">
        <v>67</v>
      </c>
      <c r="I1036" s="4"/>
      <c r="J1036" s="4"/>
      <c r="K1036" s="4">
        <v>212</v>
      </c>
      <c r="L1036" s="4">
        <v>28</v>
      </c>
      <c r="M1036" s="4">
        <v>0</v>
      </c>
      <c r="N1036" s="4" t="s">
        <v>3</v>
      </c>
      <c r="O1036" s="4">
        <v>2</v>
      </c>
      <c r="P1036" s="4"/>
      <c r="Q1036" s="4"/>
      <c r="R1036" s="4"/>
      <c r="S1036" s="4"/>
      <c r="T1036" s="4"/>
      <c r="U1036" s="4"/>
      <c r="V1036" s="4"/>
      <c r="W1036" s="4"/>
    </row>
    <row r="1037" spans="1:23" x14ac:dyDescent="0.2">
      <c r="A1037" s="4">
        <v>50</v>
      </c>
      <c r="B1037" s="4">
        <v>1</v>
      </c>
      <c r="C1037" s="4">
        <v>0</v>
      </c>
      <c r="D1037" s="4">
        <v>2</v>
      </c>
      <c r="E1037" s="4">
        <v>0</v>
      </c>
      <c r="F1037" s="4">
        <f>ROUND((F1035-F1022-F1021)*0.2,O1037)</f>
        <v>0</v>
      </c>
      <c r="G1037" s="4" t="s">
        <v>68</v>
      </c>
      <c r="H1037" s="4" t="s">
        <v>69</v>
      </c>
      <c r="I1037" s="4"/>
      <c r="J1037" s="4"/>
      <c r="K1037" s="4">
        <v>212</v>
      </c>
      <c r="L1037" s="4">
        <v>29</v>
      </c>
      <c r="M1037" s="4">
        <v>0</v>
      </c>
      <c r="N1037" s="4" t="s">
        <v>3</v>
      </c>
      <c r="O1037" s="4">
        <v>2</v>
      </c>
      <c r="P1037" s="4"/>
      <c r="Q1037" s="4"/>
      <c r="R1037" s="4"/>
      <c r="S1037" s="4"/>
      <c r="T1037" s="4"/>
      <c r="U1037" s="4"/>
      <c r="V1037" s="4"/>
      <c r="W1037" s="4"/>
    </row>
    <row r="1038" spans="1:23" x14ac:dyDescent="0.2">
      <c r="A1038" s="4">
        <v>50</v>
      </c>
      <c r="B1038" s="4">
        <v>1</v>
      </c>
      <c r="C1038" s="4">
        <v>0</v>
      </c>
      <c r="D1038" s="4">
        <v>2</v>
      </c>
      <c r="E1038" s="4">
        <v>0</v>
      </c>
      <c r="F1038" s="4">
        <f>ROUND(F1035+F1037,O1038)</f>
        <v>0</v>
      </c>
      <c r="G1038" s="4" t="s">
        <v>70</v>
      </c>
      <c r="H1038" s="4" t="s">
        <v>71</v>
      </c>
      <c r="I1038" s="4"/>
      <c r="J1038" s="4"/>
      <c r="K1038" s="4">
        <v>212</v>
      </c>
      <c r="L1038" s="4">
        <v>30</v>
      </c>
      <c r="M1038" s="4">
        <v>0</v>
      </c>
      <c r="N1038" s="4" t="s">
        <v>3</v>
      </c>
      <c r="O1038" s="4">
        <v>2</v>
      </c>
      <c r="P1038" s="4"/>
      <c r="Q1038" s="4"/>
      <c r="R1038" s="4"/>
      <c r="S1038" s="4"/>
      <c r="T1038" s="4"/>
      <c r="U1038" s="4"/>
      <c r="V1038" s="4"/>
      <c r="W1038" s="4"/>
    </row>
    <row r="1039" spans="1:23" x14ac:dyDescent="0.2">
      <c r="A1039" s="4">
        <v>50</v>
      </c>
      <c r="B1039" s="4">
        <v>1</v>
      </c>
      <c r="C1039" s="4">
        <v>0</v>
      </c>
      <c r="D1039" s="4">
        <v>2</v>
      </c>
      <c r="E1039" s="4">
        <v>213</v>
      </c>
      <c r="F1039" s="4">
        <f>ROUND(F1034*1.2,O1039)</f>
        <v>0</v>
      </c>
      <c r="G1039" s="4" t="s">
        <v>72</v>
      </c>
      <c r="H1039" s="4" t="s">
        <v>73</v>
      </c>
      <c r="I1039" s="4"/>
      <c r="J1039" s="4"/>
      <c r="K1039" s="4">
        <v>212</v>
      </c>
      <c r="L1039" s="4">
        <v>31</v>
      </c>
      <c r="M1039" s="4">
        <v>0</v>
      </c>
      <c r="N1039" s="4" t="s">
        <v>3</v>
      </c>
      <c r="O1039" s="4">
        <v>2</v>
      </c>
      <c r="P1039" s="4"/>
      <c r="Q1039" s="4"/>
      <c r="R1039" s="4"/>
      <c r="S1039" s="4"/>
      <c r="T1039" s="4"/>
      <c r="U1039" s="4"/>
      <c r="V1039" s="4"/>
      <c r="W1039" s="4"/>
    </row>
    <row r="1040" spans="1:23" x14ac:dyDescent="0.2">
      <c r="A1040" s="4">
        <v>50</v>
      </c>
      <c r="B1040" s="4">
        <v>1</v>
      </c>
      <c r="C1040" s="4">
        <v>0</v>
      </c>
      <c r="D1040" s="4">
        <v>2</v>
      </c>
      <c r="E1040" s="4">
        <v>0</v>
      </c>
      <c r="F1040" s="4">
        <f>ROUND(F1039-F1038,O1040)</f>
        <v>0</v>
      </c>
      <c r="G1040" s="4" t="s">
        <v>74</v>
      </c>
      <c r="H1040" s="4" t="s">
        <v>75</v>
      </c>
      <c r="I1040" s="4"/>
      <c r="J1040" s="4"/>
      <c r="K1040" s="4">
        <v>212</v>
      </c>
      <c r="L1040" s="4">
        <v>32</v>
      </c>
      <c r="M1040" s="4">
        <v>0</v>
      </c>
      <c r="N1040" s="4" t="s">
        <v>3</v>
      </c>
      <c r="O1040" s="4">
        <v>2</v>
      </c>
      <c r="P1040" s="4"/>
      <c r="Q1040" s="4"/>
      <c r="R1040" s="4"/>
      <c r="S1040" s="4"/>
      <c r="T1040" s="4"/>
      <c r="U1040" s="4"/>
      <c r="V1040" s="4"/>
      <c r="W1040" s="4"/>
    </row>
    <row r="1042" spans="1:8" x14ac:dyDescent="0.2">
      <c r="A1042" s="5">
        <v>60</v>
      </c>
      <c r="B1042" s="5">
        <f>IF(Source!F1042&lt;&gt;0,1,0)</f>
        <v>1</v>
      </c>
      <c r="C1042" s="5"/>
      <c r="D1042" s="5">
        <f>ROW(A807)</f>
        <v>807</v>
      </c>
      <c r="E1042" s="5">
        <v>1</v>
      </c>
      <c r="F1042" s="5">
        <v>15</v>
      </c>
      <c r="G1042" s="5" t="s">
        <v>4</v>
      </c>
      <c r="H1042" s="5" t="s">
        <v>3</v>
      </c>
    </row>
    <row r="1043" spans="1:8" x14ac:dyDescent="0.2">
      <c r="A1043" s="5">
        <v>60</v>
      </c>
      <c r="B1043" s="5">
        <f>IF(Source!F1043&lt;&gt;0,1,0)</f>
        <v>1</v>
      </c>
      <c r="C1043" s="5"/>
      <c r="D1043" s="5">
        <f>ROW(A807)</f>
        <v>807</v>
      </c>
      <c r="E1043" s="5">
        <v>2</v>
      </c>
      <c r="F1043" s="5">
        <v>8</v>
      </c>
      <c r="G1043" s="5" t="s">
        <v>89</v>
      </c>
      <c r="H1043" s="5" t="s">
        <v>3</v>
      </c>
    </row>
    <row r="1044" spans="1:8" x14ac:dyDescent="0.2">
      <c r="A1044" s="5">
        <v>60</v>
      </c>
      <c r="B1044" s="5">
        <f>IF(Source!F1044&lt;&gt;0,1,0)</f>
        <v>1</v>
      </c>
      <c r="C1044" s="5"/>
      <c r="D1044" s="5">
        <f>ROW(A807)</f>
        <v>807</v>
      </c>
      <c r="E1044" s="5">
        <v>3</v>
      </c>
      <c r="F1044" s="5">
        <v>165</v>
      </c>
      <c r="G1044" s="5" t="s">
        <v>96</v>
      </c>
      <c r="H1044" s="5" t="s">
        <v>3</v>
      </c>
    </row>
    <row r="1045" spans="1:8" x14ac:dyDescent="0.2">
      <c r="A1045" s="5">
        <v>60</v>
      </c>
      <c r="B1045" s="5">
        <f>IF(Source!F1045&lt;&gt;0,1,0)</f>
        <v>1</v>
      </c>
      <c r="C1045" s="5"/>
      <c r="D1045" s="5">
        <f>ROW(A807)</f>
        <v>807</v>
      </c>
      <c r="E1045" s="5">
        <v>4</v>
      </c>
      <c r="F1045" s="5">
        <v>48</v>
      </c>
      <c r="G1045" s="5" t="s">
        <v>127</v>
      </c>
      <c r="H1045" s="5" t="s">
        <v>3</v>
      </c>
    </row>
    <row r="1046" spans="1:8" x14ac:dyDescent="0.2">
      <c r="A1046" s="5">
        <v>60</v>
      </c>
      <c r="B1046" s="5">
        <f>IF(Source!F1046&lt;&gt;0,1,0)</f>
        <v>1</v>
      </c>
      <c r="C1046" s="5"/>
      <c r="D1046" s="5">
        <f>ROW(A807)</f>
        <v>807</v>
      </c>
      <c r="E1046" s="5">
        <v>5</v>
      </c>
      <c r="F1046" s="5">
        <v>24</v>
      </c>
      <c r="G1046" s="5" t="s">
        <v>128</v>
      </c>
      <c r="H1046" s="5" t="s">
        <v>3</v>
      </c>
    </row>
    <row r="1047" spans="1:8" x14ac:dyDescent="0.2">
      <c r="A1047" s="5">
        <v>60</v>
      </c>
      <c r="B1047" s="5">
        <f>IF(Source!F1047&lt;&gt;0,1,0)</f>
        <v>1</v>
      </c>
      <c r="C1047" s="5"/>
      <c r="D1047" s="5">
        <f>ROW(A807)</f>
        <v>807</v>
      </c>
      <c r="E1047" s="5">
        <v>6</v>
      </c>
      <c r="F1047" s="5">
        <v>52</v>
      </c>
      <c r="G1047" s="5" t="s">
        <v>129</v>
      </c>
      <c r="H1047" s="5" t="s">
        <v>3</v>
      </c>
    </row>
    <row r="1048" spans="1:8" x14ac:dyDescent="0.2">
      <c r="A1048" s="5">
        <v>60</v>
      </c>
      <c r="B1048" s="5">
        <f>IF(Source!F1048&lt;&gt;0,1,0)</f>
        <v>1</v>
      </c>
      <c r="C1048" s="5"/>
      <c r="D1048" s="5">
        <f>ROW(A807)</f>
        <v>807</v>
      </c>
      <c r="E1048" s="5">
        <v>7</v>
      </c>
      <c r="F1048" s="5">
        <v>28</v>
      </c>
      <c r="G1048" s="5" t="s">
        <v>130</v>
      </c>
      <c r="H1048" s="5" t="s">
        <v>3</v>
      </c>
    </row>
    <row r="1049" spans="1:8" x14ac:dyDescent="0.2">
      <c r="A1049" s="5">
        <v>60</v>
      </c>
      <c r="B1049" s="5">
        <f>IF(Source!F1049&lt;&gt;0,1,0)</f>
        <v>1</v>
      </c>
      <c r="C1049" s="5"/>
      <c r="D1049" s="5">
        <f>ROW(A807)</f>
        <v>807</v>
      </c>
      <c r="E1049" s="5">
        <v>8</v>
      </c>
      <c r="F1049" s="5">
        <v>14</v>
      </c>
      <c r="G1049" s="5" t="s">
        <v>131</v>
      </c>
      <c r="H1049" s="5" t="s">
        <v>3</v>
      </c>
    </row>
    <row r="1050" spans="1:8" x14ac:dyDescent="0.2">
      <c r="A1050" s="5">
        <v>60</v>
      </c>
      <c r="B1050" s="5">
        <f>IF(Source!F1050&lt;&gt;0,1,0)</f>
        <v>1</v>
      </c>
      <c r="C1050" s="5"/>
      <c r="D1050" s="5">
        <f>ROW(A807)</f>
        <v>807</v>
      </c>
      <c r="E1050" s="5">
        <v>9</v>
      </c>
      <c r="F1050" s="5">
        <v>10</v>
      </c>
      <c r="G1050" s="5" t="s">
        <v>132</v>
      </c>
      <c r="H1050" s="5" t="s">
        <v>3</v>
      </c>
    </row>
    <row r="1051" spans="1:8" x14ac:dyDescent="0.2">
      <c r="A1051" s="5">
        <v>60</v>
      </c>
      <c r="B1051" s="5">
        <f>IF(Source!F1051&lt;&gt;0,1,0)</f>
        <v>1</v>
      </c>
      <c r="C1051" s="5"/>
      <c r="D1051" s="5">
        <f>ROW(A807)</f>
        <v>807</v>
      </c>
      <c r="E1051" s="5">
        <v>10</v>
      </c>
      <c r="F1051" s="5">
        <v>210.15</v>
      </c>
      <c r="G1051" s="5" t="s">
        <v>133</v>
      </c>
      <c r="H1051" s="5" t="s">
        <v>3</v>
      </c>
    </row>
    <row r="1052" spans="1:8" x14ac:dyDescent="0.2">
      <c r="A1052" s="5">
        <v>60</v>
      </c>
      <c r="B1052" s="5">
        <f>IF(Source!F1052&lt;&gt;0,1,0)</f>
        <v>1</v>
      </c>
      <c r="C1052" s="5"/>
      <c r="D1052" s="5">
        <f>ROW(A807)</f>
        <v>807</v>
      </c>
      <c r="E1052" s="5">
        <v>11</v>
      </c>
      <c r="F1052" s="5">
        <v>165.75</v>
      </c>
      <c r="G1052" s="5" t="s">
        <v>134</v>
      </c>
      <c r="H1052" s="5" t="s">
        <v>3</v>
      </c>
    </row>
    <row r="1053" spans="1:8" x14ac:dyDescent="0.2">
      <c r="A1053" s="5">
        <v>60</v>
      </c>
      <c r="B1053" s="5">
        <f>IF(Source!F1053&lt;&gt;0,1,0)</f>
        <v>1</v>
      </c>
      <c r="C1053" s="5"/>
      <c r="D1053" s="5">
        <f>ROW(A807)</f>
        <v>807</v>
      </c>
      <c r="E1053" s="5">
        <v>12</v>
      </c>
      <c r="F1053" s="5">
        <v>11.25</v>
      </c>
      <c r="G1053" s="5" t="s">
        <v>135</v>
      </c>
      <c r="H1053" s="5" t="s">
        <v>3</v>
      </c>
    </row>
    <row r="1054" spans="1:8" x14ac:dyDescent="0.2">
      <c r="A1054" s="5">
        <v>60</v>
      </c>
      <c r="B1054" s="5">
        <f>IF(Source!F1054&lt;&gt;0,1,0)</f>
        <v>1</v>
      </c>
      <c r="C1054" s="5"/>
      <c r="D1054" s="5">
        <f>ROW(A807)</f>
        <v>807</v>
      </c>
      <c r="E1054" s="5">
        <v>13</v>
      </c>
      <c r="F1054" s="5">
        <v>40</v>
      </c>
      <c r="G1054" s="5" t="s">
        <v>136</v>
      </c>
      <c r="H1054" s="5" t="s">
        <v>3</v>
      </c>
    </row>
    <row r="1055" spans="1:8" x14ac:dyDescent="0.2">
      <c r="A1055" s="5">
        <v>60</v>
      </c>
      <c r="B1055" s="5">
        <f>IF(Source!F1055&lt;&gt;0,1,0)</f>
        <v>1</v>
      </c>
      <c r="C1055" s="5"/>
      <c r="D1055" s="5">
        <f>ROW(A807)</f>
        <v>807</v>
      </c>
      <c r="E1055" s="5">
        <v>14</v>
      </c>
      <c r="F1055" s="5">
        <v>14</v>
      </c>
      <c r="G1055" s="5" t="s">
        <v>137</v>
      </c>
      <c r="H1055" s="5" t="s">
        <v>3</v>
      </c>
    </row>
    <row r="1056" spans="1:8" x14ac:dyDescent="0.2">
      <c r="A1056" s="5">
        <v>60</v>
      </c>
      <c r="B1056" s="5">
        <f>IF(Source!F1056&lt;&gt;0,1,0)</f>
        <v>1</v>
      </c>
      <c r="C1056" s="5"/>
      <c r="D1056" s="5">
        <f>ROW(A807)</f>
        <v>807</v>
      </c>
      <c r="E1056" s="5">
        <v>15</v>
      </c>
      <c r="F1056" s="5">
        <v>7</v>
      </c>
      <c r="G1056" s="5" t="s">
        <v>138</v>
      </c>
      <c r="H1056" s="5" t="s">
        <v>3</v>
      </c>
    </row>
    <row r="1057" spans="1:206" x14ac:dyDescent="0.2">
      <c r="A1057" s="5">
        <v>60</v>
      </c>
      <c r="B1057" s="5">
        <f>IF(Source!F1057&lt;&gt;0,1,0)</f>
        <v>1</v>
      </c>
      <c r="C1057" s="5"/>
      <c r="D1057" s="5">
        <f>ROW(A807)</f>
        <v>807</v>
      </c>
      <c r="E1057" s="5">
        <v>16</v>
      </c>
      <c r="F1057" s="5">
        <v>59.4</v>
      </c>
      <c r="G1057" s="5" t="s">
        <v>139</v>
      </c>
      <c r="H1057" s="5" t="s">
        <v>3</v>
      </c>
    </row>
    <row r="1058" spans="1:206" x14ac:dyDescent="0.2">
      <c r="A1058" s="5">
        <v>60</v>
      </c>
      <c r="B1058" s="5">
        <f>IF(Source!F1058&lt;&gt;0,1,0)</f>
        <v>1</v>
      </c>
      <c r="C1058" s="5"/>
      <c r="D1058" s="5">
        <f>ROW(A807)</f>
        <v>807</v>
      </c>
      <c r="E1058" s="5">
        <v>17</v>
      </c>
      <c r="F1058" s="5">
        <v>29</v>
      </c>
      <c r="G1058" s="5" t="s">
        <v>140</v>
      </c>
      <c r="H1058" s="5" t="s">
        <v>3</v>
      </c>
    </row>
    <row r="1059" spans="1:206" x14ac:dyDescent="0.2">
      <c r="A1059" s="5">
        <v>60</v>
      </c>
      <c r="B1059" s="5">
        <f>IF(Source!F1059&lt;&gt;0,1,0)</f>
        <v>1</v>
      </c>
      <c r="C1059" s="5"/>
      <c r="D1059" s="5">
        <f>ROW(A807)</f>
        <v>807</v>
      </c>
      <c r="E1059" s="5">
        <v>18</v>
      </c>
      <c r="F1059" s="5">
        <v>14.5</v>
      </c>
      <c r="G1059" s="5" t="s">
        <v>141</v>
      </c>
      <c r="H1059" s="5" t="s">
        <v>3</v>
      </c>
    </row>
    <row r="1060" spans="1:206" x14ac:dyDescent="0.2">
      <c r="A1060" s="5">
        <v>60</v>
      </c>
      <c r="B1060" s="5">
        <f>IF(Source!F1060&lt;&gt;0,1,0)</f>
        <v>1</v>
      </c>
      <c r="C1060" s="5"/>
      <c r="D1060" s="5">
        <f>ROW(A807)</f>
        <v>807</v>
      </c>
      <c r="E1060" s="5">
        <v>19</v>
      </c>
      <c r="F1060" s="5">
        <v>13.5</v>
      </c>
      <c r="G1060" s="5" t="s">
        <v>142</v>
      </c>
      <c r="H1060" s="5" t="s">
        <v>3</v>
      </c>
    </row>
    <row r="1061" spans="1:206" x14ac:dyDescent="0.2">
      <c r="A1061" s="5">
        <v>60</v>
      </c>
      <c r="B1061" s="5">
        <f>IF(Source!F1061&lt;&gt;0,1,0)</f>
        <v>1</v>
      </c>
      <c r="C1061" s="5"/>
      <c r="D1061" s="5">
        <f>ROW(A807)</f>
        <v>807</v>
      </c>
      <c r="E1061" s="5">
        <v>20</v>
      </c>
      <c r="F1061" s="5">
        <v>7.5</v>
      </c>
      <c r="G1061" s="5" t="s">
        <v>143</v>
      </c>
      <c r="H1061" s="5" t="s">
        <v>3</v>
      </c>
    </row>
    <row r="1062" spans="1:206" x14ac:dyDescent="0.2">
      <c r="A1062" s="5">
        <v>60</v>
      </c>
      <c r="B1062" s="5">
        <f>IF(Source!F1062&lt;&gt;0,1,0)</f>
        <v>1</v>
      </c>
      <c r="C1062" s="5"/>
      <c r="D1062" s="5">
        <f>ROW(A807)</f>
        <v>807</v>
      </c>
      <c r="E1062" s="5">
        <v>21</v>
      </c>
      <c r="F1062" s="5">
        <v>3.75</v>
      </c>
      <c r="G1062" s="5" t="s">
        <v>144</v>
      </c>
      <c r="H1062" s="5" t="s">
        <v>3</v>
      </c>
    </row>
    <row r="1063" spans="1:206" x14ac:dyDescent="0.2">
      <c r="A1063" s="5">
        <v>60</v>
      </c>
      <c r="B1063" s="5">
        <f>IF(Source!F1063&lt;&gt;0,1,0)</f>
        <v>1</v>
      </c>
      <c r="C1063" s="5"/>
      <c r="D1063" s="5">
        <f>ROW(A807)</f>
        <v>807</v>
      </c>
      <c r="E1063" s="5">
        <v>22</v>
      </c>
      <c r="F1063" s="5">
        <v>75.66</v>
      </c>
      <c r="G1063" s="5" t="s">
        <v>145</v>
      </c>
      <c r="H1063" s="5" t="s">
        <v>3</v>
      </c>
    </row>
    <row r="1064" spans="1:206" x14ac:dyDescent="0.2">
      <c r="A1064" s="5">
        <v>60</v>
      </c>
      <c r="B1064" s="5">
        <f>IF(Source!F1064&lt;&gt;0,1,0)</f>
        <v>1</v>
      </c>
      <c r="C1064" s="5"/>
      <c r="D1064" s="5">
        <f>ROW(A807)</f>
        <v>807</v>
      </c>
      <c r="E1064" s="5">
        <v>23</v>
      </c>
      <c r="F1064" s="5">
        <v>36.5</v>
      </c>
      <c r="G1064" s="5" t="s">
        <v>146</v>
      </c>
      <c r="H1064" s="5" t="s">
        <v>3</v>
      </c>
    </row>
    <row r="1065" spans="1:206" x14ac:dyDescent="0.2">
      <c r="A1065" s="5">
        <v>60</v>
      </c>
      <c r="B1065" s="5">
        <f>IF(Source!F1065&lt;&gt;0,1,0)</f>
        <v>1</v>
      </c>
      <c r="C1065" s="5"/>
      <c r="D1065" s="5">
        <f>ROW(A807)</f>
        <v>807</v>
      </c>
      <c r="E1065" s="5">
        <v>24</v>
      </c>
      <c r="F1065" s="5">
        <v>73</v>
      </c>
      <c r="G1065" s="5" t="s">
        <v>147</v>
      </c>
      <c r="H1065" s="5" t="s">
        <v>3</v>
      </c>
    </row>
    <row r="1066" spans="1:206" x14ac:dyDescent="0.2">
      <c r="A1066" s="5">
        <v>60</v>
      </c>
      <c r="B1066" s="5">
        <f>IF(Source!F1066&lt;&gt;0,1,0)</f>
        <v>1</v>
      </c>
      <c r="C1066" s="5"/>
      <c r="D1066" s="5">
        <f>ROW(A807)</f>
        <v>807</v>
      </c>
      <c r="E1066" s="5">
        <v>25</v>
      </c>
      <c r="F1066" s="5">
        <v>54.75</v>
      </c>
      <c r="G1066" s="5" t="s">
        <v>148</v>
      </c>
      <c r="H1066" s="5" t="s">
        <v>3</v>
      </c>
    </row>
    <row r="1067" spans="1:206" x14ac:dyDescent="0.2">
      <c r="A1067" s="5">
        <v>60</v>
      </c>
      <c r="B1067" s="5">
        <f>IF(Source!F1067&lt;&gt;0,1,0)</f>
        <v>1</v>
      </c>
      <c r="C1067" s="5"/>
      <c r="D1067" s="5">
        <f>ROW(A807)</f>
        <v>807</v>
      </c>
      <c r="E1067" s="5">
        <v>26</v>
      </c>
      <c r="F1067" s="5">
        <v>9</v>
      </c>
      <c r="G1067" s="5" t="s">
        <v>149</v>
      </c>
      <c r="H1067" s="5" t="s">
        <v>3</v>
      </c>
    </row>
    <row r="1068" spans="1:206" x14ac:dyDescent="0.2">
      <c r="A1068" s="5">
        <v>60</v>
      </c>
      <c r="B1068" s="5">
        <f>IF(Source!F1068&lt;&gt;0,1,0)</f>
        <v>1</v>
      </c>
      <c r="C1068" s="5"/>
      <c r="D1068" s="5">
        <f>ROW(A807)</f>
        <v>807</v>
      </c>
      <c r="E1068" s="5">
        <v>27</v>
      </c>
      <c r="F1068" s="5">
        <v>36.5</v>
      </c>
      <c r="G1068" s="5" t="s">
        <v>150</v>
      </c>
      <c r="H1068" s="5" t="s">
        <v>3</v>
      </c>
    </row>
    <row r="1070" spans="1:206" x14ac:dyDescent="0.2">
      <c r="A1070" s="1">
        <v>3</v>
      </c>
      <c r="B1070" s="1">
        <v>1</v>
      </c>
      <c r="C1070" s="1"/>
      <c r="D1070" s="1">
        <f>ROW(A1366)</f>
        <v>1366</v>
      </c>
      <c r="E1070" s="1"/>
      <c r="F1070" s="1" t="s">
        <v>129</v>
      </c>
      <c r="G1070" s="1" t="s">
        <v>251</v>
      </c>
      <c r="H1070" s="1" t="s">
        <v>3</v>
      </c>
      <c r="I1070" s="1">
        <v>0</v>
      </c>
      <c r="J1070" s="1" t="s">
        <v>3</v>
      </c>
      <c r="K1070" s="1">
        <v>-1</v>
      </c>
      <c r="L1070" s="1" t="s">
        <v>3</v>
      </c>
      <c r="M1070" s="1"/>
      <c r="N1070" s="1"/>
      <c r="O1070" s="1"/>
      <c r="P1070" s="1"/>
      <c r="Q1070" s="1"/>
      <c r="R1070" s="1"/>
      <c r="S1070" s="1"/>
      <c r="T1070" s="1"/>
      <c r="U1070" s="1" t="s">
        <v>3</v>
      </c>
      <c r="V1070" s="1">
        <v>0</v>
      </c>
      <c r="W1070" s="1"/>
      <c r="X1070" s="1"/>
      <c r="Y1070" s="1"/>
      <c r="Z1070" s="1"/>
      <c r="AA1070" s="1"/>
      <c r="AB1070" s="1" t="s">
        <v>3</v>
      </c>
      <c r="AC1070" s="1" t="s">
        <v>3</v>
      </c>
      <c r="AD1070" s="1" t="s">
        <v>3</v>
      </c>
      <c r="AE1070" s="1" t="s">
        <v>3</v>
      </c>
      <c r="AF1070" s="1" t="s">
        <v>3</v>
      </c>
      <c r="AG1070" s="1" t="s">
        <v>3</v>
      </c>
      <c r="AH1070" s="1"/>
      <c r="AI1070" s="1"/>
      <c r="AJ1070" s="1"/>
      <c r="AK1070" s="1"/>
      <c r="AL1070" s="1"/>
      <c r="AM1070" s="1"/>
      <c r="AN1070" s="1"/>
      <c r="AO1070" s="1"/>
      <c r="AP1070" s="1" t="s">
        <v>3</v>
      </c>
      <c r="AQ1070" s="1" t="s">
        <v>3</v>
      </c>
      <c r="AR1070" s="1" t="s">
        <v>3</v>
      </c>
      <c r="AS1070" s="1"/>
      <c r="AT1070" s="1"/>
      <c r="AU1070" s="1"/>
      <c r="AV1070" s="1"/>
      <c r="AW1070" s="1"/>
      <c r="AX1070" s="1"/>
      <c r="AY1070" s="1"/>
      <c r="AZ1070" s="1" t="s">
        <v>3</v>
      </c>
      <c r="BA1070" s="1"/>
      <c r="BB1070" s="1" t="s">
        <v>3</v>
      </c>
      <c r="BC1070" s="1" t="s">
        <v>3</v>
      </c>
      <c r="BD1070" s="1" t="s">
        <v>3</v>
      </c>
      <c r="BE1070" s="1" t="s">
        <v>3</v>
      </c>
      <c r="BF1070" s="1" t="s">
        <v>3</v>
      </c>
      <c r="BG1070" s="1" t="s">
        <v>3</v>
      </c>
      <c r="BH1070" s="1" t="s">
        <v>3</v>
      </c>
      <c r="BI1070" s="1" t="s">
        <v>3</v>
      </c>
      <c r="BJ1070" s="1" t="s">
        <v>3</v>
      </c>
      <c r="BK1070" s="1" t="s">
        <v>3</v>
      </c>
      <c r="BL1070" s="1" t="s">
        <v>3</v>
      </c>
      <c r="BM1070" s="1" t="s">
        <v>3</v>
      </c>
      <c r="BN1070" s="1" t="s">
        <v>3</v>
      </c>
      <c r="BO1070" s="1" t="s">
        <v>3</v>
      </c>
      <c r="BP1070" s="1" t="s">
        <v>3</v>
      </c>
      <c r="BQ1070" s="1"/>
      <c r="BR1070" s="1"/>
      <c r="BS1070" s="1"/>
      <c r="BT1070" s="1"/>
      <c r="BU1070" s="1"/>
      <c r="BV1070" s="1"/>
      <c r="BW1070" s="1"/>
      <c r="BX1070" s="1">
        <v>0</v>
      </c>
      <c r="BY1070" s="1"/>
      <c r="BZ1070" s="1"/>
      <c r="CA1070" s="1"/>
      <c r="CB1070" s="1"/>
      <c r="CC1070" s="1"/>
      <c r="CD1070" s="1"/>
      <c r="CE1070" s="1"/>
      <c r="CF1070" s="1">
        <v>0</v>
      </c>
      <c r="CG1070" s="1">
        <v>0</v>
      </c>
      <c r="CH1070" s="1"/>
      <c r="CI1070" s="1" t="s">
        <v>3</v>
      </c>
      <c r="CJ1070" s="1" t="s">
        <v>3</v>
      </c>
    </row>
    <row r="1072" spans="1:206" x14ac:dyDescent="0.2">
      <c r="A1072" s="2">
        <v>52</v>
      </c>
      <c r="B1072" s="2">
        <f t="shared" ref="B1072:G1072" si="420">B1366</f>
        <v>1</v>
      </c>
      <c r="C1072" s="2">
        <f t="shared" si="420"/>
        <v>3</v>
      </c>
      <c r="D1072" s="2">
        <f t="shared" si="420"/>
        <v>1070</v>
      </c>
      <c r="E1072" s="2">
        <f t="shared" si="420"/>
        <v>0</v>
      </c>
      <c r="F1072" s="2" t="str">
        <f t="shared" si="420"/>
        <v>6</v>
      </c>
      <c r="G1072" s="2" t="str">
        <f t="shared" si="420"/>
        <v>район Таганский</v>
      </c>
      <c r="H1072" s="2"/>
      <c r="I1072" s="2"/>
      <c r="J1072" s="2"/>
      <c r="K1072" s="2"/>
      <c r="L1072" s="2"/>
      <c r="M1072" s="2"/>
      <c r="N1072" s="2"/>
      <c r="O1072" s="2">
        <f t="shared" ref="O1072:AT1072" si="421">O1366</f>
        <v>175424.79</v>
      </c>
      <c r="P1072" s="2">
        <f t="shared" si="421"/>
        <v>158180.48000000001</v>
      </c>
      <c r="Q1072" s="2">
        <f t="shared" si="421"/>
        <v>244.53</v>
      </c>
      <c r="R1072" s="2">
        <f t="shared" si="421"/>
        <v>40.14</v>
      </c>
      <c r="S1072" s="2">
        <f t="shared" si="421"/>
        <v>16999.78</v>
      </c>
      <c r="T1072" s="2">
        <f t="shared" si="421"/>
        <v>0</v>
      </c>
      <c r="U1072" s="2">
        <f t="shared" si="421"/>
        <v>70.141000000000005</v>
      </c>
      <c r="V1072" s="2">
        <f t="shared" si="421"/>
        <v>0</v>
      </c>
      <c r="W1072" s="2">
        <f t="shared" si="421"/>
        <v>0</v>
      </c>
      <c r="X1072" s="2">
        <f t="shared" si="421"/>
        <v>11899.85</v>
      </c>
      <c r="Y1072" s="2">
        <f t="shared" si="421"/>
        <v>1699.98</v>
      </c>
      <c r="Z1072" s="2">
        <f t="shared" si="421"/>
        <v>0</v>
      </c>
      <c r="AA1072" s="2">
        <f t="shared" si="421"/>
        <v>0</v>
      </c>
      <c r="AB1072" s="2">
        <f t="shared" si="421"/>
        <v>0</v>
      </c>
      <c r="AC1072" s="2">
        <f t="shared" si="421"/>
        <v>0</v>
      </c>
      <c r="AD1072" s="2">
        <f t="shared" si="421"/>
        <v>0</v>
      </c>
      <c r="AE1072" s="2">
        <f t="shared" si="421"/>
        <v>0</v>
      </c>
      <c r="AF1072" s="2">
        <f t="shared" si="421"/>
        <v>0</v>
      </c>
      <c r="AG1072" s="2">
        <f t="shared" si="421"/>
        <v>0</v>
      </c>
      <c r="AH1072" s="2">
        <f t="shared" si="421"/>
        <v>0</v>
      </c>
      <c r="AI1072" s="2">
        <f t="shared" si="421"/>
        <v>0</v>
      </c>
      <c r="AJ1072" s="2">
        <f t="shared" si="421"/>
        <v>0</v>
      </c>
      <c r="AK1072" s="2">
        <f t="shared" si="421"/>
        <v>0</v>
      </c>
      <c r="AL1072" s="2">
        <f t="shared" si="421"/>
        <v>0</v>
      </c>
      <c r="AM1072" s="2">
        <f t="shared" si="421"/>
        <v>0</v>
      </c>
      <c r="AN1072" s="2">
        <f t="shared" si="421"/>
        <v>0</v>
      </c>
      <c r="AO1072" s="2">
        <f t="shared" si="421"/>
        <v>0</v>
      </c>
      <c r="AP1072" s="2">
        <f t="shared" si="421"/>
        <v>0</v>
      </c>
      <c r="AQ1072" s="2">
        <f t="shared" si="421"/>
        <v>0</v>
      </c>
      <c r="AR1072" s="2">
        <f t="shared" si="421"/>
        <v>189055.93</v>
      </c>
      <c r="AS1072" s="2">
        <f t="shared" si="421"/>
        <v>0</v>
      </c>
      <c r="AT1072" s="2">
        <f t="shared" si="421"/>
        <v>0</v>
      </c>
      <c r="AU1072" s="2">
        <f t="shared" ref="AU1072:BZ1072" si="422">AU1366</f>
        <v>189055.93</v>
      </c>
      <c r="AV1072" s="2">
        <f t="shared" si="422"/>
        <v>158180.48000000001</v>
      </c>
      <c r="AW1072" s="2">
        <f t="shared" si="422"/>
        <v>158180.48000000001</v>
      </c>
      <c r="AX1072" s="2">
        <f t="shared" si="422"/>
        <v>0</v>
      </c>
      <c r="AY1072" s="2">
        <f t="shared" si="422"/>
        <v>158180.48000000001</v>
      </c>
      <c r="AZ1072" s="2">
        <f t="shared" si="422"/>
        <v>0</v>
      </c>
      <c r="BA1072" s="2">
        <f t="shared" si="422"/>
        <v>0</v>
      </c>
      <c r="BB1072" s="2">
        <f t="shared" si="422"/>
        <v>0</v>
      </c>
      <c r="BC1072" s="2">
        <f t="shared" si="422"/>
        <v>0</v>
      </c>
      <c r="BD1072" s="2">
        <f t="shared" si="422"/>
        <v>0</v>
      </c>
      <c r="BE1072" s="2">
        <f t="shared" si="422"/>
        <v>0</v>
      </c>
      <c r="BF1072" s="2">
        <f t="shared" si="422"/>
        <v>0</v>
      </c>
      <c r="BG1072" s="2">
        <f t="shared" si="422"/>
        <v>0</v>
      </c>
      <c r="BH1072" s="2">
        <f t="shared" si="422"/>
        <v>0</v>
      </c>
      <c r="BI1072" s="2">
        <f t="shared" si="422"/>
        <v>0</v>
      </c>
      <c r="BJ1072" s="2">
        <f t="shared" si="422"/>
        <v>0</v>
      </c>
      <c r="BK1072" s="2">
        <f t="shared" si="422"/>
        <v>0</v>
      </c>
      <c r="BL1072" s="2">
        <f t="shared" si="422"/>
        <v>0</v>
      </c>
      <c r="BM1072" s="2">
        <f t="shared" si="422"/>
        <v>0</v>
      </c>
      <c r="BN1072" s="2">
        <f t="shared" si="422"/>
        <v>0</v>
      </c>
      <c r="BO1072" s="2">
        <f t="shared" si="422"/>
        <v>0</v>
      </c>
      <c r="BP1072" s="2">
        <f t="shared" si="422"/>
        <v>0</v>
      </c>
      <c r="BQ1072" s="2">
        <f t="shared" si="422"/>
        <v>0</v>
      </c>
      <c r="BR1072" s="2">
        <f t="shared" si="422"/>
        <v>0</v>
      </c>
      <c r="BS1072" s="2">
        <f t="shared" si="422"/>
        <v>0</v>
      </c>
      <c r="BT1072" s="2">
        <f t="shared" si="422"/>
        <v>0</v>
      </c>
      <c r="BU1072" s="2">
        <f t="shared" si="422"/>
        <v>0</v>
      </c>
      <c r="BV1072" s="2">
        <f t="shared" si="422"/>
        <v>0</v>
      </c>
      <c r="BW1072" s="2">
        <f t="shared" si="422"/>
        <v>0</v>
      </c>
      <c r="BX1072" s="2">
        <f t="shared" si="422"/>
        <v>0</v>
      </c>
      <c r="BY1072" s="2">
        <f t="shared" si="422"/>
        <v>0</v>
      </c>
      <c r="BZ1072" s="2">
        <f t="shared" si="422"/>
        <v>0</v>
      </c>
      <c r="CA1072" s="2">
        <f t="shared" ref="CA1072:DF1072" si="423">CA1366</f>
        <v>0</v>
      </c>
      <c r="CB1072" s="2">
        <f t="shared" si="423"/>
        <v>0</v>
      </c>
      <c r="CC1072" s="2">
        <f t="shared" si="423"/>
        <v>0</v>
      </c>
      <c r="CD1072" s="2">
        <f t="shared" si="423"/>
        <v>0</v>
      </c>
      <c r="CE1072" s="2">
        <f t="shared" si="423"/>
        <v>0</v>
      </c>
      <c r="CF1072" s="2">
        <f t="shared" si="423"/>
        <v>0</v>
      </c>
      <c r="CG1072" s="2">
        <f t="shared" si="423"/>
        <v>0</v>
      </c>
      <c r="CH1072" s="2">
        <f t="shared" si="423"/>
        <v>0</v>
      </c>
      <c r="CI1072" s="2">
        <f t="shared" si="423"/>
        <v>0</v>
      </c>
      <c r="CJ1072" s="2">
        <f t="shared" si="423"/>
        <v>0</v>
      </c>
      <c r="CK1072" s="2">
        <f t="shared" si="423"/>
        <v>0</v>
      </c>
      <c r="CL1072" s="2">
        <f t="shared" si="423"/>
        <v>0</v>
      </c>
      <c r="CM1072" s="2">
        <f t="shared" si="423"/>
        <v>0</v>
      </c>
      <c r="CN1072" s="2">
        <f t="shared" si="423"/>
        <v>0</v>
      </c>
      <c r="CO1072" s="2">
        <f t="shared" si="423"/>
        <v>0</v>
      </c>
      <c r="CP1072" s="2">
        <f t="shared" si="423"/>
        <v>0</v>
      </c>
      <c r="CQ1072" s="2">
        <f t="shared" si="423"/>
        <v>0</v>
      </c>
      <c r="CR1072" s="2">
        <f t="shared" si="423"/>
        <v>0</v>
      </c>
      <c r="CS1072" s="2">
        <f t="shared" si="423"/>
        <v>0</v>
      </c>
      <c r="CT1072" s="2">
        <f t="shared" si="423"/>
        <v>0</v>
      </c>
      <c r="CU1072" s="2">
        <f t="shared" si="423"/>
        <v>0</v>
      </c>
      <c r="CV1072" s="2">
        <f t="shared" si="423"/>
        <v>0</v>
      </c>
      <c r="CW1072" s="2">
        <f t="shared" si="423"/>
        <v>0</v>
      </c>
      <c r="CX1072" s="2">
        <f t="shared" si="423"/>
        <v>0</v>
      </c>
      <c r="CY1072" s="2">
        <f t="shared" si="423"/>
        <v>0</v>
      </c>
      <c r="CZ1072" s="2">
        <f t="shared" si="423"/>
        <v>0</v>
      </c>
      <c r="DA1072" s="2">
        <f t="shared" si="423"/>
        <v>0</v>
      </c>
      <c r="DB1072" s="2">
        <f t="shared" si="423"/>
        <v>0</v>
      </c>
      <c r="DC1072" s="2">
        <f t="shared" si="423"/>
        <v>0</v>
      </c>
      <c r="DD1072" s="2">
        <f t="shared" si="423"/>
        <v>0</v>
      </c>
      <c r="DE1072" s="2">
        <f t="shared" si="423"/>
        <v>0</v>
      </c>
      <c r="DF1072" s="2">
        <f t="shared" si="423"/>
        <v>0</v>
      </c>
      <c r="DG1072" s="3">
        <f t="shared" ref="DG1072:EL1072" si="424">DG1366</f>
        <v>0</v>
      </c>
      <c r="DH1072" s="3">
        <f t="shared" si="424"/>
        <v>0</v>
      </c>
      <c r="DI1072" s="3">
        <f t="shared" si="424"/>
        <v>0</v>
      </c>
      <c r="DJ1072" s="3">
        <f t="shared" si="424"/>
        <v>0</v>
      </c>
      <c r="DK1072" s="3">
        <f t="shared" si="424"/>
        <v>0</v>
      </c>
      <c r="DL1072" s="3">
        <f t="shared" si="424"/>
        <v>0</v>
      </c>
      <c r="DM1072" s="3">
        <f t="shared" si="424"/>
        <v>0</v>
      </c>
      <c r="DN1072" s="3">
        <f t="shared" si="424"/>
        <v>0</v>
      </c>
      <c r="DO1072" s="3">
        <f t="shared" si="424"/>
        <v>0</v>
      </c>
      <c r="DP1072" s="3">
        <f t="shared" si="424"/>
        <v>0</v>
      </c>
      <c r="DQ1072" s="3">
        <f t="shared" si="424"/>
        <v>0</v>
      </c>
      <c r="DR1072" s="3">
        <f t="shared" si="424"/>
        <v>0</v>
      </c>
      <c r="DS1072" s="3">
        <f t="shared" si="424"/>
        <v>0</v>
      </c>
      <c r="DT1072" s="3">
        <f t="shared" si="424"/>
        <v>0</v>
      </c>
      <c r="DU1072" s="3">
        <f t="shared" si="424"/>
        <v>0</v>
      </c>
      <c r="DV1072" s="3">
        <f t="shared" si="424"/>
        <v>0</v>
      </c>
      <c r="DW1072" s="3">
        <f t="shared" si="424"/>
        <v>0</v>
      </c>
      <c r="DX1072" s="3">
        <f t="shared" si="424"/>
        <v>0</v>
      </c>
      <c r="DY1072" s="3">
        <f t="shared" si="424"/>
        <v>0</v>
      </c>
      <c r="DZ1072" s="3">
        <f t="shared" si="424"/>
        <v>0</v>
      </c>
      <c r="EA1072" s="3">
        <f t="shared" si="424"/>
        <v>0</v>
      </c>
      <c r="EB1072" s="3">
        <f t="shared" si="424"/>
        <v>0</v>
      </c>
      <c r="EC1072" s="3">
        <f t="shared" si="424"/>
        <v>0</v>
      </c>
      <c r="ED1072" s="3">
        <f t="shared" si="424"/>
        <v>0</v>
      </c>
      <c r="EE1072" s="3">
        <f t="shared" si="424"/>
        <v>0</v>
      </c>
      <c r="EF1072" s="3">
        <f t="shared" si="424"/>
        <v>0</v>
      </c>
      <c r="EG1072" s="3">
        <f t="shared" si="424"/>
        <v>0</v>
      </c>
      <c r="EH1072" s="3">
        <f t="shared" si="424"/>
        <v>0</v>
      </c>
      <c r="EI1072" s="3">
        <f t="shared" si="424"/>
        <v>0</v>
      </c>
      <c r="EJ1072" s="3">
        <f t="shared" si="424"/>
        <v>0</v>
      </c>
      <c r="EK1072" s="3">
        <f t="shared" si="424"/>
        <v>0</v>
      </c>
      <c r="EL1072" s="3">
        <f t="shared" si="424"/>
        <v>0</v>
      </c>
      <c r="EM1072" s="3">
        <f t="shared" ref="EM1072:FR1072" si="425">EM1366</f>
        <v>0</v>
      </c>
      <c r="EN1072" s="3">
        <f t="shared" si="425"/>
        <v>0</v>
      </c>
      <c r="EO1072" s="3">
        <f t="shared" si="425"/>
        <v>0</v>
      </c>
      <c r="EP1072" s="3">
        <f t="shared" si="425"/>
        <v>0</v>
      </c>
      <c r="EQ1072" s="3">
        <f t="shared" si="425"/>
        <v>0</v>
      </c>
      <c r="ER1072" s="3">
        <f t="shared" si="425"/>
        <v>0</v>
      </c>
      <c r="ES1072" s="3">
        <f t="shared" si="425"/>
        <v>0</v>
      </c>
      <c r="ET1072" s="3">
        <f t="shared" si="425"/>
        <v>0</v>
      </c>
      <c r="EU1072" s="3">
        <f t="shared" si="425"/>
        <v>0</v>
      </c>
      <c r="EV1072" s="3">
        <f t="shared" si="425"/>
        <v>0</v>
      </c>
      <c r="EW1072" s="3">
        <f t="shared" si="425"/>
        <v>0</v>
      </c>
      <c r="EX1072" s="3">
        <f t="shared" si="425"/>
        <v>0</v>
      </c>
      <c r="EY1072" s="3">
        <f t="shared" si="425"/>
        <v>0</v>
      </c>
      <c r="EZ1072" s="3">
        <f t="shared" si="425"/>
        <v>0</v>
      </c>
      <c r="FA1072" s="3">
        <f t="shared" si="425"/>
        <v>0</v>
      </c>
      <c r="FB1072" s="3">
        <f t="shared" si="425"/>
        <v>0</v>
      </c>
      <c r="FC1072" s="3">
        <f t="shared" si="425"/>
        <v>0</v>
      </c>
      <c r="FD1072" s="3">
        <f t="shared" si="425"/>
        <v>0</v>
      </c>
      <c r="FE1072" s="3">
        <f t="shared" si="425"/>
        <v>0</v>
      </c>
      <c r="FF1072" s="3">
        <f t="shared" si="425"/>
        <v>0</v>
      </c>
      <c r="FG1072" s="3">
        <f t="shared" si="425"/>
        <v>0</v>
      </c>
      <c r="FH1072" s="3">
        <f t="shared" si="425"/>
        <v>0</v>
      </c>
      <c r="FI1072" s="3">
        <f t="shared" si="425"/>
        <v>0</v>
      </c>
      <c r="FJ1072" s="3">
        <f t="shared" si="425"/>
        <v>0</v>
      </c>
      <c r="FK1072" s="3">
        <f t="shared" si="425"/>
        <v>0</v>
      </c>
      <c r="FL1072" s="3">
        <f t="shared" si="425"/>
        <v>0</v>
      </c>
      <c r="FM1072" s="3">
        <f t="shared" si="425"/>
        <v>0</v>
      </c>
      <c r="FN1072" s="3">
        <f t="shared" si="425"/>
        <v>0</v>
      </c>
      <c r="FO1072" s="3">
        <f t="shared" si="425"/>
        <v>0</v>
      </c>
      <c r="FP1072" s="3">
        <f t="shared" si="425"/>
        <v>0</v>
      </c>
      <c r="FQ1072" s="3">
        <f t="shared" si="425"/>
        <v>0</v>
      </c>
      <c r="FR1072" s="3">
        <f t="shared" si="425"/>
        <v>0</v>
      </c>
      <c r="FS1072" s="3">
        <f t="shared" ref="FS1072:GX1072" si="426">FS1366</f>
        <v>0</v>
      </c>
      <c r="FT1072" s="3">
        <f t="shared" si="426"/>
        <v>0</v>
      </c>
      <c r="FU1072" s="3">
        <f t="shared" si="426"/>
        <v>0</v>
      </c>
      <c r="FV1072" s="3">
        <f t="shared" si="426"/>
        <v>0</v>
      </c>
      <c r="FW1072" s="3">
        <f t="shared" si="426"/>
        <v>0</v>
      </c>
      <c r="FX1072" s="3">
        <f t="shared" si="426"/>
        <v>0</v>
      </c>
      <c r="FY1072" s="3">
        <f t="shared" si="426"/>
        <v>0</v>
      </c>
      <c r="FZ1072" s="3">
        <f t="shared" si="426"/>
        <v>0</v>
      </c>
      <c r="GA1072" s="3">
        <f t="shared" si="426"/>
        <v>0</v>
      </c>
      <c r="GB1072" s="3">
        <f t="shared" si="426"/>
        <v>0</v>
      </c>
      <c r="GC1072" s="3">
        <f t="shared" si="426"/>
        <v>0</v>
      </c>
      <c r="GD1072" s="3">
        <f t="shared" si="426"/>
        <v>0</v>
      </c>
      <c r="GE1072" s="3">
        <f t="shared" si="426"/>
        <v>0</v>
      </c>
      <c r="GF1072" s="3">
        <f t="shared" si="426"/>
        <v>0</v>
      </c>
      <c r="GG1072" s="3">
        <f t="shared" si="426"/>
        <v>0</v>
      </c>
      <c r="GH1072" s="3">
        <f t="shared" si="426"/>
        <v>0</v>
      </c>
      <c r="GI1072" s="3">
        <f t="shared" si="426"/>
        <v>0</v>
      </c>
      <c r="GJ1072" s="3">
        <f t="shared" si="426"/>
        <v>0</v>
      </c>
      <c r="GK1072" s="3">
        <f t="shared" si="426"/>
        <v>0</v>
      </c>
      <c r="GL1072" s="3">
        <f t="shared" si="426"/>
        <v>0</v>
      </c>
      <c r="GM1072" s="3">
        <f t="shared" si="426"/>
        <v>0</v>
      </c>
      <c r="GN1072" s="3">
        <f t="shared" si="426"/>
        <v>0</v>
      </c>
      <c r="GO1072" s="3">
        <f t="shared" si="426"/>
        <v>0</v>
      </c>
      <c r="GP1072" s="3">
        <f t="shared" si="426"/>
        <v>0</v>
      </c>
      <c r="GQ1072" s="3">
        <f t="shared" si="426"/>
        <v>0</v>
      </c>
      <c r="GR1072" s="3">
        <f t="shared" si="426"/>
        <v>0</v>
      </c>
      <c r="GS1072" s="3">
        <f t="shared" si="426"/>
        <v>0</v>
      </c>
      <c r="GT1072" s="3">
        <f t="shared" si="426"/>
        <v>0</v>
      </c>
      <c r="GU1072" s="3">
        <f t="shared" si="426"/>
        <v>0</v>
      </c>
      <c r="GV1072" s="3">
        <f t="shared" si="426"/>
        <v>0</v>
      </c>
      <c r="GW1072" s="3">
        <f t="shared" si="426"/>
        <v>0</v>
      </c>
      <c r="GX1072" s="3">
        <f t="shared" si="426"/>
        <v>0</v>
      </c>
    </row>
    <row r="1074" spans="1:245" x14ac:dyDescent="0.2">
      <c r="A1074" s="1">
        <v>4</v>
      </c>
      <c r="B1074" s="1">
        <v>1</v>
      </c>
      <c r="C1074" s="1"/>
      <c r="D1074" s="1">
        <f>ROW(A1114)</f>
        <v>1114</v>
      </c>
      <c r="E1074" s="1"/>
      <c r="F1074" s="1" t="s">
        <v>252</v>
      </c>
      <c r="G1074" s="1" t="s">
        <v>253</v>
      </c>
      <c r="H1074" s="1" t="s">
        <v>3</v>
      </c>
      <c r="I1074" s="1">
        <v>0</v>
      </c>
      <c r="J1074" s="1"/>
      <c r="K1074" s="1">
        <v>-1</v>
      </c>
      <c r="L1074" s="1"/>
      <c r="M1074" s="1"/>
      <c r="N1074" s="1"/>
      <c r="O1074" s="1"/>
      <c r="P1074" s="1"/>
      <c r="Q1074" s="1"/>
      <c r="R1074" s="1"/>
      <c r="S1074" s="1"/>
      <c r="T1074" s="1"/>
      <c r="U1074" s="1" t="s">
        <v>3</v>
      </c>
      <c r="V1074" s="1">
        <v>0</v>
      </c>
      <c r="W1074" s="1"/>
      <c r="X1074" s="1"/>
      <c r="Y1074" s="1"/>
      <c r="Z1074" s="1"/>
      <c r="AA1074" s="1"/>
      <c r="AB1074" s="1" t="s">
        <v>3</v>
      </c>
      <c r="AC1074" s="1" t="s">
        <v>3</v>
      </c>
      <c r="AD1074" s="1" t="s">
        <v>3</v>
      </c>
      <c r="AE1074" s="1" t="s">
        <v>3</v>
      </c>
      <c r="AF1074" s="1" t="s">
        <v>3</v>
      </c>
      <c r="AG1074" s="1" t="s">
        <v>3</v>
      </c>
      <c r="AH1074" s="1"/>
      <c r="AI1074" s="1"/>
      <c r="AJ1074" s="1"/>
      <c r="AK1074" s="1"/>
      <c r="AL1074" s="1"/>
      <c r="AM1074" s="1"/>
      <c r="AN1074" s="1"/>
      <c r="AO1074" s="1"/>
      <c r="AP1074" s="1" t="s">
        <v>3</v>
      </c>
      <c r="AQ1074" s="1" t="s">
        <v>3</v>
      </c>
      <c r="AR1074" s="1" t="s">
        <v>3</v>
      </c>
      <c r="AS1074" s="1"/>
      <c r="AT1074" s="1"/>
      <c r="AU1074" s="1"/>
      <c r="AV1074" s="1"/>
      <c r="AW1074" s="1"/>
      <c r="AX1074" s="1"/>
      <c r="AY1074" s="1"/>
      <c r="AZ1074" s="1" t="s">
        <v>3</v>
      </c>
      <c r="BA1074" s="1"/>
      <c r="BB1074" s="1" t="s">
        <v>3</v>
      </c>
      <c r="BC1074" s="1" t="s">
        <v>3</v>
      </c>
      <c r="BD1074" s="1" t="s">
        <v>3</v>
      </c>
      <c r="BE1074" s="1" t="s">
        <v>3</v>
      </c>
      <c r="BF1074" s="1" t="s">
        <v>3</v>
      </c>
      <c r="BG1074" s="1" t="s">
        <v>3</v>
      </c>
      <c r="BH1074" s="1" t="s">
        <v>3</v>
      </c>
      <c r="BI1074" s="1" t="s">
        <v>3</v>
      </c>
      <c r="BJ1074" s="1" t="s">
        <v>3</v>
      </c>
      <c r="BK1074" s="1" t="s">
        <v>3</v>
      </c>
      <c r="BL1074" s="1" t="s">
        <v>3</v>
      </c>
      <c r="BM1074" s="1" t="s">
        <v>3</v>
      </c>
      <c r="BN1074" s="1" t="s">
        <v>3</v>
      </c>
      <c r="BO1074" s="1" t="s">
        <v>3</v>
      </c>
      <c r="BP1074" s="1" t="s">
        <v>3</v>
      </c>
      <c r="BQ1074" s="1"/>
      <c r="BR1074" s="1"/>
      <c r="BS1074" s="1"/>
      <c r="BT1074" s="1"/>
      <c r="BU1074" s="1"/>
      <c r="BV1074" s="1"/>
      <c r="BW1074" s="1"/>
      <c r="BX1074" s="1">
        <v>0</v>
      </c>
      <c r="BY1074" s="1"/>
      <c r="BZ1074" s="1"/>
      <c r="CA1074" s="1"/>
      <c r="CB1074" s="1"/>
      <c r="CC1074" s="1"/>
      <c r="CD1074" s="1"/>
      <c r="CE1074" s="1"/>
      <c r="CF1074" s="1"/>
      <c r="CG1074" s="1"/>
      <c r="CH1074" s="1"/>
      <c r="CI1074" s="1"/>
      <c r="CJ1074" s="1">
        <v>0</v>
      </c>
    </row>
    <row r="1076" spans="1:245" x14ac:dyDescent="0.2">
      <c r="A1076" s="2">
        <v>52</v>
      </c>
      <c r="B1076" s="2">
        <f t="shared" ref="B1076:G1076" si="427">B1114</f>
        <v>1</v>
      </c>
      <c r="C1076" s="2">
        <f t="shared" si="427"/>
        <v>4</v>
      </c>
      <c r="D1076" s="2">
        <f t="shared" si="427"/>
        <v>1074</v>
      </c>
      <c r="E1076" s="2">
        <f t="shared" si="427"/>
        <v>0</v>
      </c>
      <c r="F1076" s="2" t="str">
        <f t="shared" si="427"/>
        <v>6.1</v>
      </c>
      <c r="G1076" s="2" t="str">
        <f t="shared" si="427"/>
        <v>Сыромятническая наб. (установка ограждающих конструкций - 200 пог.м)</v>
      </c>
      <c r="H1076" s="2"/>
      <c r="I1076" s="2"/>
      <c r="J1076" s="2"/>
      <c r="K1076" s="2"/>
      <c r="L1076" s="2"/>
      <c r="M1076" s="2"/>
      <c r="N1076" s="2"/>
      <c r="O1076" s="2">
        <f t="shared" ref="O1076:AT1076" si="428">O1114</f>
        <v>135943.25</v>
      </c>
      <c r="P1076" s="2">
        <f t="shared" si="428"/>
        <v>123884.87</v>
      </c>
      <c r="Q1076" s="2">
        <f t="shared" si="428"/>
        <v>188.88</v>
      </c>
      <c r="R1076" s="2">
        <f t="shared" si="428"/>
        <v>32.96</v>
      </c>
      <c r="S1076" s="2">
        <f t="shared" si="428"/>
        <v>11869.5</v>
      </c>
      <c r="T1076" s="2">
        <f t="shared" si="428"/>
        <v>0</v>
      </c>
      <c r="U1076" s="2">
        <f t="shared" si="428"/>
        <v>47.68</v>
      </c>
      <c r="V1076" s="2">
        <f t="shared" si="428"/>
        <v>0</v>
      </c>
      <c r="W1076" s="2">
        <f t="shared" si="428"/>
        <v>0</v>
      </c>
      <c r="X1076" s="2">
        <f t="shared" si="428"/>
        <v>8308.65</v>
      </c>
      <c r="Y1076" s="2">
        <f t="shared" si="428"/>
        <v>1186.95</v>
      </c>
      <c r="Z1076" s="2">
        <f t="shared" si="428"/>
        <v>0</v>
      </c>
      <c r="AA1076" s="2">
        <f t="shared" si="428"/>
        <v>0</v>
      </c>
      <c r="AB1076" s="2">
        <f t="shared" si="428"/>
        <v>0</v>
      </c>
      <c r="AC1076" s="2">
        <f t="shared" si="428"/>
        <v>0</v>
      </c>
      <c r="AD1076" s="2">
        <f t="shared" si="428"/>
        <v>0</v>
      </c>
      <c r="AE1076" s="2">
        <f t="shared" si="428"/>
        <v>0</v>
      </c>
      <c r="AF1076" s="2">
        <f t="shared" si="428"/>
        <v>0</v>
      </c>
      <c r="AG1076" s="2">
        <f t="shared" si="428"/>
        <v>0</v>
      </c>
      <c r="AH1076" s="2">
        <f t="shared" si="428"/>
        <v>0</v>
      </c>
      <c r="AI1076" s="2">
        <f t="shared" si="428"/>
        <v>0</v>
      </c>
      <c r="AJ1076" s="2">
        <f t="shared" si="428"/>
        <v>0</v>
      </c>
      <c r="AK1076" s="2">
        <f t="shared" si="428"/>
        <v>0</v>
      </c>
      <c r="AL1076" s="2">
        <f t="shared" si="428"/>
        <v>0</v>
      </c>
      <c r="AM1076" s="2">
        <f t="shared" si="428"/>
        <v>0</v>
      </c>
      <c r="AN1076" s="2">
        <f t="shared" si="428"/>
        <v>0</v>
      </c>
      <c r="AO1076" s="2">
        <f t="shared" si="428"/>
        <v>0</v>
      </c>
      <c r="AP1076" s="2">
        <f t="shared" si="428"/>
        <v>0</v>
      </c>
      <c r="AQ1076" s="2">
        <f t="shared" si="428"/>
        <v>0</v>
      </c>
      <c r="AR1076" s="2">
        <f t="shared" si="428"/>
        <v>145464.56</v>
      </c>
      <c r="AS1076" s="2">
        <f t="shared" si="428"/>
        <v>0</v>
      </c>
      <c r="AT1076" s="2">
        <f t="shared" si="428"/>
        <v>0</v>
      </c>
      <c r="AU1076" s="2">
        <f t="shared" ref="AU1076:BZ1076" si="429">AU1114</f>
        <v>145464.56</v>
      </c>
      <c r="AV1076" s="2">
        <f t="shared" si="429"/>
        <v>123884.87</v>
      </c>
      <c r="AW1076" s="2">
        <f t="shared" si="429"/>
        <v>123884.87</v>
      </c>
      <c r="AX1076" s="2">
        <f t="shared" si="429"/>
        <v>0</v>
      </c>
      <c r="AY1076" s="2">
        <f t="shared" si="429"/>
        <v>123884.87</v>
      </c>
      <c r="AZ1076" s="2">
        <f t="shared" si="429"/>
        <v>0</v>
      </c>
      <c r="BA1076" s="2">
        <f t="shared" si="429"/>
        <v>0</v>
      </c>
      <c r="BB1076" s="2">
        <f t="shared" si="429"/>
        <v>0</v>
      </c>
      <c r="BC1076" s="2">
        <f t="shared" si="429"/>
        <v>0</v>
      </c>
      <c r="BD1076" s="2">
        <f t="shared" si="429"/>
        <v>0</v>
      </c>
      <c r="BE1076" s="2">
        <f t="shared" si="429"/>
        <v>0</v>
      </c>
      <c r="BF1076" s="2">
        <f t="shared" si="429"/>
        <v>0</v>
      </c>
      <c r="BG1076" s="2">
        <f t="shared" si="429"/>
        <v>0</v>
      </c>
      <c r="BH1076" s="2">
        <f t="shared" si="429"/>
        <v>0</v>
      </c>
      <c r="BI1076" s="2">
        <f t="shared" si="429"/>
        <v>0</v>
      </c>
      <c r="BJ1076" s="2">
        <f t="shared" si="429"/>
        <v>0</v>
      </c>
      <c r="BK1076" s="2">
        <f t="shared" si="429"/>
        <v>0</v>
      </c>
      <c r="BL1076" s="2">
        <f t="shared" si="429"/>
        <v>0</v>
      </c>
      <c r="BM1076" s="2">
        <f t="shared" si="429"/>
        <v>0</v>
      </c>
      <c r="BN1076" s="2">
        <f t="shared" si="429"/>
        <v>0</v>
      </c>
      <c r="BO1076" s="2">
        <f t="shared" si="429"/>
        <v>0</v>
      </c>
      <c r="BP1076" s="2">
        <f t="shared" si="429"/>
        <v>0</v>
      </c>
      <c r="BQ1076" s="2">
        <f t="shared" si="429"/>
        <v>0</v>
      </c>
      <c r="BR1076" s="2">
        <f t="shared" si="429"/>
        <v>0</v>
      </c>
      <c r="BS1076" s="2">
        <f t="shared" si="429"/>
        <v>0</v>
      </c>
      <c r="BT1076" s="2">
        <f t="shared" si="429"/>
        <v>0</v>
      </c>
      <c r="BU1076" s="2">
        <f t="shared" si="429"/>
        <v>0</v>
      </c>
      <c r="BV1076" s="2">
        <f t="shared" si="429"/>
        <v>0</v>
      </c>
      <c r="BW1076" s="2">
        <f t="shared" si="429"/>
        <v>0</v>
      </c>
      <c r="BX1076" s="2">
        <f t="shared" si="429"/>
        <v>0</v>
      </c>
      <c r="BY1076" s="2">
        <f t="shared" si="429"/>
        <v>0</v>
      </c>
      <c r="BZ1076" s="2">
        <f t="shared" si="429"/>
        <v>0</v>
      </c>
      <c r="CA1076" s="2">
        <f t="shared" ref="CA1076:DF1076" si="430">CA1114</f>
        <v>0</v>
      </c>
      <c r="CB1076" s="2">
        <f t="shared" si="430"/>
        <v>0</v>
      </c>
      <c r="CC1076" s="2">
        <f t="shared" si="430"/>
        <v>0</v>
      </c>
      <c r="CD1076" s="2">
        <f t="shared" si="430"/>
        <v>0</v>
      </c>
      <c r="CE1076" s="2">
        <f t="shared" si="430"/>
        <v>0</v>
      </c>
      <c r="CF1076" s="2">
        <f t="shared" si="430"/>
        <v>0</v>
      </c>
      <c r="CG1076" s="2">
        <f t="shared" si="430"/>
        <v>0</v>
      </c>
      <c r="CH1076" s="2">
        <f t="shared" si="430"/>
        <v>0</v>
      </c>
      <c r="CI1076" s="2">
        <f t="shared" si="430"/>
        <v>0</v>
      </c>
      <c r="CJ1076" s="2">
        <f t="shared" si="430"/>
        <v>0</v>
      </c>
      <c r="CK1076" s="2">
        <f t="shared" si="430"/>
        <v>0</v>
      </c>
      <c r="CL1076" s="2">
        <f t="shared" si="430"/>
        <v>0</v>
      </c>
      <c r="CM1076" s="2">
        <f t="shared" si="430"/>
        <v>0</v>
      </c>
      <c r="CN1076" s="2">
        <f t="shared" si="430"/>
        <v>0</v>
      </c>
      <c r="CO1076" s="2">
        <f t="shared" si="430"/>
        <v>0</v>
      </c>
      <c r="CP1076" s="2">
        <f t="shared" si="430"/>
        <v>0</v>
      </c>
      <c r="CQ1076" s="2">
        <f t="shared" si="430"/>
        <v>0</v>
      </c>
      <c r="CR1076" s="2">
        <f t="shared" si="430"/>
        <v>0</v>
      </c>
      <c r="CS1076" s="2">
        <f t="shared" si="430"/>
        <v>0</v>
      </c>
      <c r="CT1076" s="2">
        <f t="shared" si="430"/>
        <v>0</v>
      </c>
      <c r="CU1076" s="2">
        <f t="shared" si="430"/>
        <v>0</v>
      </c>
      <c r="CV1076" s="2">
        <f t="shared" si="430"/>
        <v>0</v>
      </c>
      <c r="CW1076" s="2">
        <f t="shared" si="430"/>
        <v>0</v>
      </c>
      <c r="CX1076" s="2">
        <f t="shared" si="430"/>
        <v>0</v>
      </c>
      <c r="CY1076" s="2">
        <f t="shared" si="430"/>
        <v>0</v>
      </c>
      <c r="CZ1076" s="2">
        <f t="shared" si="430"/>
        <v>0</v>
      </c>
      <c r="DA1076" s="2">
        <f t="shared" si="430"/>
        <v>0</v>
      </c>
      <c r="DB1076" s="2">
        <f t="shared" si="430"/>
        <v>0</v>
      </c>
      <c r="DC1076" s="2">
        <f t="shared" si="430"/>
        <v>0</v>
      </c>
      <c r="DD1076" s="2">
        <f t="shared" si="430"/>
        <v>0</v>
      </c>
      <c r="DE1076" s="2">
        <f t="shared" si="430"/>
        <v>0</v>
      </c>
      <c r="DF1076" s="2">
        <f t="shared" si="430"/>
        <v>0</v>
      </c>
      <c r="DG1076" s="3">
        <f t="shared" ref="DG1076:EL1076" si="431">DG1114</f>
        <v>0</v>
      </c>
      <c r="DH1076" s="3">
        <f t="shared" si="431"/>
        <v>0</v>
      </c>
      <c r="DI1076" s="3">
        <f t="shared" si="431"/>
        <v>0</v>
      </c>
      <c r="DJ1076" s="3">
        <f t="shared" si="431"/>
        <v>0</v>
      </c>
      <c r="DK1076" s="3">
        <f t="shared" si="431"/>
        <v>0</v>
      </c>
      <c r="DL1076" s="3">
        <f t="shared" si="431"/>
        <v>0</v>
      </c>
      <c r="DM1076" s="3">
        <f t="shared" si="431"/>
        <v>0</v>
      </c>
      <c r="DN1076" s="3">
        <f t="shared" si="431"/>
        <v>0</v>
      </c>
      <c r="DO1076" s="3">
        <f t="shared" si="431"/>
        <v>0</v>
      </c>
      <c r="DP1076" s="3">
        <f t="shared" si="431"/>
        <v>0</v>
      </c>
      <c r="DQ1076" s="3">
        <f t="shared" si="431"/>
        <v>0</v>
      </c>
      <c r="DR1076" s="3">
        <f t="shared" si="431"/>
        <v>0</v>
      </c>
      <c r="DS1076" s="3">
        <f t="shared" si="431"/>
        <v>0</v>
      </c>
      <c r="DT1076" s="3">
        <f t="shared" si="431"/>
        <v>0</v>
      </c>
      <c r="DU1076" s="3">
        <f t="shared" si="431"/>
        <v>0</v>
      </c>
      <c r="DV1076" s="3">
        <f t="shared" si="431"/>
        <v>0</v>
      </c>
      <c r="DW1076" s="3">
        <f t="shared" si="431"/>
        <v>0</v>
      </c>
      <c r="DX1076" s="3">
        <f t="shared" si="431"/>
        <v>0</v>
      </c>
      <c r="DY1076" s="3">
        <f t="shared" si="431"/>
        <v>0</v>
      </c>
      <c r="DZ1076" s="3">
        <f t="shared" si="431"/>
        <v>0</v>
      </c>
      <c r="EA1076" s="3">
        <f t="shared" si="431"/>
        <v>0</v>
      </c>
      <c r="EB1076" s="3">
        <f t="shared" si="431"/>
        <v>0</v>
      </c>
      <c r="EC1076" s="3">
        <f t="shared" si="431"/>
        <v>0</v>
      </c>
      <c r="ED1076" s="3">
        <f t="shared" si="431"/>
        <v>0</v>
      </c>
      <c r="EE1076" s="3">
        <f t="shared" si="431"/>
        <v>0</v>
      </c>
      <c r="EF1076" s="3">
        <f t="shared" si="431"/>
        <v>0</v>
      </c>
      <c r="EG1076" s="3">
        <f t="shared" si="431"/>
        <v>0</v>
      </c>
      <c r="EH1076" s="3">
        <f t="shared" si="431"/>
        <v>0</v>
      </c>
      <c r="EI1076" s="3">
        <f t="shared" si="431"/>
        <v>0</v>
      </c>
      <c r="EJ1076" s="3">
        <f t="shared" si="431"/>
        <v>0</v>
      </c>
      <c r="EK1076" s="3">
        <f t="shared" si="431"/>
        <v>0</v>
      </c>
      <c r="EL1076" s="3">
        <f t="shared" si="431"/>
        <v>0</v>
      </c>
      <c r="EM1076" s="3">
        <f t="shared" ref="EM1076:FR1076" si="432">EM1114</f>
        <v>0</v>
      </c>
      <c r="EN1076" s="3">
        <f t="shared" si="432"/>
        <v>0</v>
      </c>
      <c r="EO1076" s="3">
        <f t="shared" si="432"/>
        <v>0</v>
      </c>
      <c r="EP1076" s="3">
        <f t="shared" si="432"/>
        <v>0</v>
      </c>
      <c r="EQ1076" s="3">
        <f t="shared" si="432"/>
        <v>0</v>
      </c>
      <c r="ER1076" s="3">
        <f t="shared" si="432"/>
        <v>0</v>
      </c>
      <c r="ES1076" s="3">
        <f t="shared" si="432"/>
        <v>0</v>
      </c>
      <c r="ET1076" s="3">
        <f t="shared" si="432"/>
        <v>0</v>
      </c>
      <c r="EU1076" s="3">
        <f t="shared" si="432"/>
        <v>0</v>
      </c>
      <c r="EV1076" s="3">
        <f t="shared" si="432"/>
        <v>0</v>
      </c>
      <c r="EW1076" s="3">
        <f t="shared" si="432"/>
        <v>0</v>
      </c>
      <c r="EX1076" s="3">
        <f t="shared" si="432"/>
        <v>0</v>
      </c>
      <c r="EY1076" s="3">
        <f t="shared" si="432"/>
        <v>0</v>
      </c>
      <c r="EZ1076" s="3">
        <f t="shared" si="432"/>
        <v>0</v>
      </c>
      <c r="FA1076" s="3">
        <f t="shared" si="432"/>
        <v>0</v>
      </c>
      <c r="FB1076" s="3">
        <f t="shared" si="432"/>
        <v>0</v>
      </c>
      <c r="FC1076" s="3">
        <f t="shared" si="432"/>
        <v>0</v>
      </c>
      <c r="FD1076" s="3">
        <f t="shared" si="432"/>
        <v>0</v>
      </c>
      <c r="FE1076" s="3">
        <f t="shared" si="432"/>
        <v>0</v>
      </c>
      <c r="FF1076" s="3">
        <f t="shared" si="432"/>
        <v>0</v>
      </c>
      <c r="FG1076" s="3">
        <f t="shared" si="432"/>
        <v>0</v>
      </c>
      <c r="FH1076" s="3">
        <f t="shared" si="432"/>
        <v>0</v>
      </c>
      <c r="FI1076" s="3">
        <f t="shared" si="432"/>
        <v>0</v>
      </c>
      <c r="FJ1076" s="3">
        <f t="shared" si="432"/>
        <v>0</v>
      </c>
      <c r="FK1076" s="3">
        <f t="shared" si="432"/>
        <v>0</v>
      </c>
      <c r="FL1076" s="3">
        <f t="shared" si="432"/>
        <v>0</v>
      </c>
      <c r="FM1076" s="3">
        <f t="shared" si="432"/>
        <v>0</v>
      </c>
      <c r="FN1076" s="3">
        <f t="shared" si="432"/>
        <v>0</v>
      </c>
      <c r="FO1076" s="3">
        <f t="shared" si="432"/>
        <v>0</v>
      </c>
      <c r="FP1076" s="3">
        <f t="shared" si="432"/>
        <v>0</v>
      </c>
      <c r="FQ1076" s="3">
        <f t="shared" si="432"/>
        <v>0</v>
      </c>
      <c r="FR1076" s="3">
        <f t="shared" si="432"/>
        <v>0</v>
      </c>
      <c r="FS1076" s="3">
        <f t="shared" ref="FS1076:GX1076" si="433">FS1114</f>
        <v>0</v>
      </c>
      <c r="FT1076" s="3">
        <f t="shared" si="433"/>
        <v>0</v>
      </c>
      <c r="FU1076" s="3">
        <f t="shared" si="433"/>
        <v>0</v>
      </c>
      <c r="FV1076" s="3">
        <f t="shared" si="433"/>
        <v>0</v>
      </c>
      <c r="FW1076" s="3">
        <f t="shared" si="433"/>
        <v>0</v>
      </c>
      <c r="FX1076" s="3">
        <f t="shared" si="433"/>
        <v>0</v>
      </c>
      <c r="FY1076" s="3">
        <f t="shared" si="433"/>
        <v>0</v>
      </c>
      <c r="FZ1076" s="3">
        <f t="shared" si="433"/>
        <v>0</v>
      </c>
      <c r="GA1076" s="3">
        <f t="shared" si="433"/>
        <v>0</v>
      </c>
      <c r="GB1076" s="3">
        <f t="shared" si="433"/>
        <v>0</v>
      </c>
      <c r="GC1076" s="3">
        <f t="shared" si="433"/>
        <v>0</v>
      </c>
      <c r="GD1076" s="3">
        <f t="shared" si="433"/>
        <v>0</v>
      </c>
      <c r="GE1076" s="3">
        <f t="shared" si="433"/>
        <v>0</v>
      </c>
      <c r="GF1076" s="3">
        <f t="shared" si="433"/>
        <v>0</v>
      </c>
      <c r="GG1076" s="3">
        <f t="shared" si="433"/>
        <v>0</v>
      </c>
      <c r="GH1076" s="3">
        <f t="shared" si="433"/>
        <v>0</v>
      </c>
      <c r="GI1076" s="3">
        <f t="shared" si="433"/>
        <v>0</v>
      </c>
      <c r="GJ1076" s="3">
        <f t="shared" si="433"/>
        <v>0</v>
      </c>
      <c r="GK1076" s="3">
        <f t="shared" si="433"/>
        <v>0</v>
      </c>
      <c r="GL1076" s="3">
        <f t="shared" si="433"/>
        <v>0</v>
      </c>
      <c r="GM1076" s="3">
        <f t="shared" si="433"/>
        <v>0</v>
      </c>
      <c r="GN1076" s="3">
        <f t="shared" si="433"/>
        <v>0</v>
      </c>
      <c r="GO1076" s="3">
        <f t="shared" si="433"/>
        <v>0</v>
      </c>
      <c r="GP1076" s="3">
        <f t="shared" si="433"/>
        <v>0</v>
      </c>
      <c r="GQ1076" s="3">
        <f t="shared" si="433"/>
        <v>0</v>
      </c>
      <c r="GR1076" s="3">
        <f t="shared" si="433"/>
        <v>0</v>
      </c>
      <c r="GS1076" s="3">
        <f t="shared" si="433"/>
        <v>0</v>
      </c>
      <c r="GT1076" s="3">
        <f t="shared" si="433"/>
        <v>0</v>
      </c>
      <c r="GU1076" s="3">
        <f t="shared" si="433"/>
        <v>0</v>
      </c>
      <c r="GV1076" s="3">
        <f t="shared" si="433"/>
        <v>0</v>
      </c>
      <c r="GW1076" s="3">
        <f t="shared" si="433"/>
        <v>0</v>
      </c>
      <c r="GX1076" s="3">
        <f t="shared" si="433"/>
        <v>0</v>
      </c>
    </row>
    <row r="1078" spans="1:245" x14ac:dyDescent="0.2">
      <c r="A1078" s="1">
        <v>5</v>
      </c>
      <c r="B1078" s="1">
        <v>1</v>
      </c>
      <c r="C1078" s="1"/>
      <c r="D1078" s="1">
        <f>ROW(A1085)</f>
        <v>1085</v>
      </c>
      <c r="E1078" s="1"/>
      <c r="F1078" s="1" t="s">
        <v>254</v>
      </c>
      <c r="G1078" s="1" t="s">
        <v>81</v>
      </c>
      <c r="H1078" s="1" t="s">
        <v>3</v>
      </c>
      <c r="I1078" s="1">
        <v>0</v>
      </c>
      <c r="J1078" s="1"/>
      <c r="K1078" s="1">
        <v>-1</v>
      </c>
      <c r="L1078" s="1"/>
      <c r="M1078" s="1"/>
      <c r="N1078" s="1"/>
      <c r="O1078" s="1"/>
      <c r="P1078" s="1"/>
      <c r="Q1078" s="1"/>
      <c r="R1078" s="1"/>
      <c r="S1078" s="1"/>
      <c r="T1078" s="1"/>
      <c r="U1078" s="1" t="s">
        <v>3</v>
      </c>
      <c r="V1078" s="1">
        <v>0</v>
      </c>
      <c r="W1078" s="1"/>
      <c r="X1078" s="1"/>
      <c r="Y1078" s="1"/>
      <c r="Z1078" s="1"/>
      <c r="AA1078" s="1"/>
      <c r="AB1078" s="1" t="s">
        <v>3</v>
      </c>
      <c r="AC1078" s="1" t="s">
        <v>3</v>
      </c>
      <c r="AD1078" s="1" t="s">
        <v>3</v>
      </c>
      <c r="AE1078" s="1" t="s">
        <v>3</v>
      </c>
      <c r="AF1078" s="1" t="s">
        <v>3</v>
      </c>
      <c r="AG1078" s="1" t="s">
        <v>3</v>
      </c>
      <c r="AH1078" s="1"/>
      <c r="AI1078" s="1"/>
      <c r="AJ1078" s="1"/>
      <c r="AK1078" s="1"/>
      <c r="AL1078" s="1"/>
      <c r="AM1078" s="1"/>
      <c r="AN1078" s="1"/>
      <c r="AO1078" s="1"/>
      <c r="AP1078" s="1" t="s">
        <v>3</v>
      </c>
      <c r="AQ1078" s="1" t="s">
        <v>3</v>
      </c>
      <c r="AR1078" s="1" t="s">
        <v>3</v>
      </c>
      <c r="AS1078" s="1"/>
      <c r="AT1078" s="1"/>
      <c r="AU1078" s="1"/>
      <c r="AV1078" s="1"/>
      <c r="AW1078" s="1"/>
      <c r="AX1078" s="1"/>
      <c r="AY1078" s="1"/>
      <c r="AZ1078" s="1" t="s">
        <v>3</v>
      </c>
      <c r="BA1078" s="1"/>
      <c r="BB1078" s="1" t="s">
        <v>3</v>
      </c>
      <c r="BC1078" s="1" t="s">
        <v>3</v>
      </c>
      <c r="BD1078" s="1" t="s">
        <v>3</v>
      </c>
      <c r="BE1078" s="1" t="s">
        <v>3</v>
      </c>
      <c r="BF1078" s="1" t="s">
        <v>3</v>
      </c>
      <c r="BG1078" s="1" t="s">
        <v>3</v>
      </c>
      <c r="BH1078" s="1" t="s">
        <v>3</v>
      </c>
      <c r="BI1078" s="1" t="s">
        <v>3</v>
      </c>
      <c r="BJ1078" s="1" t="s">
        <v>3</v>
      </c>
      <c r="BK1078" s="1" t="s">
        <v>3</v>
      </c>
      <c r="BL1078" s="1" t="s">
        <v>3</v>
      </c>
      <c r="BM1078" s="1" t="s">
        <v>3</v>
      </c>
      <c r="BN1078" s="1" t="s">
        <v>3</v>
      </c>
      <c r="BO1078" s="1" t="s">
        <v>3</v>
      </c>
      <c r="BP1078" s="1" t="s">
        <v>3</v>
      </c>
      <c r="BQ1078" s="1"/>
      <c r="BR1078" s="1"/>
      <c r="BS1078" s="1"/>
      <c r="BT1078" s="1"/>
      <c r="BU1078" s="1"/>
      <c r="BV1078" s="1"/>
      <c r="BW1078" s="1"/>
      <c r="BX1078" s="1">
        <v>0</v>
      </c>
      <c r="BY1078" s="1"/>
      <c r="BZ1078" s="1"/>
      <c r="CA1078" s="1"/>
      <c r="CB1078" s="1"/>
      <c r="CC1078" s="1"/>
      <c r="CD1078" s="1"/>
      <c r="CE1078" s="1"/>
      <c r="CF1078" s="1"/>
      <c r="CG1078" s="1"/>
      <c r="CH1078" s="1"/>
      <c r="CI1078" s="1"/>
      <c r="CJ1078" s="1">
        <v>0</v>
      </c>
    </row>
    <row r="1080" spans="1:245" x14ac:dyDescent="0.2">
      <c r="A1080" s="2">
        <v>52</v>
      </c>
      <c r="B1080" s="2">
        <f t="shared" ref="B1080:G1080" si="434">B1085</f>
        <v>1</v>
      </c>
      <c r="C1080" s="2">
        <f t="shared" si="434"/>
        <v>5</v>
      </c>
      <c r="D1080" s="2">
        <f t="shared" si="434"/>
        <v>1078</v>
      </c>
      <c r="E1080" s="2">
        <f t="shared" si="434"/>
        <v>0</v>
      </c>
      <c r="F1080" s="2" t="str">
        <f t="shared" si="434"/>
        <v>6.1.1</v>
      </c>
      <c r="G1080" s="2" t="str">
        <f t="shared" si="434"/>
        <v>Прочие работы</v>
      </c>
      <c r="H1080" s="2"/>
      <c r="I1080" s="2"/>
      <c r="J1080" s="2"/>
      <c r="K1080" s="2"/>
      <c r="L1080" s="2"/>
      <c r="M1080" s="2"/>
      <c r="N1080" s="2"/>
      <c r="O1080" s="2">
        <f t="shared" ref="O1080:AT1080" si="435">O1085</f>
        <v>135943.25</v>
      </c>
      <c r="P1080" s="2">
        <f t="shared" si="435"/>
        <v>123884.87</v>
      </c>
      <c r="Q1080" s="2">
        <f t="shared" si="435"/>
        <v>188.88</v>
      </c>
      <c r="R1080" s="2">
        <f t="shared" si="435"/>
        <v>32.96</v>
      </c>
      <c r="S1080" s="2">
        <f t="shared" si="435"/>
        <v>11869.5</v>
      </c>
      <c r="T1080" s="2">
        <f t="shared" si="435"/>
        <v>0</v>
      </c>
      <c r="U1080" s="2">
        <f t="shared" si="435"/>
        <v>47.68</v>
      </c>
      <c r="V1080" s="2">
        <f t="shared" si="435"/>
        <v>0</v>
      </c>
      <c r="W1080" s="2">
        <f t="shared" si="435"/>
        <v>0</v>
      </c>
      <c r="X1080" s="2">
        <f t="shared" si="435"/>
        <v>8308.65</v>
      </c>
      <c r="Y1080" s="2">
        <f t="shared" si="435"/>
        <v>1186.95</v>
      </c>
      <c r="Z1080" s="2">
        <f t="shared" si="435"/>
        <v>0</v>
      </c>
      <c r="AA1080" s="2">
        <f t="shared" si="435"/>
        <v>0</v>
      </c>
      <c r="AB1080" s="2">
        <f t="shared" si="435"/>
        <v>135943.25</v>
      </c>
      <c r="AC1080" s="2">
        <f t="shared" si="435"/>
        <v>123884.87</v>
      </c>
      <c r="AD1080" s="2">
        <f t="shared" si="435"/>
        <v>188.88</v>
      </c>
      <c r="AE1080" s="2">
        <f t="shared" si="435"/>
        <v>32.96</v>
      </c>
      <c r="AF1080" s="2">
        <f t="shared" si="435"/>
        <v>11869.5</v>
      </c>
      <c r="AG1080" s="2">
        <f t="shared" si="435"/>
        <v>0</v>
      </c>
      <c r="AH1080" s="2">
        <f t="shared" si="435"/>
        <v>47.68</v>
      </c>
      <c r="AI1080" s="2">
        <f t="shared" si="435"/>
        <v>0</v>
      </c>
      <c r="AJ1080" s="2">
        <f t="shared" si="435"/>
        <v>0</v>
      </c>
      <c r="AK1080" s="2">
        <f t="shared" si="435"/>
        <v>8308.65</v>
      </c>
      <c r="AL1080" s="2">
        <f t="shared" si="435"/>
        <v>1186.95</v>
      </c>
      <c r="AM1080" s="2">
        <f t="shared" si="435"/>
        <v>0</v>
      </c>
      <c r="AN1080" s="2">
        <f t="shared" si="435"/>
        <v>0</v>
      </c>
      <c r="AO1080" s="2">
        <f t="shared" si="435"/>
        <v>0</v>
      </c>
      <c r="AP1080" s="2">
        <f t="shared" si="435"/>
        <v>0</v>
      </c>
      <c r="AQ1080" s="2">
        <f t="shared" si="435"/>
        <v>0</v>
      </c>
      <c r="AR1080" s="2">
        <f t="shared" si="435"/>
        <v>145464.56</v>
      </c>
      <c r="AS1080" s="2">
        <f t="shared" si="435"/>
        <v>0</v>
      </c>
      <c r="AT1080" s="2">
        <f t="shared" si="435"/>
        <v>0</v>
      </c>
      <c r="AU1080" s="2">
        <f t="shared" ref="AU1080:BZ1080" si="436">AU1085</f>
        <v>145464.56</v>
      </c>
      <c r="AV1080" s="2">
        <f t="shared" si="436"/>
        <v>123884.87</v>
      </c>
      <c r="AW1080" s="2">
        <f t="shared" si="436"/>
        <v>123884.87</v>
      </c>
      <c r="AX1080" s="2">
        <f t="shared" si="436"/>
        <v>0</v>
      </c>
      <c r="AY1080" s="2">
        <f t="shared" si="436"/>
        <v>123884.87</v>
      </c>
      <c r="AZ1080" s="2">
        <f t="shared" si="436"/>
        <v>0</v>
      </c>
      <c r="BA1080" s="2">
        <f t="shared" si="436"/>
        <v>0</v>
      </c>
      <c r="BB1080" s="2">
        <f t="shared" si="436"/>
        <v>0</v>
      </c>
      <c r="BC1080" s="2">
        <f t="shared" si="436"/>
        <v>0</v>
      </c>
      <c r="BD1080" s="2">
        <f t="shared" si="436"/>
        <v>0</v>
      </c>
      <c r="BE1080" s="2">
        <f t="shared" si="436"/>
        <v>0</v>
      </c>
      <c r="BF1080" s="2">
        <f t="shared" si="436"/>
        <v>0</v>
      </c>
      <c r="BG1080" s="2">
        <f t="shared" si="436"/>
        <v>0</v>
      </c>
      <c r="BH1080" s="2">
        <f t="shared" si="436"/>
        <v>0</v>
      </c>
      <c r="BI1080" s="2">
        <f t="shared" si="436"/>
        <v>0</v>
      </c>
      <c r="BJ1080" s="2">
        <f t="shared" si="436"/>
        <v>0</v>
      </c>
      <c r="BK1080" s="2">
        <f t="shared" si="436"/>
        <v>0</v>
      </c>
      <c r="BL1080" s="2">
        <f t="shared" si="436"/>
        <v>0</v>
      </c>
      <c r="BM1080" s="2">
        <f t="shared" si="436"/>
        <v>0</v>
      </c>
      <c r="BN1080" s="2">
        <f t="shared" si="436"/>
        <v>0</v>
      </c>
      <c r="BO1080" s="2">
        <f t="shared" si="436"/>
        <v>0</v>
      </c>
      <c r="BP1080" s="2">
        <f t="shared" si="436"/>
        <v>0</v>
      </c>
      <c r="BQ1080" s="2">
        <f t="shared" si="436"/>
        <v>0</v>
      </c>
      <c r="BR1080" s="2">
        <f t="shared" si="436"/>
        <v>0</v>
      </c>
      <c r="BS1080" s="2">
        <f t="shared" si="436"/>
        <v>0</v>
      </c>
      <c r="BT1080" s="2">
        <f t="shared" si="436"/>
        <v>0</v>
      </c>
      <c r="BU1080" s="2">
        <f t="shared" si="436"/>
        <v>0</v>
      </c>
      <c r="BV1080" s="2">
        <f t="shared" si="436"/>
        <v>0</v>
      </c>
      <c r="BW1080" s="2">
        <f t="shared" si="436"/>
        <v>0</v>
      </c>
      <c r="BX1080" s="2">
        <f t="shared" si="436"/>
        <v>0</v>
      </c>
      <c r="BY1080" s="2">
        <f t="shared" si="436"/>
        <v>0</v>
      </c>
      <c r="BZ1080" s="2">
        <f t="shared" si="436"/>
        <v>0</v>
      </c>
      <c r="CA1080" s="2">
        <f t="shared" ref="CA1080:DF1080" si="437">CA1085</f>
        <v>145464.56</v>
      </c>
      <c r="CB1080" s="2">
        <f t="shared" si="437"/>
        <v>0</v>
      </c>
      <c r="CC1080" s="2">
        <f t="shared" si="437"/>
        <v>0</v>
      </c>
      <c r="CD1080" s="2">
        <f t="shared" si="437"/>
        <v>145464.56</v>
      </c>
      <c r="CE1080" s="2">
        <f t="shared" si="437"/>
        <v>123884.87</v>
      </c>
      <c r="CF1080" s="2">
        <f t="shared" si="437"/>
        <v>123884.87</v>
      </c>
      <c r="CG1080" s="2">
        <f t="shared" si="437"/>
        <v>0</v>
      </c>
      <c r="CH1080" s="2">
        <f t="shared" si="437"/>
        <v>123884.87</v>
      </c>
      <c r="CI1080" s="2">
        <f t="shared" si="437"/>
        <v>0</v>
      </c>
      <c r="CJ1080" s="2">
        <f t="shared" si="437"/>
        <v>0</v>
      </c>
      <c r="CK1080" s="2">
        <f t="shared" si="437"/>
        <v>0</v>
      </c>
      <c r="CL1080" s="2">
        <f t="shared" si="437"/>
        <v>0</v>
      </c>
      <c r="CM1080" s="2">
        <f t="shared" si="437"/>
        <v>0</v>
      </c>
      <c r="CN1080" s="2">
        <f t="shared" si="437"/>
        <v>0</v>
      </c>
      <c r="CO1080" s="2">
        <f t="shared" si="437"/>
        <v>0</v>
      </c>
      <c r="CP1080" s="2">
        <f t="shared" si="437"/>
        <v>0</v>
      </c>
      <c r="CQ1080" s="2">
        <f t="shared" si="437"/>
        <v>0</v>
      </c>
      <c r="CR1080" s="2">
        <f t="shared" si="437"/>
        <v>0</v>
      </c>
      <c r="CS1080" s="2">
        <f t="shared" si="437"/>
        <v>0</v>
      </c>
      <c r="CT1080" s="2">
        <f t="shared" si="437"/>
        <v>0</v>
      </c>
      <c r="CU1080" s="2">
        <f t="shared" si="437"/>
        <v>0</v>
      </c>
      <c r="CV1080" s="2">
        <f t="shared" si="437"/>
        <v>0</v>
      </c>
      <c r="CW1080" s="2">
        <f t="shared" si="437"/>
        <v>0</v>
      </c>
      <c r="CX1080" s="2">
        <f t="shared" si="437"/>
        <v>0</v>
      </c>
      <c r="CY1080" s="2">
        <f t="shared" si="437"/>
        <v>0</v>
      </c>
      <c r="CZ1080" s="2">
        <f t="shared" si="437"/>
        <v>0</v>
      </c>
      <c r="DA1080" s="2">
        <f t="shared" si="437"/>
        <v>0</v>
      </c>
      <c r="DB1080" s="2">
        <f t="shared" si="437"/>
        <v>0</v>
      </c>
      <c r="DC1080" s="2">
        <f t="shared" si="437"/>
        <v>0</v>
      </c>
      <c r="DD1080" s="2">
        <f t="shared" si="437"/>
        <v>0</v>
      </c>
      <c r="DE1080" s="2">
        <f t="shared" si="437"/>
        <v>0</v>
      </c>
      <c r="DF1080" s="2">
        <f t="shared" si="437"/>
        <v>0</v>
      </c>
      <c r="DG1080" s="3">
        <f t="shared" ref="DG1080:EL1080" si="438">DG1085</f>
        <v>0</v>
      </c>
      <c r="DH1080" s="3">
        <f t="shared" si="438"/>
        <v>0</v>
      </c>
      <c r="DI1080" s="3">
        <f t="shared" si="438"/>
        <v>0</v>
      </c>
      <c r="DJ1080" s="3">
        <f t="shared" si="438"/>
        <v>0</v>
      </c>
      <c r="DK1080" s="3">
        <f t="shared" si="438"/>
        <v>0</v>
      </c>
      <c r="DL1080" s="3">
        <f t="shared" si="438"/>
        <v>0</v>
      </c>
      <c r="DM1080" s="3">
        <f t="shared" si="438"/>
        <v>0</v>
      </c>
      <c r="DN1080" s="3">
        <f t="shared" si="438"/>
        <v>0</v>
      </c>
      <c r="DO1080" s="3">
        <f t="shared" si="438"/>
        <v>0</v>
      </c>
      <c r="DP1080" s="3">
        <f t="shared" si="438"/>
        <v>0</v>
      </c>
      <c r="DQ1080" s="3">
        <f t="shared" si="438"/>
        <v>0</v>
      </c>
      <c r="DR1080" s="3">
        <f t="shared" si="438"/>
        <v>0</v>
      </c>
      <c r="DS1080" s="3">
        <f t="shared" si="438"/>
        <v>0</v>
      </c>
      <c r="DT1080" s="3">
        <f t="shared" si="438"/>
        <v>0</v>
      </c>
      <c r="DU1080" s="3">
        <f t="shared" si="438"/>
        <v>0</v>
      </c>
      <c r="DV1080" s="3">
        <f t="shared" si="438"/>
        <v>0</v>
      </c>
      <c r="DW1080" s="3">
        <f t="shared" si="438"/>
        <v>0</v>
      </c>
      <c r="DX1080" s="3">
        <f t="shared" si="438"/>
        <v>0</v>
      </c>
      <c r="DY1080" s="3">
        <f t="shared" si="438"/>
        <v>0</v>
      </c>
      <c r="DZ1080" s="3">
        <f t="shared" si="438"/>
        <v>0</v>
      </c>
      <c r="EA1080" s="3">
        <f t="shared" si="438"/>
        <v>0</v>
      </c>
      <c r="EB1080" s="3">
        <f t="shared" si="438"/>
        <v>0</v>
      </c>
      <c r="EC1080" s="3">
        <f t="shared" si="438"/>
        <v>0</v>
      </c>
      <c r="ED1080" s="3">
        <f t="shared" si="438"/>
        <v>0</v>
      </c>
      <c r="EE1080" s="3">
        <f t="shared" si="438"/>
        <v>0</v>
      </c>
      <c r="EF1080" s="3">
        <f t="shared" si="438"/>
        <v>0</v>
      </c>
      <c r="EG1080" s="3">
        <f t="shared" si="438"/>
        <v>0</v>
      </c>
      <c r="EH1080" s="3">
        <f t="shared" si="438"/>
        <v>0</v>
      </c>
      <c r="EI1080" s="3">
        <f t="shared" si="438"/>
        <v>0</v>
      </c>
      <c r="EJ1080" s="3">
        <f t="shared" si="438"/>
        <v>0</v>
      </c>
      <c r="EK1080" s="3">
        <f t="shared" si="438"/>
        <v>0</v>
      </c>
      <c r="EL1080" s="3">
        <f t="shared" si="438"/>
        <v>0</v>
      </c>
      <c r="EM1080" s="3">
        <f t="shared" ref="EM1080:FR1080" si="439">EM1085</f>
        <v>0</v>
      </c>
      <c r="EN1080" s="3">
        <f t="shared" si="439"/>
        <v>0</v>
      </c>
      <c r="EO1080" s="3">
        <f t="shared" si="439"/>
        <v>0</v>
      </c>
      <c r="EP1080" s="3">
        <f t="shared" si="439"/>
        <v>0</v>
      </c>
      <c r="EQ1080" s="3">
        <f t="shared" si="439"/>
        <v>0</v>
      </c>
      <c r="ER1080" s="3">
        <f t="shared" si="439"/>
        <v>0</v>
      </c>
      <c r="ES1080" s="3">
        <f t="shared" si="439"/>
        <v>0</v>
      </c>
      <c r="ET1080" s="3">
        <f t="shared" si="439"/>
        <v>0</v>
      </c>
      <c r="EU1080" s="3">
        <f t="shared" si="439"/>
        <v>0</v>
      </c>
      <c r="EV1080" s="3">
        <f t="shared" si="439"/>
        <v>0</v>
      </c>
      <c r="EW1080" s="3">
        <f t="shared" si="439"/>
        <v>0</v>
      </c>
      <c r="EX1080" s="3">
        <f t="shared" si="439"/>
        <v>0</v>
      </c>
      <c r="EY1080" s="3">
        <f t="shared" si="439"/>
        <v>0</v>
      </c>
      <c r="EZ1080" s="3">
        <f t="shared" si="439"/>
        <v>0</v>
      </c>
      <c r="FA1080" s="3">
        <f t="shared" si="439"/>
        <v>0</v>
      </c>
      <c r="FB1080" s="3">
        <f t="shared" si="439"/>
        <v>0</v>
      </c>
      <c r="FC1080" s="3">
        <f t="shared" si="439"/>
        <v>0</v>
      </c>
      <c r="FD1080" s="3">
        <f t="shared" si="439"/>
        <v>0</v>
      </c>
      <c r="FE1080" s="3">
        <f t="shared" si="439"/>
        <v>0</v>
      </c>
      <c r="FF1080" s="3">
        <f t="shared" si="439"/>
        <v>0</v>
      </c>
      <c r="FG1080" s="3">
        <f t="shared" si="439"/>
        <v>0</v>
      </c>
      <c r="FH1080" s="3">
        <f t="shared" si="439"/>
        <v>0</v>
      </c>
      <c r="FI1080" s="3">
        <f t="shared" si="439"/>
        <v>0</v>
      </c>
      <c r="FJ1080" s="3">
        <f t="shared" si="439"/>
        <v>0</v>
      </c>
      <c r="FK1080" s="3">
        <f t="shared" si="439"/>
        <v>0</v>
      </c>
      <c r="FL1080" s="3">
        <f t="shared" si="439"/>
        <v>0</v>
      </c>
      <c r="FM1080" s="3">
        <f t="shared" si="439"/>
        <v>0</v>
      </c>
      <c r="FN1080" s="3">
        <f t="shared" si="439"/>
        <v>0</v>
      </c>
      <c r="FO1080" s="3">
        <f t="shared" si="439"/>
        <v>0</v>
      </c>
      <c r="FP1080" s="3">
        <f t="shared" si="439"/>
        <v>0</v>
      </c>
      <c r="FQ1080" s="3">
        <f t="shared" si="439"/>
        <v>0</v>
      </c>
      <c r="FR1080" s="3">
        <f t="shared" si="439"/>
        <v>0</v>
      </c>
      <c r="FS1080" s="3">
        <f t="shared" ref="FS1080:GX1080" si="440">FS1085</f>
        <v>0</v>
      </c>
      <c r="FT1080" s="3">
        <f t="shared" si="440"/>
        <v>0</v>
      </c>
      <c r="FU1080" s="3">
        <f t="shared" si="440"/>
        <v>0</v>
      </c>
      <c r="FV1080" s="3">
        <f t="shared" si="440"/>
        <v>0</v>
      </c>
      <c r="FW1080" s="3">
        <f t="shared" si="440"/>
        <v>0</v>
      </c>
      <c r="FX1080" s="3">
        <f t="shared" si="440"/>
        <v>0</v>
      </c>
      <c r="FY1080" s="3">
        <f t="shared" si="440"/>
        <v>0</v>
      </c>
      <c r="FZ1080" s="3">
        <f t="shared" si="440"/>
        <v>0</v>
      </c>
      <c r="GA1080" s="3">
        <f t="shared" si="440"/>
        <v>0</v>
      </c>
      <c r="GB1080" s="3">
        <f t="shared" si="440"/>
        <v>0</v>
      </c>
      <c r="GC1080" s="3">
        <f t="shared" si="440"/>
        <v>0</v>
      </c>
      <c r="GD1080" s="3">
        <f t="shared" si="440"/>
        <v>0</v>
      </c>
      <c r="GE1080" s="3">
        <f t="shared" si="440"/>
        <v>0</v>
      </c>
      <c r="GF1080" s="3">
        <f t="shared" si="440"/>
        <v>0</v>
      </c>
      <c r="GG1080" s="3">
        <f t="shared" si="440"/>
        <v>0</v>
      </c>
      <c r="GH1080" s="3">
        <f t="shared" si="440"/>
        <v>0</v>
      </c>
      <c r="GI1080" s="3">
        <f t="shared" si="440"/>
        <v>0</v>
      </c>
      <c r="GJ1080" s="3">
        <f t="shared" si="440"/>
        <v>0</v>
      </c>
      <c r="GK1080" s="3">
        <f t="shared" si="440"/>
        <v>0</v>
      </c>
      <c r="GL1080" s="3">
        <f t="shared" si="440"/>
        <v>0</v>
      </c>
      <c r="GM1080" s="3">
        <f t="shared" si="440"/>
        <v>0</v>
      </c>
      <c r="GN1080" s="3">
        <f t="shared" si="440"/>
        <v>0</v>
      </c>
      <c r="GO1080" s="3">
        <f t="shared" si="440"/>
        <v>0</v>
      </c>
      <c r="GP1080" s="3">
        <f t="shared" si="440"/>
        <v>0</v>
      </c>
      <c r="GQ1080" s="3">
        <f t="shared" si="440"/>
        <v>0</v>
      </c>
      <c r="GR1080" s="3">
        <f t="shared" si="440"/>
        <v>0</v>
      </c>
      <c r="GS1080" s="3">
        <f t="shared" si="440"/>
        <v>0</v>
      </c>
      <c r="GT1080" s="3">
        <f t="shared" si="440"/>
        <v>0</v>
      </c>
      <c r="GU1080" s="3">
        <f t="shared" si="440"/>
        <v>0</v>
      </c>
      <c r="GV1080" s="3">
        <f t="shared" si="440"/>
        <v>0</v>
      </c>
      <c r="GW1080" s="3">
        <f t="shared" si="440"/>
        <v>0</v>
      </c>
      <c r="GX1080" s="3">
        <f t="shared" si="440"/>
        <v>0</v>
      </c>
    </row>
    <row r="1082" spans="1:245" x14ac:dyDescent="0.2">
      <c r="A1082">
        <v>17</v>
      </c>
      <c r="B1082">
        <v>1</v>
      </c>
      <c r="C1082">
        <f>ROW(SmtRes!A77)</f>
        <v>77</v>
      </c>
      <c r="D1082">
        <f>ROW(EtalonRes!A66)</f>
        <v>66</v>
      </c>
      <c r="E1082" t="s">
        <v>4</v>
      </c>
      <c r="F1082" t="s">
        <v>97</v>
      </c>
      <c r="G1082" t="s">
        <v>98</v>
      </c>
      <c r="H1082" t="s">
        <v>99</v>
      </c>
      <c r="I1082">
        <f>ROUND(200/100,9)</f>
        <v>2</v>
      </c>
      <c r="J1082">
        <v>0</v>
      </c>
      <c r="O1082">
        <f>ROUND(CP1082,2)</f>
        <v>18749.5</v>
      </c>
      <c r="P1082">
        <f>ROUND(CQ1082*I1082,2)</f>
        <v>6691.12</v>
      </c>
      <c r="Q1082">
        <f>ROUND(CR1082*I1082,2)</f>
        <v>188.88</v>
      </c>
      <c r="R1082">
        <f>ROUND(CS1082*I1082,2)</f>
        <v>32.96</v>
      </c>
      <c r="S1082">
        <f>ROUND(CT1082*I1082,2)</f>
        <v>11869.5</v>
      </c>
      <c r="T1082">
        <f>ROUND(CU1082*I1082,2)</f>
        <v>0</v>
      </c>
      <c r="U1082">
        <f>CV1082*I1082</f>
        <v>47.68</v>
      </c>
      <c r="V1082">
        <f>CW1082*I1082</f>
        <v>0</v>
      </c>
      <c r="W1082">
        <f>ROUND(CX1082*I1082,2)</f>
        <v>0</v>
      </c>
      <c r="X1082">
        <f>ROUND(CY1082,2)</f>
        <v>8308.65</v>
      </c>
      <c r="Y1082">
        <f>ROUND(CZ1082,2)</f>
        <v>1186.95</v>
      </c>
      <c r="AA1082">
        <v>36286615</v>
      </c>
      <c r="AB1082">
        <f>ROUND((AC1082+AD1082+AF1082),6)</f>
        <v>9374.75</v>
      </c>
      <c r="AC1082">
        <f>ROUND((ES1082),6)</f>
        <v>3345.56</v>
      </c>
      <c r="AD1082">
        <f>ROUND((((ET1082)-(EU1082))+AE1082),6)</f>
        <v>94.44</v>
      </c>
      <c r="AE1082">
        <f>ROUND((EU1082),6)</f>
        <v>16.48</v>
      </c>
      <c r="AF1082">
        <f>ROUND((EV1082),6)</f>
        <v>5934.75</v>
      </c>
      <c r="AG1082">
        <f>ROUND((AP1082),6)</f>
        <v>0</v>
      </c>
      <c r="AH1082">
        <f>(EW1082)</f>
        <v>23.84</v>
      </c>
      <c r="AI1082">
        <f>(EX1082)</f>
        <v>0</v>
      </c>
      <c r="AJ1082">
        <f>(AS1082)</f>
        <v>0</v>
      </c>
      <c r="AK1082">
        <v>9374.75</v>
      </c>
      <c r="AL1082">
        <v>3345.56</v>
      </c>
      <c r="AM1082">
        <v>94.44</v>
      </c>
      <c r="AN1082">
        <v>16.48</v>
      </c>
      <c r="AO1082">
        <v>5934.75</v>
      </c>
      <c r="AP1082">
        <v>0</v>
      </c>
      <c r="AQ1082">
        <v>23.84</v>
      </c>
      <c r="AR1082">
        <v>0</v>
      </c>
      <c r="AS1082">
        <v>0</v>
      </c>
      <c r="AT1082">
        <v>70</v>
      </c>
      <c r="AU1082">
        <v>10</v>
      </c>
      <c r="AV1082">
        <v>1</v>
      </c>
      <c r="AW1082">
        <v>1</v>
      </c>
      <c r="AZ1082">
        <v>1</v>
      </c>
      <c r="BA1082">
        <v>1</v>
      </c>
      <c r="BB1082">
        <v>1</v>
      </c>
      <c r="BC1082">
        <v>1</v>
      </c>
      <c r="BD1082" t="s">
        <v>3</v>
      </c>
      <c r="BE1082" t="s">
        <v>3</v>
      </c>
      <c r="BF1082" t="s">
        <v>3</v>
      </c>
      <c r="BG1082" t="s">
        <v>3</v>
      </c>
      <c r="BH1082">
        <v>0</v>
      </c>
      <c r="BI1082">
        <v>4</v>
      </c>
      <c r="BJ1082" t="s">
        <v>100</v>
      </c>
      <c r="BM1082">
        <v>0</v>
      </c>
      <c r="BN1082">
        <v>0</v>
      </c>
      <c r="BO1082" t="s">
        <v>3</v>
      </c>
      <c r="BP1082">
        <v>0</v>
      </c>
      <c r="BQ1082">
        <v>1</v>
      </c>
      <c r="BR1082">
        <v>0</v>
      </c>
      <c r="BS1082">
        <v>1</v>
      </c>
      <c r="BT1082">
        <v>1</v>
      </c>
      <c r="BU1082">
        <v>1</v>
      </c>
      <c r="BV1082">
        <v>1</v>
      </c>
      <c r="BW1082">
        <v>1</v>
      </c>
      <c r="BX1082">
        <v>1</v>
      </c>
      <c r="BY1082" t="s">
        <v>3</v>
      </c>
      <c r="BZ1082">
        <v>70</v>
      </c>
      <c r="CA1082">
        <v>10</v>
      </c>
      <c r="CE1082">
        <v>0</v>
      </c>
      <c r="CF1082">
        <v>0</v>
      </c>
      <c r="CG1082">
        <v>0</v>
      </c>
      <c r="CM1082">
        <v>0</v>
      </c>
      <c r="CN1082" t="s">
        <v>3</v>
      </c>
      <c r="CO1082">
        <v>0</v>
      </c>
      <c r="CP1082">
        <f>(P1082+Q1082+S1082)</f>
        <v>18749.5</v>
      </c>
      <c r="CQ1082">
        <f>(AC1082*BC1082*AW1082)</f>
        <v>3345.56</v>
      </c>
      <c r="CR1082">
        <f>((((ET1082)*BB1082-(EU1082)*BS1082)+AE1082*BS1082)*AV1082)</f>
        <v>94.44</v>
      </c>
      <c r="CS1082">
        <f>(AE1082*BS1082*AV1082)</f>
        <v>16.48</v>
      </c>
      <c r="CT1082">
        <f>(AF1082*BA1082*AV1082)</f>
        <v>5934.75</v>
      </c>
      <c r="CU1082">
        <f>AG1082</f>
        <v>0</v>
      </c>
      <c r="CV1082">
        <f>(AH1082*AV1082)</f>
        <v>23.84</v>
      </c>
      <c r="CW1082">
        <f>AI1082</f>
        <v>0</v>
      </c>
      <c r="CX1082">
        <f>AJ1082</f>
        <v>0</v>
      </c>
      <c r="CY1082">
        <f>((S1082*BZ1082)/100)</f>
        <v>8308.65</v>
      </c>
      <c r="CZ1082">
        <f>((S1082*CA1082)/100)</f>
        <v>1186.95</v>
      </c>
      <c r="DC1082" t="s">
        <v>3</v>
      </c>
      <c r="DD1082" t="s">
        <v>3</v>
      </c>
      <c r="DE1082" t="s">
        <v>3</v>
      </c>
      <c r="DF1082" t="s">
        <v>3</v>
      </c>
      <c r="DG1082" t="s">
        <v>3</v>
      </c>
      <c r="DH1082" t="s">
        <v>3</v>
      </c>
      <c r="DI1082" t="s">
        <v>3</v>
      </c>
      <c r="DJ1082" t="s">
        <v>3</v>
      </c>
      <c r="DK1082" t="s">
        <v>3</v>
      </c>
      <c r="DL1082" t="s">
        <v>3</v>
      </c>
      <c r="DM1082" t="s">
        <v>3</v>
      </c>
      <c r="DN1082">
        <v>0</v>
      </c>
      <c r="DO1082">
        <v>0</v>
      </c>
      <c r="DP1082">
        <v>1</v>
      </c>
      <c r="DQ1082">
        <v>1</v>
      </c>
      <c r="DU1082">
        <v>1003</v>
      </c>
      <c r="DV1082" t="s">
        <v>99</v>
      </c>
      <c r="DW1082" t="s">
        <v>99</v>
      </c>
      <c r="DX1082">
        <v>100</v>
      </c>
      <c r="EE1082">
        <v>34857346</v>
      </c>
      <c r="EF1082">
        <v>1</v>
      </c>
      <c r="EG1082" t="s">
        <v>86</v>
      </c>
      <c r="EH1082">
        <v>0</v>
      </c>
      <c r="EI1082" t="s">
        <v>3</v>
      </c>
      <c r="EJ1082">
        <v>4</v>
      </c>
      <c r="EK1082">
        <v>0</v>
      </c>
      <c r="EL1082" t="s">
        <v>87</v>
      </c>
      <c r="EM1082" t="s">
        <v>88</v>
      </c>
      <c r="EO1082" t="s">
        <v>3</v>
      </c>
      <c r="EQ1082">
        <v>131072</v>
      </c>
      <c r="ER1082">
        <v>9374.75</v>
      </c>
      <c r="ES1082">
        <v>3345.56</v>
      </c>
      <c r="ET1082">
        <v>94.44</v>
      </c>
      <c r="EU1082">
        <v>16.48</v>
      </c>
      <c r="EV1082">
        <v>5934.75</v>
      </c>
      <c r="EW1082">
        <v>23.84</v>
      </c>
      <c r="EX1082">
        <v>0</v>
      </c>
      <c r="EY1082">
        <v>0</v>
      </c>
      <c r="FQ1082">
        <v>0</v>
      </c>
      <c r="FR1082">
        <f>ROUND(IF(AND(BH1082=3,BI1082=3),P1082,0),2)</f>
        <v>0</v>
      </c>
      <c r="FS1082">
        <v>0</v>
      </c>
      <c r="FX1082">
        <v>70</v>
      </c>
      <c r="FY1082">
        <v>10</v>
      </c>
      <c r="GA1082" t="s">
        <v>3</v>
      </c>
      <c r="GD1082">
        <v>0</v>
      </c>
      <c r="GF1082">
        <v>275202433</v>
      </c>
      <c r="GG1082">
        <v>2</v>
      </c>
      <c r="GH1082">
        <v>1</v>
      </c>
      <c r="GI1082">
        <v>-2</v>
      </c>
      <c r="GJ1082">
        <v>0</v>
      </c>
      <c r="GK1082">
        <f>ROUND(R1082*(R12)/100,2)</f>
        <v>25.71</v>
      </c>
      <c r="GL1082">
        <f>ROUND(IF(AND(BH1082=3,BI1082=3,FS1082&lt;&gt;0),P1082,0),2)</f>
        <v>0</v>
      </c>
      <c r="GM1082">
        <f>ROUND(O1082+X1082+Y1082+GK1082,2)+GX1082</f>
        <v>28270.81</v>
      </c>
      <c r="GN1082">
        <f>IF(OR(BI1082=0,BI1082=1),ROUND(O1082+X1082+Y1082+GK1082,2),0)</f>
        <v>0</v>
      </c>
      <c r="GO1082">
        <f>IF(BI1082=2,ROUND(O1082+X1082+Y1082+GK1082,2),0)</f>
        <v>0</v>
      </c>
      <c r="GP1082">
        <f>IF(BI1082=4,ROUND(O1082+X1082+Y1082+GK1082,2)+GX1082,0)</f>
        <v>28270.81</v>
      </c>
      <c r="GR1082">
        <v>0</v>
      </c>
      <c r="GS1082">
        <v>3</v>
      </c>
      <c r="GT1082">
        <v>0</v>
      </c>
      <c r="GU1082" t="s">
        <v>3</v>
      </c>
      <c r="GV1082">
        <f>ROUND((GT1082),6)</f>
        <v>0</v>
      </c>
      <c r="GW1082">
        <v>1</v>
      </c>
      <c r="GX1082">
        <f>ROUND(HC1082*I1082,2)</f>
        <v>0</v>
      </c>
      <c r="HA1082">
        <v>0</v>
      </c>
      <c r="HB1082">
        <v>0</v>
      </c>
      <c r="HC1082">
        <f>GV1082*GW1082</f>
        <v>0</v>
      </c>
      <c r="IK1082">
        <v>0</v>
      </c>
    </row>
    <row r="1083" spans="1:245" x14ac:dyDescent="0.2">
      <c r="A1083">
        <v>18</v>
      </c>
      <c r="B1083">
        <v>1</v>
      </c>
      <c r="C1083">
        <v>77</v>
      </c>
      <c r="E1083" t="s">
        <v>255</v>
      </c>
      <c r="F1083" t="s">
        <v>102</v>
      </c>
      <c r="G1083" t="s">
        <v>103</v>
      </c>
      <c r="H1083" t="s">
        <v>104</v>
      </c>
      <c r="I1083">
        <f>I1082*J1083</f>
        <v>125</v>
      </c>
      <c r="J1083">
        <v>62.5</v>
      </c>
      <c r="O1083">
        <f>ROUND(CP1083,2)</f>
        <v>117193.75</v>
      </c>
      <c r="P1083">
        <f>ROUND(CQ1083*I1083,2)</f>
        <v>117193.75</v>
      </c>
      <c r="Q1083">
        <f>ROUND(CR1083*I1083,2)</f>
        <v>0</v>
      </c>
      <c r="R1083">
        <f>ROUND(CS1083*I1083,2)</f>
        <v>0</v>
      </c>
      <c r="S1083">
        <f>ROUND(CT1083*I1083,2)</f>
        <v>0</v>
      </c>
      <c r="T1083">
        <f>ROUND(CU1083*I1083,2)</f>
        <v>0</v>
      </c>
      <c r="U1083">
        <f>CV1083*I1083</f>
        <v>0</v>
      </c>
      <c r="V1083">
        <f>CW1083*I1083</f>
        <v>0</v>
      </c>
      <c r="W1083">
        <f>ROUND(CX1083*I1083,2)</f>
        <v>0</v>
      </c>
      <c r="X1083">
        <f>ROUND(CY1083,2)</f>
        <v>0</v>
      </c>
      <c r="Y1083">
        <f>ROUND(CZ1083,2)</f>
        <v>0</v>
      </c>
      <c r="AA1083">
        <v>36286615</v>
      </c>
      <c r="AB1083">
        <f>ROUND((AC1083+AD1083+AF1083),6)</f>
        <v>937.55</v>
      </c>
      <c r="AC1083">
        <f>ROUND((ES1083),6)</f>
        <v>937.55</v>
      </c>
      <c r="AD1083">
        <f>ROUND((((ET1083)-(EU1083))+AE1083),6)</f>
        <v>0</v>
      </c>
      <c r="AE1083">
        <f>ROUND((EU1083),6)</f>
        <v>0</v>
      </c>
      <c r="AF1083">
        <f>ROUND((EV1083),6)</f>
        <v>0</v>
      </c>
      <c r="AG1083">
        <f>ROUND((AP1083),6)</f>
        <v>0</v>
      </c>
      <c r="AH1083">
        <f>(EW1083)</f>
        <v>0</v>
      </c>
      <c r="AI1083">
        <f>(EX1083)</f>
        <v>0</v>
      </c>
      <c r="AJ1083">
        <f>(AS1083)</f>
        <v>0</v>
      </c>
      <c r="AK1083">
        <v>937.55</v>
      </c>
      <c r="AL1083">
        <v>937.55</v>
      </c>
      <c r="AM1083">
        <v>0</v>
      </c>
      <c r="AN1083">
        <v>0</v>
      </c>
      <c r="AO1083">
        <v>0</v>
      </c>
      <c r="AP1083">
        <v>0</v>
      </c>
      <c r="AQ1083">
        <v>0</v>
      </c>
      <c r="AR1083">
        <v>0</v>
      </c>
      <c r="AS1083">
        <v>0</v>
      </c>
      <c r="AT1083">
        <v>70</v>
      </c>
      <c r="AU1083">
        <v>10</v>
      </c>
      <c r="AV1083">
        <v>1</v>
      </c>
      <c r="AW1083">
        <v>1</v>
      </c>
      <c r="AZ1083">
        <v>1</v>
      </c>
      <c r="BA1083">
        <v>1</v>
      </c>
      <c r="BB1083">
        <v>1</v>
      </c>
      <c r="BC1083">
        <v>1</v>
      </c>
      <c r="BD1083" t="s">
        <v>3</v>
      </c>
      <c r="BE1083" t="s">
        <v>3</v>
      </c>
      <c r="BF1083" t="s">
        <v>3</v>
      </c>
      <c r="BG1083" t="s">
        <v>3</v>
      </c>
      <c r="BH1083">
        <v>3</v>
      </c>
      <c r="BI1083">
        <v>4</v>
      </c>
      <c r="BJ1083" t="s">
        <v>3</v>
      </c>
      <c r="BM1083">
        <v>0</v>
      </c>
      <c r="BN1083">
        <v>0</v>
      </c>
      <c r="BO1083" t="s">
        <v>3</v>
      </c>
      <c r="BP1083">
        <v>0</v>
      </c>
      <c r="BQ1083">
        <v>1</v>
      </c>
      <c r="BR1083">
        <v>0</v>
      </c>
      <c r="BS1083">
        <v>1</v>
      </c>
      <c r="BT1083">
        <v>1</v>
      </c>
      <c r="BU1083">
        <v>1</v>
      </c>
      <c r="BV1083">
        <v>1</v>
      </c>
      <c r="BW1083">
        <v>1</v>
      </c>
      <c r="BX1083">
        <v>1</v>
      </c>
      <c r="BY1083" t="s">
        <v>3</v>
      </c>
      <c r="BZ1083">
        <v>70</v>
      </c>
      <c r="CA1083">
        <v>10</v>
      </c>
      <c r="CE1083">
        <v>0</v>
      </c>
      <c r="CF1083">
        <v>0</v>
      </c>
      <c r="CG1083">
        <v>0</v>
      </c>
      <c r="CM1083">
        <v>0</v>
      </c>
      <c r="CN1083" t="s">
        <v>3</v>
      </c>
      <c r="CO1083">
        <v>0</v>
      </c>
      <c r="CP1083">
        <f>(P1083+Q1083+S1083)</f>
        <v>117193.75</v>
      </c>
      <c r="CQ1083">
        <f>(AC1083*BC1083*AW1083)</f>
        <v>937.55</v>
      </c>
      <c r="CR1083">
        <f>((((ET1083)*BB1083-(EU1083)*BS1083)+AE1083*BS1083)*AV1083)</f>
        <v>0</v>
      </c>
      <c r="CS1083">
        <f>(AE1083*BS1083*AV1083)</f>
        <v>0</v>
      </c>
      <c r="CT1083">
        <f>(AF1083*BA1083*AV1083)</f>
        <v>0</v>
      </c>
      <c r="CU1083">
        <f>AG1083</f>
        <v>0</v>
      </c>
      <c r="CV1083">
        <f>(AH1083*AV1083)</f>
        <v>0</v>
      </c>
      <c r="CW1083">
        <f>AI1083</f>
        <v>0</v>
      </c>
      <c r="CX1083">
        <f>AJ1083</f>
        <v>0</v>
      </c>
      <c r="CY1083">
        <f>((S1083*BZ1083)/100)</f>
        <v>0</v>
      </c>
      <c r="CZ1083">
        <f>((S1083*CA1083)/100)</f>
        <v>0</v>
      </c>
      <c r="DC1083" t="s">
        <v>3</v>
      </c>
      <c r="DD1083" t="s">
        <v>3</v>
      </c>
      <c r="DE1083" t="s">
        <v>3</v>
      </c>
      <c r="DF1083" t="s">
        <v>3</v>
      </c>
      <c r="DG1083" t="s">
        <v>3</v>
      </c>
      <c r="DH1083" t="s">
        <v>3</v>
      </c>
      <c r="DI1083" t="s">
        <v>3</v>
      </c>
      <c r="DJ1083" t="s">
        <v>3</v>
      </c>
      <c r="DK1083" t="s">
        <v>3</v>
      </c>
      <c r="DL1083" t="s">
        <v>3</v>
      </c>
      <c r="DM1083" t="s">
        <v>3</v>
      </c>
      <c r="DN1083">
        <v>0</v>
      </c>
      <c r="DO1083">
        <v>0</v>
      </c>
      <c r="DP1083">
        <v>1</v>
      </c>
      <c r="DQ1083">
        <v>1</v>
      </c>
      <c r="DU1083">
        <v>1010</v>
      </c>
      <c r="DV1083" t="s">
        <v>104</v>
      </c>
      <c r="DW1083" t="s">
        <v>104</v>
      </c>
      <c r="DX1083">
        <v>1</v>
      </c>
      <c r="EE1083">
        <v>34857346</v>
      </c>
      <c r="EF1083">
        <v>1</v>
      </c>
      <c r="EG1083" t="s">
        <v>86</v>
      </c>
      <c r="EH1083">
        <v>0</v>
      </c>
      <c r="EI1083" t="s">
        <v>3</v>
      </c>
      <c r="EJ1083">
        <v>4</v>
      </c>
      <c r="EK1083">
        <v>0</v>
      </c>
      <c r="EL1083" t="s">
        <v>87</v>
      </c>
      <c r="EM1083" t="s">
        <v>88</v>
      </c>
      <c r="EO1083" t="s">
        <v>3</v>
      </c>
      <c r="EQ1083">
        <v>0</v>
      </c>
      <c r="ER1083">
        <v>937.55</v>
      </c>
      <c r="ES1083">
        <v>937.55</v>
      </c>
      <c r="ET1083">
        <v>0</v>
      </c>
      <c r="EU1083">
        <v>0</v>
      </c>
      <c r="EV1083">
        <v>0</v>
      </c>
      <c r="EW1083">
        <v>0</v>
      </c>
      <c r="EX1083">
        <v>0</v>
      </c>
      <c r="EZ1083">
        <v>5</v>
      </c>
      <c r="FC1083">
        <v>1</v>
      </c>
      <c r="FD1083">
        <v>18</v>
      </c>
      <c r="FF1083">
        <v>1103</v>
      </c>
      <c r="FQ1083">
        <v>0</v>
      </c>
      <c r="FR1083">
        <f>ROUND(IF(AND(BH1083=3,BI1083=3),P1083,0),2)</f>
        <v>0</v>
      </c>
      <c r="FS1083">
        <v>0</v>
      </c>
      <c r="FX1083">
        <v>70</v>
      </c>
      <c r="FY1083">
        <v>10</v>
      </c>
      <c r="GA1083" t="s">
        <v>105</v>
      </c>
      <c r="GD1083">
        <v>0</v>
      </c>
      <c r="GF1083">
        <v>-2004633327</v>
      </c>
      <c r="GG1083">
        <v>2</v>
      </c>
      <c r="GH1083">
        <v>3</v>
      </c>
      <c r="GI1083">
        <v>-2</v>
      </c>
      <c r="GJ1083">
        <v>0</v>
      </c>
      <c r="GK1083">
        <f>ROUND(R1083*(R12)/100,2)</f>
        <v>0</v>
      </c>
      <c r="GL1083">
        <f>ROUND(IF(AND(BH1083=3,BI1083=3,FS1083&lt;&gt;0),P1083,0),2)</f>
        <v>0</v>
      </c>
      <c r="GM1083">
        <f>ROUND(O1083+X1083+Y1083+GK1083,2)+GX1083</f>
        <v>117193.75</v>
      </c>
      <c r="GN1083">
        <f>IF(OR(BI1083=0,BI1083=1),ROUND(O1083+X1083+Y1083+GK1083,2),0)</f>
        <v>0</v>
      </c>
      <c r="GO1083">
        <f>IF(BI1083=2,ROUND(O1083+X1083+Y1083+GK1083,2),0)</f>
        <v>0</v>
      </c>
      <c r="GP1083">
        <f>IF(BI1083=4,ROUND(O1083+X1083+Y1083+GK1083,2)+GX1083,0)</f>
        <v>117193.75</v>
      </c>
      <c r="GR1083">
        <v>1</v>
      </c>
      <c r="GS1083">
        <v>1</v>
      </c>
      <c r="GT1083">
        <v>0</v>
      </c>
      <c r="GU1083" t="s">
        <v>3</v>
      </c>
      <c r="GV1083">
        <f>ROUND((GT1083),6)</f>
        <v>0</v>
      </c>
      <c r="GW1083">
        <v>1</v>
      </c>
      <c r="GX1083">
        <f>ROUND(HC1083*I1083,2)</f>
        <v>0</v>
      </c>
      <c r="HA1083">
        <v>0</v>
      </c>
      <c r="HB1083">
        <v>0</v>
      </c>
      <c r="HC1083">
        <f>GV1083*GW1083</f>
        <v>0</v>
      </c>
      <c r="IK1083">
        <v>0</v>
      </c>
    </row>
    <row r="1085" spans="1:245" x14ac:dyDescent="0.2">
      <c r="A1085" s="2">
        <v>51</v>
      </c>
      <c r="B1085" s="2">
        <f>B1078</f>
        <v>1</v>
      </c>
      <c r="C1085" s="2">
        <f>A1078</f>
        <v>5</v>
      </c>
      <c r="D1085" s="2">
        <f>ROW(A1078)</f>
        <v>1078</v>
      </c>
      <c r="E1085" s="2"/>
      <c r="F1085" s="2" t="str">
        <f>IF(F1078&lt;&gt;"",F1078,"")</f>
        <v>6.1.1</v>
      </c>
      <c r="G1085" s="2" t="str">
        <f>IF(G1078&lt;&gt;"",G1078,"")</f>
        <v>Прочие работы</v>
      </c>
      <c r="H1085" s="2">
        <v>0</v>
      </c>
      <c r="I1085" s="2"/>
      <c r="J1085" s="2"/>
      <c r="K1085" s="2"/>
      <c r="L1085" s="2"/>
      <c r="M1085" s="2"/>
      <c r="N1085" s="2"/>
      <c r="O1085" s="2">
        <f t="shared" ref="O1085:T1085" si="441">ROUND(AB1085,2)</f>
        <v>135943.25</v>
      </c>
      <c r="P1085" s="2">
        <f t="shared" si="441"/>
        <v>123884.87</v>
      </c>
      <c r="Q1085" s="2">
        <f t="shared" si="441"/>
        <v>188.88</v>
      </c>
      <c r="R1085" s="2">
        <f t="shared" si="441"/>
        <v>32.96</v>
      </c>
      <c r="S1085" s="2">
        <f t="shared" si="441"/>
        <v>11869.5</v>
      </c>
      <c r="T1085" s="2">
        <f t="shared" si="441"/>
        <v>0</v>
      </c>
      <c r="U1085" s="2">
        <f>AH1085</f>
        <v>47.68</v>
      </c>
      <c r="V1085" s="2">
        <f>AI1085</f>
        <v>0</v>
      </c>
      <c r="W1085" s="2">
        <f>ROUND(AJ1085,2)</f>
        <v>0</v>
      </c>
      <c r="X1085" s="2">
        <f>ROUND(AK1085,2)</f>
        <v>8308.65</v>
      </c>
      <c r="Y1085" s="2">
        <f>ROUND(AL1085,2)</f>
        <v>1186.95</v>
      </c>
      <c r="Z1085" s="2"/>
      <c r="AA1085" s="2"/>
      <c r="AB1085" s="2">
        <f>ROUND(SUMIF(AA1082:AA1083,"=36286615",O1082:O1083),2)</f>
        <v>135943.25</v>
      </c>
      <c r="AC1085" s="2">
        <f>ROUND(SUMIF(AA1082:AA1083,"=36286615",P1082:P1083),2)</f>
        <v>123884.87</v>
      </c>
      <c r="AD1085" s="2">
        <f>ROUND(SUMIF(AA1082:AA1083,"=36286615",Q1082:Q1083),2)</f>
        <v>188.88</v>
      </c>
      <c r="AE1085" s="2">
        <f>ROUND(SUMIF(AA1082:AA1083,"=36286615",R1082:R1083),2)</f>
        <v>32.96</v>
      </c>
      <c r="AF1085" s="2">
        <f>ROUND(SUMIF(AA1082:AA1083,"=36286615",S1082:S1083),2)</f>
        <v>11869.5</v>
      </c>
      <c r="AG1085" s="2">
        <f>ROUND(SUMIF(AA1082:AA1083,"=36286615",T1082:T1083),2)</f>
        <v>0</v>
      </c>
      <c r="AH1085" s="2">
        <f>SUMIF(AA1082:AA1083,"=36286615",U1082:U1083)</f>
        <v>47.68</v>
      </c>
      <c r="AI1085" s="2">
        <f>SUMIF(AA1082:AA1083,"=36286615",V1082:V1083)</f>
        <v>0</v>
      </c>
      <c r="AJ1085" s="2">
        <f>ROUND(SUMIF(AA1082:AA1083,"=36286615",W1082:W1083),2)</f>
        <v>0</v>
      </c>
      <c r="AK1085" s="2">
        <f>ROUND(SUMIF(AA1082:AA1083,"=36286615",X1082:X1083),2)</f>
        <v>8308.65</v>
      </c>
      <c r="AL1085" s="2">
        <f>ROUND(SUMIF(AA1082:AA1083,"=36286615",Y1082:Y1083),2)</f>
        <v>1186.95</v>
      </c>
      <c r="AM1085" s="2"/>
      <c r="AN1085" s="2"/>
      <c r="AO1085" s="2">
        <f t="shared" ref="AO1085:BC1085" si="442">ROUND(BX1085,2)</f>
        <v>0</v>
      </c>
      <c r="AP1085" s="2">
        <f t="shared" si="442"/>
        <v>0</v>
      </c>
      <c r="AQ1085" s="2">
        <f t="shared" si="442"/>
        <v>0</v>
      </c>
      <c r="AR1085" s="2">
        <f t="shared" si="442"/>
        <v>145464.56</v>
      </c>
      <c r="AS1085" s="2">
        <f t="shared" si="442"/>
        <v>0</v>
      </c>
      <c r="AT1085" s="2">
        <f t="shared" si="442"/>
        <v>0</v>
      </c>
      <c r="AU1085" s="2">
        <f t="shared" si="442"/>
        <v>145464.56</v>
      </c>
      <c r="AV1085" s="2">
        <f t="shared" si="442"/>
        <v>123884.87</v>
      </c>
      <c r="AW1085" s="2">
        <f t="shared" si="442"/>
        <v>123884.87</v>
      </c>
      <c r="AX1085" s="2">
        <f t="shared" si="442"/>
        <v>0</v>
      </c>
      <c r="AY1085" s="2">
        <f t="shared" si="442"/>
        <v>123884.87</v>
      </c>
      <c r="AZ1085" s="2">
        <f t="shared" si="442"/>
        <v>0</v>
      </c>
      <c r="BA1085" s="2">
        <f t="shared" si="442"/>
        <v>0</v>
      </c>
      <c r="BB1085" s="2">
        <f t="shared" si="442"/>
        <v>0</v>
      </c>
      <c r="BC1085" s="2">
        <f t="shared" si="442"/>
        <v>0</v>
      </c>
      <c r="BD1085" s="2"/>
      <c r="BE1085" s="2"/>
      <c r="BF1085" s="2"/>
      <c r="BG1085" s="2"/>
      <c r="BH1085" s="2"/>
      <c r="BI1085" s="2"/>
      <c r="BJ1085" s="2"/>
      <c r="BK1085" s="2"/>
      <c r="BL1085" s="2"/>
      <c r="BM1085" s="2"/>
      <c r="BN1085" s="2"/>
      <c r="BO1085" s="2"/>
      <c r="BP1085" s="2"/>
      <c r="BQ1085" s="2"/>
      <c r="BR1085" s="2"/>
      <c r="BS1085" s="2"/>
      <c r="BT1085" s="2"/>
      <c r="BU1085" s="2"/>
      <c r="BV1085" s="2"/>
      <c r="BW1085" s="2"/>
      <c r="BX1085" s="2">
        <f>ROUND(SUMIF(AA1082:AA1083,"=36286615",FQ1082:FQ1083),2)</f>
        <v>0</v>
      </c>
      <c r="BY1085" s="2">
        <f>ROUND(SUMIF(AA1082:AA1083,"=36286615",FR1082:FR1083),2)</f>
        <v>0</v>
      </c>
      <c r="BZ1085" s="2">
        <f>ROUND(SUMIF(AA1082:AA1083,"=36286615",GL1082:GL1083),2)</f>
        <v>0</v>
      </c>
      <c r="CA1085" s="2">
        <f>ROUND(SUMIF(AA1082:AA1083,"=36286615",GM1082:GM1083),2)</f>
        <v>145464.56</v>
      </c>
      <c r="CB1085" s="2">
        <f>ROUND(SUMIF(AA1082:AA1083,"=36286615",GN1082:GN1083),2)</f>
        <v>0</v>
      </c>
      <c r="CC1085" s="2">
        <f>ROUND(SUMIF(AA1082:AA1083,"=36286615",GO1082:GO1083),2)</f>
        <v>0</v>
      </c>
      <c r="CD1085" s="2">
        <f>ROUND(SUMIF(AA1082:AA1083,"=36286615",GP1082:GP1083),2)</f>
        <v>145464.56</v>
      </c>
      <c r="CE1085" s="2">
        <f>AC1085-BX1085</f>
        <v>123884.87</v>
      </c>
      <c r="CF1085" s="2">
        <f>AC1085-BY1085</f>
        <v>123884.87</v>
      </c>
      <c r="CG1085" s="2">
        <f>BX1085-BZ1085</f>
        <v>0</v>
      </c>
      <c r="CH1085" s="2">
        <f>AC1085-BX1085-BY1085+BZ1085</f>
        <v>123884.87</v>
      </c>
      <c r="CI1085" s="2">
        <f>BY1085-BZ1085</f>
        <v>0</v>
      </c>
      <c r="CJ1085" s="2">
        <f>ROUND(SUMIF(AA1082:AA1083,"=36286615",GX1082:GX1083),2)</f>
        <v>0</v>
      </c>
      <c r="CK1085" s="2">
        <f>ROUND(SUMIF(AA1082:AA1083,"=36286615",GY1082:GY1083),2)</f>
        <v>0</v>
      </c>
      <c r="CL1085" s="2">
        <f>ROUND(SUMIF(AA1082:AA1083,"=36286615",GZ1082:GZ1083),2)</f>
        <v>0</v>
      </c>
      <c r="CM1085" s="2"/>
      <c r="CN1085" s="2"/>
      <c r="CO1085" s="2"/>
      <c r="CP1085" s="2"/>
      <c r="CQ1085" s="2"/>
      <c r="CR1085" s="2"/>
      <c r="CS1085" s="2"/>
      <c r="CT1085" s="2"/>
      <c r="CU1085" s="2"/>
      <c r="CV1085" s="2"/>
      <c r="CW1085" s="2"/>
      <c r="CX1085" s="2"/>
      <c r="CY1085" s="2"/>
      <c r="CZ1085" s="2"/>
      <c r="DA1085" s="2"/>
      <c r="DB1085" s="2"/>
      <c r="DC1085" s="2"/>
      <c r="DD1085" s="2"/>
      <c r="DE1085" s="2"/>
      <c r="DF1085" s="2"/>
      <c r="DG1085" s="3"/>
      <c r="DH1085" s="3"/>
      <c r="DI1085" s="3"/>
      <c r="DJ1085" s="3"/>
      <c r="DK1085" s="3"/>
      <c r="DL1085" s="3"/>
      <c r="DM1085" s="3"/>
      <c r="DN1085" s="3"/>
      <c r="DO1085" s="3"/>
      <c r="DP1085" s="3"/>
      <c r="DQ1085" s="3"/>
      <c r="DR1085" s="3"/>
      <c r="DS1085" s="3"/>
      <c r="DT1085" s="3"/>
      <c r="DU1085" s="3"/>
      <c r="DV1085" s="3"/>
      <c r="DW1085" s="3"/>
      <c r="DX1085" s="3"/>
      <c r="DY1085" s="3"/>
      <c r="DZ1085" s="3"/>
      <c r="EA1085" s="3"/>
      <c r="EB1085" s="3"/>
      <c r="EC1085" s="3"/>
      <c r="ED1085" s="3"/>
      <c r="EE1085" s="3"/>
      <c r="EF1085" s="3"/>
      <c r="EG1085" s="3"/>
      <c r="EH1085" s="3"/>
      <c r="EI1085" s="3"/>
      <c r="EJ1085" s="3"/>
      <c r="EK1085" s="3"/>
      <c r="EL1085" s="3"/>
      <c r="EM1085" s="3"/>
      <c r="EN1085" s="3"/>
      <c r="EO1085" s="3"/>
      <c r="EP1085" s="3"/>
      <c r="EQ1085" s="3"/>
      <c r="ER1085" s="3"/>
      <c r="ES1085" s="3"/>
      <c r="ET1085" s="3"/>
      <c r="EU1085" s="3"/>
      <c r="EV1085" s="3"/>
      <c r="EW1085" s="3"/>
      <c r="EX1085" s="3"/>
      <c r="EY1085" s="3"/>
      <c r="EZ1085" s="3"/>
      <c r="FA1085" s="3"/>
      <c r="FB1085" s="3"/>
      <c r="FC1085" s="3"/>
      <c r="FD1085" s="3"/>
      <c r="FE1085" s="3"/>
      <c r="FF1085" s="3"/>
      <c r="FG1085" s="3"/>
      <c r="FH1085" s="3"/>
      <c r="FI1085" s="3"/>
      <c r="FJ1085" s="3"/>
      <c r="FK1085" s="3"/>
      <c r="FL1085" s="3"/>
      <c r="FM1085" s="3"/>
      <c r="FN1085" s="3"/>
      <c r="FO1085" s="3"/>
      <c r="FP1085" s="3"/>
      <c r="FQ1085" s="3"/>
      <c r="FR1085" s="3"/>
      <c r="FS1085" s="3"/>
      <c r="FT1085" s="3"/>
      <c r="FU1085" s="3"/>
      <c r="FV1085" s="3"/>
      <c r="FW1085" s="3"/>
      <c r="FX1085" s="3"/>
      <c r="FY1085" s="3"/>
      <c r="FZ1085" s="3"/>
      <c r="GA1085" s="3"/>
      <c r="GB1085" s="3"/>
      <c r="GC1085" s="3"/>
      <c r="GD1085" s="3"/>
      <c r="GE1085" s="3"/>
      <c r="GF1085" s="3"/>
      <c r="GG1085" s="3"/>
      <c r="GH1085" s="3"/>
      <c r="GI1085" s="3"/>
      <c r="GJ1085" s="3"/>
      <c r="GK1085" s="3"/>
      <c r="GL1085" s="3"/>
      <c r="GM1085" s="3"/>
      <c r="GN1085" s="3"/>
      <c r="GO1085" s="3"/>
      <c r="GP1085" s="3"/>
      <c r="GQ1085" s="3"/>
      <c r="GR1085" s="3"/>
      <c r="GS1085" s="3"/>
      <c r="GT1085" s="3"/>
      <c r="GU1085" s="3"/>
      <c r="GV1085" s="3"/>
      <c r="GW1085" s="3"/>
      <c r="GX1085" s="3">
        <v>0</v>
      </c>
    </row>
    <row r="1087" spans="1:245" x14ac:dyDescent="0.2">
      <c r="A1087" s="4">
        <v>50</v>
      </c>
      <c r="B1087" s="4">
        <v>0</v>
      </c>
      <c r="C1087" s="4">
        <v>0</v>
      </c>
      <c r="D1087" s="4">
        <v>1</v>
      </c>
      <c r="E1087" s="4">
        <v>201</v>
      </c>
      <c r="F1087" s="4">
        <f>ROUND(Source!O1085,O1087)</f>
        <v>135943.25</v>
      </c>
      <c r="G1087" s="4" t="s">
        <v>12</v>
      </c>
      <c r="H1087" s="4" t="s">
        <v>13</v>
      </c>
      <c r="I1087" s="4"/>
      <c r="J1087" s="4"/>
      <c r="K1087" s="4">
        <v>201</v>
      </c>
      <c r="L1087" s="4">
        <v>1</v>
      </c>
      <c r="M1087" s="4">
        <v>3</v>
      </c>
      <c r="N1087" s="4" t="s">
        <v>3</v>
      </c>
      <c r="O1087" s="4">
        <v>2</v>
      </c>
      <c r="P1087" s="4"/>
      <c r="Q1087" s="4"/>
      <c r="R1087" s="4"/>
      <c r="S1087" s="4"/>
      <c r="T1087" s="4"/>
      <c r="U1087" s="4"/>
      <c r="V1087" s="4"/>
      <c r="W1087" s="4"/>
    </row>
    <row r="1088" spans="1:245" x14ac:dyDescent="0.2">
      <c r="A1088" s="4">
        <v>50</v>
      </c>
      <c r="B1088" s="4">
        <v>0</v>
      </c>
      <c r="C1088" s="4">
        <v>0</v>
      </c>
      <c r="D1088" s="4">
        <v>1</v>
      </c>
      <c r="E1088" s="4">
        <v>202</v>
      </c>
      <c r="F1088" s="4">
        <f>ROUND(Source!P1085,O1088)</f>
        <v>123884.87</v>
      </c>
      <c r="G1088" s="4" t="s">
        <v>14</v>
      </c>
      <c r="H1088" s="4" t="s">
        <v>15</v>
      </c>
      <c r="I1088" s="4"/>
      <c r="J1088" s="4"/>
      <c r="K1088" s="4">
        <v>202</v>
      </c>
      <c r="L1088" s="4">
        <v>2</v>
      </c>
      <c r="M1088" s="4">
        <v>3</v>
      </c>
      <c r="N1088" s="4" t="s">
        <v>3</v>
      </c>
      <c r="O1088" s="4">
        <v>2</v>
      </c>
      <c r="P1088" s="4"/>
      <c r="Q1088" s="4"/>
      <c r="R1088" s="4"/>
      <c r="S1088" s="4"/>
      <c r="T1088" s="4"/>
      <c r="U1088" s="4"/>
      <c r="V1088" s="4"/>
      <c r="W1088" s="4"/>
    </row>
    <row r="1089" spans="1:23" x14ac:dyDescent="0.2">
      <c r="A1089" s="4">
        <v>50</v>
      </c>
      <c r="B1089" s="4">
        <v>0</v>
      </c>
      <c r="C1089" s="4">
        <v>0</v>
      </c>
      <c r="D1089" s="4">
        <v>1</v>
      </c>
      <c r="E1089" s="4">
        <v>222</v>
      </c>
      <c r="F1089" s="4">
        <f>ROUND(Source!AO1085,O1089)</f>
        <v>0</v>
      </c>
      <c r="G1089" s="4" t="s">
        <v>16</v>
      </c>
      <c r="H1089" s="4" t="s">
        <v>17</v>
      </c>
      <c r="I1089" s="4"/>
      <c r="J1089" s="4"/>
      <c r="K1089" s="4">
        <v>222</v>
      </c>
      <c r="L1089" s="4">
        <v>3</v>
      </c>
      <c r="M1089" s="4">
        <v>3</v>
      </c>
      <c r="N1089" s="4" t="s">
        <v>3</v>
      </c>
      <c r="O1089" s="4">
        <v>2</v>
      </c>
      <c r="P1089" s="4"/>
      <c r="Q1089" s="4"/>
      <c r="R1089" s="4"/>
      <c r="S1089" s="4"/>
      <c r="T1089" s="4"/>
      <c r="U1089" s="4"/>
      <c r="V1089" s="4"/>
      <c r="W1089" s="4"/>
    </row>
    <row r="1090" spans="1:23" x14ac:dyDescent="0.2">
      <c r="A1090" s="4">
        <v>50</v>
      </c>
      <c r="B1090" s="4">
        <v>0</v>
      </c>
      <c r="C1090" s="4">
        <v>0</v>
      </c>
      <c r="D1090" s="4">
        <v>1</v>
      </c>
      <c r="E1090" s="4">
        <v>225</v>
      </c>
      <c r="F1090" s="4">
        <f>ROUND(Source!AV1085,O1090)</f>
        <v>123884.87</v>
      </c>
      <c r="G1090" s="4" t="s">
        <v>18</v>
      </c>
      <c r="H1090" s="4" t="s">
        <v>19</v>
      </c>
      <c r="I1090" s="4"/>
      <c r="J1090" s="4"/>
      <c r="K1090" s="4">
        <v>225</v>
      </c>
      <c r="L1090" s="4">
        <v>4</v>
      </c>
      <c r="M1090" s="4">
        <v>3</v>
      </c>
      <c r="N1090" s="4" t="s">
        <v>3</v>
      </c>
      <c r="O1090" s="4">
        <v>2</v>
      </c>
      <c r="P1090" s="4"/>
      <c r="Q1090" s="4"/>
      <c r="R1090" s="4"/>
      <c r="S1090" s="4"/>
      <c r="T1090" s="4"/>
      <c r="U1090" s="4"/>
      <c r="V1090" s="4"/>
      <c r="W1090" s="4"/>
    </row>
    <row r="1091" spans="1:23" x14ac:dyDescent="0.2">
      <c r="A1091" s="4">
        <v>50</v>
      </c>
      <c r="B1091" s="4">
        <v>0</v>
      </c>
      <c r="C1091" s="4">
        <v>0</v>
      </c>
      <c r="D1091" s="4">
        <v>1</v>
      </c>
      <c r="E1091" s="4">
        <v>226</v>
      </c>
      <c r="F1091" s="4">
        <f>ROUND(Source!AW1085,O1091)</f>
        <v>123884.87</v>
      </c>
      <c r="G1091" s="4" t="s">
        <v>20</v>
      </c>
      <c r="H1091" s="4" t="s">
        <v>21</v>
      </c>
      <c r="I1091" s="4"/>
      <c r="J1091" s="4"/>
      <c r="K1091" s="4">
        <v>226</v>
      </c>
      <c r="L1091" s="4">
        <v>5</v>
      </c>
      <c r="M1091" s="4">
        <v>3</v>
      </c>
      <c r="N1091" s="4" t="s">
        <v>3</v>
      </c>
      <c r="O1091" s="4">
        <v>2</v>
      </c>
      <c r="P1091" s="4"/>
      <c r="Q1091" s="4"/>
      <c r="R1091" s="4"/>
      <c r="S1091" s="4"/>
      <c r="T1091" s="4"/>
      <c r="U1091" s="4"/>
      <c r="V1091" s="4"/>
      <c r="W1091" s="4"/>
    </row>
    <row r="1092" spans="1:23" x14ac:dyDescent="0.2">
      <c r="A1092" s="4">
        <v>50</v>
      </c>
      <c r="B1092" s="4">
        <v>0</v>
      </c>
      <c r="C1092" s="4">
        <v>0</v>
      </c>
      <c r="D1092" s="4">
        <v>1</v>
      </c>
      <c r="E1092" s="4">
        <v>227</v>
      </c>
      <c r="F1092" s="4">
        <f>ROUND(Source!AX1085,O1092)</f>
        <v>0</v>
      </c>
      <c r="G1092" s="4" t="s">
        <v>22</v>
      </c>
      <c r="H1092" s="4" t="s">
        <v>23</v>
      </c>
      <c r="I1092" s="4"/>
      <c r="J1092" s="4"/>
      <c r="K1092" s="4">
        <v>227</v>
      </c>
      <c r="L1092" s="4">
        <v>6</v>
      </c>
      <c r="M1092" s="4">
        <v>3</v>
      </c>
      <c r="N1092" s="4" t="s">
        <v>3</v>
      </c>
      <c r="O1092" s="4">
        <v>2</v>
      </c>
      <c r="P1092" s="4"/>
      <c r="Q1092" s="4"/>
      <c r="R1092" s="4"/>
      <c r="S1092" s="4"/>
      <c r="T1092" s="4"/>
      <c r="U1092" s="4"/>
      <c r="V1092" s="4"/>
      <c r="W1092" s="4"/>
    </row>
    <row r="1093" spans="1:23" x14ac:dyDescent="0.2">
      <c r="A1093" s="4">
        <v>50</v>
      </c>
      <c r="B1093" s="4">
        <v>0</v>
      </c>
      <c r="C1093" s="4">
        <v>0</v>
      </c>
      <c r="D1093" s="4">
        <v>1</v>
      </c>
      <c r="E1093" s="4">
        <v>228</v>
      </c>
      <c r="F1093" s="4">
        <f>ROUND(Source!AY1085,O1093)</f>
        <v>123884.87</v>
      </c>
      <c r="G1093" s="4" t="s">
        <v>24</v>
      </c>
      <c r="H1093" s="4" t="s">
        <v>25</v>
      </c>
      <c r="I1093" s="4"/>
      <c r="J1093" s="4"/>
      <c r="K1093" s="4">
        <v>228</v>
      </c>
      <c r="L1093" s="4">
        <v>7</v>
      </c>
      <c r="M1093" s="4">
        <v>3</v>
      </c>
      <c r="N1093" s="4" t="s">
        <v>3</v>
      </c>
      <c r="O1093" s="4">
        <v>2</v>
      </c>
      <c r="P1093" s="4"/>
      <c r="Q1093" s="4"/>
      <c r="R1093" s="4"/>
      <c r="S1093" s="4"/>
      <c r="T1093" s="4"/>
      <c r="U1093" s="4"/>
      <c r="V1093" s="4"/>
      <c r="W1093" s="4"/>
    </row>
    <row r="1094" spans="1:23" x14ac:dyDescent="0.2">
      <c r="A1094" s="4">
        <v>50</v>
      </c>
      <c r="B1094" s="4">
        <v>0</v>
      </c>
      <c r="C1094" s="4">
        <v>0</v>
      </c>
      <c r="D1094" s="4">
        <v>1</v>
      </c>
      <c r="E1094" s="4">
        <v>216</v>
      </c>
      <c r="F1094" s="4">
        <f>ROUND(Source!AP1085,O1094)</f>
        <v>0</v>
      </c>
      <c r="G1094" s="4" t="s">
        <v>26</v>
      </c>
      <c r="H1094" s="4" t="s">
        <v>27</v>
      </c>
      <c r="I1094" s="4"/>
      <c r="J1094" s="4"/>
      <c r="K1094" s="4">
        <v>216</v>
      </c>
      <c r="L1094" s="4">
        <v>8</v>
      </c>
      <c r="M1094" s="4">
        <v>3</v>
      </c>
      <c r="N1094" s="4" t="s">
        <v>3</v>
      </c>
      <c r="O1094" s="4">
        <v>2</v>
      </c>
      <c r="P1094" s="4"/>
      <c r="Q1094" s="4"/>
      <c r="R1094" s="4"/>
      <c r="S1094" s="4"/>
      <c r="T1094" s="4"/>
      <c r="U1094" s="4"/>
      <c r="V1094" s="4"/>
      <c r="W1094" s="4"/>
    </row>
    <row r="1095" spans="1:23" x14ac:dyDescent="0.2">
      <c r="A1095" s="4">
        <v>50</v>
      </c>
      <c r="B1095" s="4">
        <v>0</v>
      </c>
      <c r="C1095" s="4">
        <v>0</v>
      </c>
      <c r="D1095" s="4">
        <v>1</v>
      </c>
      <c r="E1095" s="4">
        <v>223</v>
      </c>
      <c r="F1095" s="4">
        <f>ROUND(Source!AQ1085,O1095)</f>
        <v>0</v>
      </c>
      <c r="G1095" s="4" t="s">
        <v>28</v>
      </c>
      <c r="H1095" s="4" t="s">
        <v>29</v>
      </c>
      <c r="I1095" s="4"/>
      <c r="J1095" s="4"/>
      <c r="K1095" s="4">
        <v>223</v>
      </c>
      <c r="L1095" s="4">
        <v>9</v>
      </c>
      <c r="M1095" s="4">
        <v>3</v>
      </c>
      <c r="N1095" s="4" t="s">
        <v>3</v>
      </c>
      <c r="O1095" s="4">
        <v>2</v>
      </c>
      <c r="P1095" s="4"/>
      <c r="Q1095" s="4"/>
      <c r="R1095" s="4"/>
      <c r="S1095" s="4"/>
      <c r="T1095" s="4"/>
      <c r="U1095" s="4"/>
      <c r="V1095" s="4"/>
      <c r="W1095" s="4"/>
    </row>
    <row r="1096" spans="1:23" x14ac:dyDescent="0.2">
      <c r="A1096" s="4">
        <v>50</v>
      </c>
      <c r="B1096" s="4">
        <v>0</v>
      </c>
      <c r="C1096" s="4">
        <v>0</v>
      </c>
      <c r="D1096" s="4">
        <v>1</v>
      </c>
      <c r="E1096" s="4">
        <v>229</v>
      </c>
      <c r="F1096" s="4">
        <f>ROUND(Source!AZ1085,O1096)</f>
        <v>0</v>
      </c>
      <c r="G1096" s="4" t="s">
        <v>30</v>
      </c>
      <c r="H1096" s="4" t="s">
        <v>31</v>
      </c>
      <c r="I1096" s="4"/>
      <c r="J1096" s="4"/>
      <c r="K1096" s="4">
        <v>229</v>
      </c>
      <c r="L1096" s="4">
        <v>10</v>
      </c>
      <c r="M1096" s="4">
        <v>3</v>
      </c>
      <c r="N1096" s="4" t="s">
        <v>3</v>
      </c>
      <c r="O1096" s="4">
        <v>2</v>
      </c>
      <c r="P1096" s="4"/>
      <c r="Q1096" s="4"/>
      <c r="R1096" s="4"/>
      <c r="S1096" s="4"/>
      <c r="T1096" s="4"/>
      <c r="U1096" s="4"/>
      <c r="V1096" s="4"/>
      <c r="W1096" s="4"/>
    </row>
    <row r="1097" spans="1:23" x14ac:dyDescent="0.2">
      <c r="A1097" s="4">
        <v>50</v>
      </c>
      <c r="B1097" s="4">
        <v>0</v>
      </c>
      <c r="C1097" s="4">
        <v>0</v>
      </c>
      <c r="D1097" s="4">
        <v>1</v>
      </c>
      <c r="E1097" s="4">
        <v>203</v>
      </c>
      <c r="F1097" s="4">
        <f>ROUND(Source!Q1085,O1097)</f>
        <v>188.88</v>
      </c>
      <c r="G1097" s="4" t="s">
        <v>32</v>
      </c>
      <c r="H1097" s="4" t="s">
        <v>33</v>
      </c>
      <c r="I1097" s="4"/>
      <c r="J1097" s="4"/>
      <c r="K1097" s="4">
        <v>203</v>
      </c>
      <c r="L1097" s="4">
        <v>11</v>
      </c>
      <c r="M1097" s="4">
        <v>3</v>
      </c>
      <c r="N1097" s="4" t="s">
        <v>3</v>
      </c>
      <c r="O1097" s="4">
        <v>2</v>
      </c>
      <c r="P1097" s="4"/>
      <c r="Q1097" s="4"/>
      <c r="R1097" s="4"/>
      <c r="S1097" s="4"/>
      <c r="T1097" s="4"/>
      <c r="U1097" s="4"/>
      <c r="V1097" s="4"/>
      <c r="W1097" s="4"/>
    </row>
    <row r="1098" spans="1:23" x14ac:dyDescent="0.2">
      <c r="A1098" s="4">
        <v>50</v>
      </c>
      <c r="B1098" s="4">
        <v>0</v>
      </c>
      <c r="C1098" s="4">
        <v>0</v>
      </c>
      <c r="D1098" s="4">
        <v>1</v>
      </c>
      <c r="E1098" s="4">
        <v>231</v>
      </c>
      <c r="F1098" s="4">
        <f>ROUND(Source!BB1085,O1098)</f>
        <v>0</v>
      </c>
      <c r="G1098" s="4" t="s">
        <v>34</v>
      </c>
      <c r="H1098" s="4" t="s">
        <v>35</v>
      </c>
      <c r="I1098" s="4"/>
      <c r="J1098" s="4"/>
      <c r="K1098" s="4">
        <v>231</v>
      </c>
      <c r="L1098" s="4">
        <v>12</v>
      </c>
      <c r="M1098" s="4">
        <v>3</v>
      </c>
      <c r="N1098" s="4" t="s">
        <v>3</v>
      </c>
      <c r="O1098" s="4">
        <v>2</v>
      </c>
      <c r="P1098" s="4"/>
      <c r="Q1098" s="4"/>
      <c r="R1098" s="4"/>
      <c r="S1098" s="4"/>
      <c r="T1098" s="4"/>
      <c r="U1098" s="4"/>
      <c r="V1098" s="4"/>
      <c r="W1098" s="4"/>
    </row>
    <row r="1099" spans="1:23" x14ac:dyDescent="0.2">
      <c r="A1099" s="4">
        <v>50</v>
      </c>
      <c r="B1099" s="4">
        <v>0</v>
      </c>
      <c r="C1099" s="4">
        <v>0</v>
      </c>
      <c r="D1099" s="4">
        <v>1</v>
      </c>
      <c r="E1099" s="4">
        <v>204</v>
      </c>
      <c r="F1099" s="4">
        <f>ROUND(Source!R1085,O1099)</f>
        <v>32.96</v>
      </c>
      <c r="G1099" s="4" t="s">
        <v>36</v>
      </c>
      <c r="H1099" s="4" t="s">
        <v>37</v>
      </c>
      <c r="I1099" s="4"/>
      <c r="J1099" s="4"/>
      <c r="K1099" s="4">
        <v>204</v>
      </c>
      <c r="L1099" s="4">
        <v>13</v>
      </c>
      <c r="M1099" s="4">
        <v>3</v>
      </c>
      <c r="N1099" s="4" t="s">
        <v>3</v>
      </c>
      <c r="O1099" s="4">
        <v>2</v>
      </c>
      <c r="P1099" s="4"/>
      <c r="Q1099" s="4"/>
      <c r="R1099" s="4"/>
      <c r="S1099" s="4"/>
      <c r="T1099" s="4"/>
      <c r="U1099" s="4"/>
      <c r="V1099" s="4"/>
      <c r="W1099" s="4"/>
    </row>
    <row r="1100" spans="1:23" x14ac:dyDescent="0.2">
      <c r="A1100" s="4">
        <v>50</v>
      </c>
      <c r="B1100" s="4">
        <v>0</v>
      </c>
      <c r="C1100" s="4">
        <v>0</v>
      </c>
      <c r="D1100" s="4">
        <v>1</v>
      </c>
      <c r="E1100" s="4">
        <v>205</v>
      </c>
      <c r="F1100" s="4">
        <f>ROUND(Source!S1085,O1100)</f>
        <v>11869.5</v>
      </c>
      <c r="G1100" s="4" t="s">
        <v>38</v>
      </c>
      <c r="H1100" s="4" t="s">
        <v>39</v>
      </c>
      <c r="I1100" s="4"/>
      <c r="J1100" s="4"/>
      <c r="K1100" s="4">
        <v>205</v>
      </c>
      <c r="L1100" s="4">
        <v>14</v>
      </c>
      <c r="M1100" s="4">
        <v>3</v>
      </c>
      <c r="N1100" s="4" t="s">
        <v>3</v>
      </c>
      <c r="O1100" s="4">
        <v>2</v>
      </c>
      <c r="P1100" s="4"/>
      <c r="Q1100" s="4"/>
      <c r="R1100" s="4"/>
      <c r="S1100" s="4"/>
      <c r="T1100" s="4"/>
      <c r="U1100" s="4"/>
      <c r="V1100" s="4"/>
      <c r="W1100" s="4"/>
    </row>
    <row r="1101" spans="1:23" x14ac:dyDescent="0.2">
      <c r="A1101" s="4">
        <v>50</v>
      </c>
      <c r="B1101" s="4">
        <v>0</v>
      </c>
      <c r="C1101" s="4">
        <v>0</v>
      </c>
      <c r="D1101" s="4">
        <v>1</v>
      </c>
      <c r="E1101" s="4">
        <v>232</v>
      </c>
      <c r="F1101" s="4">
        <f>ROUND(Source!BC1085,O1101)</f>
        <v>0</v>
      </c>
      <c r="G1101" s="4" t="s">
        <v>40</v>
      </c>
      <c r="H1101" s="4" t="s">
        <v>41</v>
      </c>
      <c r="I1101" s="4"/>
      <c r="J1101" s="4"/>
      <c r="K1101" s="4">
        <v>232</v>
      </c>
      <c r="L1101" s="4">
        <v>15</v>
      </c>
      <c r="M1101" s="4">
        <v>3</v>
      </c>
      <c r="N1101" s="4" t="s">
        <v>3</v>
      </c>
      <c r="O1101" s="4">
        <v>2</v>
      </c>
      <c r="P1101" s="4"/>
      <c r="Q1101" s="4"/>
      <c r="R1101" s="4"/>
      <c r="S1101" s="4"/>
      <c r="T1101" s="4"/>
      <c r="U1101" s="4"/>
      <c r="V1101" s="4"/>
      <c r="W1101" s="4"/>
    </row>
    <row r="1102" spans="1:23" x14ac:dyDescent="0.2">
      <c r="A1102" s="4">
        <v>50</v>
      </c>
      <c r="B1102" s="4">
        <v>0</v>
      </c>
      <c r="C1102" s="4">
        <v>0</v>
      </c>
      <c r="D1102" s="4">
        <v>1</v>
      </c>
      <c r="E1102" s="4">
        <v>214</v>
      </c>
      <c r="F1102" s="4">
        <f>ROUND(Source!AS1085,O1102)</f>
        <v>0</v>
      </c>
      <c r="G1102" s="4" t="s">
        <v>42</v>
      </c>
      <c r="H1102" s="4" t="s">
        <v>43</v>
      </c>
      <c r="I1102" s="4"/>
      <c r="J1102" s="4"/>
      <c r="K1102" s="4">
        <v>214</v>
      </c>
      <c r="L1102" s="4">
        <v>16</v>
      </c>
      <c r="M1102" s="4">
        <v>3</v>
      </c>
      <c r="N1102" s="4" t="s">
        <v>3</v>
      </c>
      <c r="O1102" s="4">
        <v>2</v>
      </c>
      <c r="P1102" s="4"/>
      <c r="Q1102" s="4"/>
      <c r="R1102" s="4"/>
      <c r="S1102" s="4"/>
      <c r="T1102" s="4"/>
      <c r="U1102" s="4"/>
      <c r="V1102" s="4"/>
      <c r="W1102" s="4"/>
    </row>
    <row r="1103" spans="1:23" x14ac:dyDescent="0.2">
      <c r="A1103" s="4">
        <v>50</v>
      </c>
      <c r="B1103" s="4">
        <v>0</v>
      </c>
      <c r="C1103" s="4">
        <v>0</v>
      </c>
      <c r="D1103" s="4">
        <v>1</v>
      </c>
      <c r="E1103" s="4">
        <v>215</v>
      </c>
      <c r="F1103" s="4">
        <f>ROUND(Source!AT1085,O1103)</f>
        <v>0</v>
      </c>
      <c r="G1103" s="4" t="s">
        <v>44</v>
      </c>
      <c r="H1103" s="4" t="s">
        <v>45</v>
      </c>
      <c r="I1103" s="4"/>
      <c r="J1103" s="4"/>
      <c r="K1103" s="4">
        <v>215</v>
      </c>
      <c r="L1103" s="4">
        <v>17</v>
      </c>
      <c r="M1103" s="4">
        <v>3</v>
      </c>
      <c r="N1103" s="4" t="s">
        <v>3</v>
      </c>
      <c r="O1103" s="4">
        <v>2</v>
      </c>
      <c r="P1103" s="4"/>
      <c r="Q1103" s="4"/>
      <c r="R1103" s="4"/>
      <c r="S1103" s="4"/>
      <c r="T1103" s="4"/>
      <c r="U1103" s="4"/>
      <c r="V1103" s="4"/>
      <c r="W1103" s="4"/>
    </row>
    <row r="1104" spans="1:23" x14ac:dyDescent="0.2">
      <c r="A1104" s="4">
        <v>50</v>
      </c>
      <c r="B1104" s="4">
        <v>0</v>
      </c>
      <c r="C1104" s="4">
        <v>0</v>
      </c>
      <c r="D1104" s="4">
        <v>1</v>
      </c>
      <c r="E1104" s="4">
        <v>217</v>
      </c>
      <c r="F1104" s="4">
        <f>ROUND(Source!AU1085,O1104)</f>
        <v>145464.56</v>
      </c>
      <c r="G1104" s="4" t="s">
        <v>46</v>
      </c>
      <c r="H1104" s="4" t="s">
        <v>47</v>
      </c>
      <c r="I1104" s="4"/>
      <c r="J1104" s="4"/>
      <c r="K1104" s="4">
        <v>217</v>
      </c>
      <c r="L1104" s="4">
        <v>18</v>
      </c>
      <c r="M1104" s="4">
        <v>3</v>
      </c>
      <c r="N1104" s="4" t="s">
        <v>3</v>
      </c>
      <c r="O1104" s="4">
        <v>2</v>
      </c>
      <c r="P1104" s="4"/>
      <c r="Q1104" s="4"/>
      <c r="R1104" s="4"/>
      <c r="S1104" s="4"/>
      <c r="T1104" s="4"/>
      <c r="U1104" s="4"/>
      <c r="V1104" s="4"/>
      <c r="W1104" s="4"/>
    </row>
    <row r="1105" spans="1:206" x14ac:dyDescent="0.2">
      <c r="A1105" s="4">
        <v>50</v>
      </c>
      <c r="B1105" s="4">
        <v>0</v>
      </c>
      <c r="C1105" s="4">
        <v>0</v>
      </c>
      <c r="D1105" s="4">
        <v>1</v>
      </c>
      <c r="E1105" s="4">
        <v>230</v>
      </c>
      <c r="F1105" s="4">
        <f>ROUND(Source!BA1085,O1105)</f>
        <v>0</v>
      </c>
      <c r="G1105" s="4" t="s">
        <v>48</v>
      </c>
      <c r="H1105" s="4" t="s">
        <v>49</v>
      </c>
      <c r="I1105" s="4"/>
      <c r="J1105" s="4"/>
      <c r="K1105" s="4">
        <v>230</v>
      </c>
      <c r="L1105" s="4">
        <v>19</v>
      </c>
      <c r="M1105" s="4">
        <v>3</v>
      </c>
      <c r="N1105" s="4" t="s">
        <v>3</v>
      </c>
      <c r="O1105" s="4">
        <v>2</v>
      </c>
      <c r="P1105" s="4"/>
      <c r="Q1105" s="4"/>
      <c r="R1105" s="4"/>
      <c r="S1105" s="4"/>
      <c r="T1105" s="4"/>
      <c r="U1105" s="4"/>
      <c r="V1105" s="4"/>
      <c r="W1105" s="4"/>
    </row>
    <row r="1106" spans="1:206" x14ac:dyDescent="0.2">
      <c r="A1106" s="4">
        <v>50</v>
      </c>
      <c r="B1106" s="4">
        <v>0</v>
      </c>
      <c r="C1106" s="4">
        <v>0</v>
      </c>
      <c r="D1106" s="4">
        <v>1</v>
      </c>
      <c r="E1106" s="4">
        <v>206</v>
      </c>
      <c r="F1106" s="4">
        <f>ROUND(Source!T1085,O1106)</f>
        <v>0</v>
      </c>
      <c r="G1106" s="4" t="s">
        <v>50</v>
      </c>
      <c r="H1106" s="4" t="s">
        <v>51</v>
      </c>
      <c r="I1106" s="4"/>
      <c r="J1106" s="4"/>
      <c r="K1106" s="4">
        <v>206</v>
      </c>
      <c r="L1106" s="4">
        <v>20</v>
      </c>
      <c r="M1106" s="4">
        <v>3</v>
      </c>
      <c r="N1106" s="4" t="s">
        <v>3</v>
      </c>
      <c r="O1106" s="4">
        <v>2</v>
      </c>
      <c r="P1106" s="4"/>
      <c r="Q1106" s="4"/>
      <c r="R1106" s="4"/>
      <c r="S1106" s="4"/>
      <c r="T1106" s="4"/>
      <c r="U1106" s="4"/>
      <c r="V1106" s="4"/>
      <c r="W1106" s="4"/>
    </row>
    <row r="1107" spans="1:206" x14ac:dyDescent="0.2">
      <c r="A1107" s="4">
        <v>50</v>
      </c>
      <c r="B1107" s="4">
        <v>0</v>
      </c>
      <c r="C1107" s="4">
        <v>0</v>
      </c>
      <c r="D1107" s="4">
        <v>1</v>
      </c>
      <c r="E1107" s="4">
        <v>207</v>
      </c>
      <c r="F1107" s="4">
        <f>Source!U1085</f>
        <v>47.68</v>
      </c>
      <c r="G1107" s="4" t="s">
        <v>52</v>
      </c>
      <c r="H1107" s="4" t="s">
        <v>53</v>
      </c>
      <c r="I1107" s="4"/>
      <c r="J1107" s="4"/>
      <c r="K1107" s="4">
        <v>207</v>
      </c>
      <c r="L1107" s="4">
        <v>21</v>
      </c>
      <c r="M1107" s="4">
        <v>3</v>
      </c>
      <c r="N1107" s="4" t="s">
        <v>3</v>
      </c>
      <c r="O1107" s="4">
        <v>-1</v>
      </c>
      <c r="P1107" s="4"/>
      <c r="Q1107" s="4"/>
      <c r="R1107" s="4"/>
      <c r="S1107" s="4"/>
      <c r="T1107" s="4"/>
      <c r="U1107" s="4"/>
      <c r="V1107" s="4"/>
      <c r="W1107" s="4"/>
    </row>
    <row r="1108" spans="1:206" x14ac:dyDescent="0.2">
      <c r="A1108" s="4">
        <v>50</v>
      </c>
      <c r="B1108" s="4">
        <v>0</v>
      </c>
      <c r="C1108" s="4">
        <v>0</v>
      </c>
      <c r="D1108" s="4">
        <v>1</v>
      </c>
      <c r="E1108" s="4">
        <v>208</v>
      </c>
      <c r="F1108" s="4">
        <f>Source!V1085</f>
        <v>0</v>
      </c>
      <c r="G1108" s="4" t="s">
        <v>54</v>
      </c>
      <c r="H1108" s="4" t="s">
        <v>55</v>
      </c>
      <c r="I1108" s="4"/>
      <c r="J1108" s="4"/>
      <c r="K1108" s="4">
        <v>208</v>
      </c>
      <c r="L1108" s="4">
        <v>22</v>
      </c>
      <c r="M1108" s="4">
        <v>3</v>
      </c>
      <c r="N1108" s="4" t="s">
        <v>3</v>
      </c>
      <c r="O1108" s="4">
        <v>-1</v>
      </c>
      <c r="P1108" s="4"/>
      <c r="Q1108" s="4"/>
      <c r="R1108" s="4"/>
      <c r="S1108" s="4"/>
      <c r="T1108" s="4"/>
      <c r="U1108" s="4"/>
      <c r="V1108" s="4"/>
      <c r="W1108" s="4"/>
    </row>
    <row r="1109" spans="1:206" x14ac:dyDescent="0.2">
      <c r="A1109" s="4">
        <v>50</v>
      </c>
      <c r="B1109" s="4">
        <v>0</v>
      </c>
      <c r="C1109" s="4">
        <v>0</v>
      </c>
      <c r="D1109" s="4">
        <v>1</v>
      </c>
      <c r="E1109" s="4">
        <v>209</v>
      </c>
      <c r="F1109" s="4">
        <f>ROUND(Source!W1085,O1109)</f>
        <v>0</v>
      </c>
      <c r="G1109" s="4" t="s">
        <v>56</v>
      </c>
      <c r="H1109" s="4" t="s">
        <v>57</v>
      </c>
      <c r="I1109" s="4"/>
      <c r="J1109" s="4"/>
      <c r="K1109" s="4">
        <v>209</v>
      </c>
      <c r="L1109" s="4">
        <v>23</v>
      </c>
      <c r="M1109" s="4">
        <v>3</v>
      </c>
      <c r="N1109" s="4" t="s">
        <v>3</v>
      </c>
      <c r="O1109" s="4">
        <v>2</v>
      </c>
      <c r="P1109" s="4"/>
      <c r="Q1109" s="4"/>
      <c r="R1109" s="4"/>
      <c r="S1109" s="4"/>
      <c r="T1109" s="4"/>
      <c r="U1109" s="4"/>
      <c r="V1109" s="4"/>
      <c r="W1109" s="4"/>
    </row>
    <row r="1110" spans="1:206" x14ac:dyDescent="0.2">
      <c r="A1110" s="4">
        <v>50</v>
      </c>
      <c r="B1110" s="4">
        <v>0</v>
      </c>
      <c r="C1110" s="4">
        <v>0</v>
      </c>
      <c r="D1110" s="4">
        <v>1</v>
      </c>
      <c r="E1110" s="4">
        <v>210</v>
      </c>
      <c r="F1110" s="4">
        <f>ROUND(Source!X1085,O1110)</f>
        <v>8308.65</v>
      </c>
      <c r="G1110" s="4" t="s">
        <v>58</v>
      </c>
      <c r="H1110" s="4" t="s">
        <v>59</v>
      </c>
      <c r="I1110" s="4"/>
      <c r="J1110" s="4"/>
      <c r="K1110" s="4">
        <v>210</v>
      </c>
      <c r="L1110" s="4">
        <v>24</v>
      </c>
      <c r="M1110" s="4">
        <v>3</v>
      </c>
      <c r="N1110" s="4" t="s">
        <v>3</v>
      </c>
      <c r="O1110" s="4">
        <v>2</v>
      </c>
      <c r="P1110" s="4"/>
      <c r="Q1110" s="4"/>
      <c r="R1110" s="4"/>
      <c r="S1110" s="4"/>
      <c r="T1110" s="4"/>
      <c r="U1110" s="4"/>
      <c r="V1110" s="4"/>
      <c r="W1110" s="4"/>
    </row>
    <row r="1111" spans="1:206" x14ac:dyDescent="0.2">
      <c r="A1111" s="4">
        <v>50</v>
      </c>
      <c r="B1111" s="4">
        <v>0</v>
      </c>
      <c r="C1111" s="4">
        <v>0</v>
      </c>
      <c r="D1111" s="4">
        <v>1</v>
      </c>
      <c r="E1111" s="4">
        <v>211</v>
      </c>
      <c r="F1111" s="4">
        <f>ROUND(Source!Y1085,O1111)</f>
        <v>1186.95</v>
      </c>
      <c r="G1111" s="4" t="s">
        <v>60</v>
      </c>
      <c r="H1111" s="4" t="s">
        <v>61</v>
      </c>
      <c r="I1111" s="4"/>
      <c r="J1111" s="4"/>
      <c r="K1111" s="4">
        <v>211</v>
      </c>
      <c r="L1111" s="4">
        <v>25</v>
      </c>
      <c r="M1111" s="4">
        <v>3</v>
      </c>
      <c r="N1111" s="4" t="s">
        <v>3</v>
      </c>
      <c r="O1111" s="4">
        <v>2</v>
      </c>
      <c r="P1111" s="4"/>
      <c r="Q1111" s="4"/>
      <c r="R1111" s="4"/>
      <c r="S1111" s="4"/>
      <c r="T1111" s="4"/>
      <c r="U1111" s="4"/>
      <c r="V1111" s="4"/>
      <c r="W1111" s="4"/>
    </row>
    <row r="1112" spans="1:206" x14ac:dyDescent="0.2">
      <c r="A1112" s="4">
        <v>50</v>
      </c>
      <c r="B1112" s="4">
        <v>0</v>
      </c>
      <c r="C1112" s="4">
        <v>0</v>
      </c>
      <c r="D1112" s="4">
        <v>1</v>
      </c>
      <c r="E1112" s="4">
        <v>224</v>
      </c>
      <c r="F1112" s="4">
        <f>ROUND(Source!AR1085,O1112)</f>
        <v>145464.56</v>
      </c>
      <c r="G1112" s="4" t="s">
        <v>62</v>
      </c>
      <c r="H1112" s="4" t="s">
        <v>63</v>
      </c>
      <c r="I1112" s="4"/>
      <c r="J1112" s="4"/>
      <c r="K1112" s="4">
        <v>224</v>
      </c>
      <c r="L1112" s="4">
        <v>26</v>
      </c>
      <c r="M1112" s="4">
        <v>3</v>
      </c>
      <c r="N1112" s="4" t="s">
        <v>3</v>
      </c>
      <c r="O1112" s="4">
        <v>2</v>
      </c>
      <c r="P1112" s="4"/>
      <c r="Q1112" s="4"/>
      <c r="R1112" s="4"/>
      <c r="S1112" s="4"/>
      <c r="T1112" s="4"/>
      <c r="U1112" s="4"/>
      <c r="V1112" s="4"/>
      <c r="W1112" s="4"/>
    </row>
    <row r="1114" spans="1:206" x14ac:dyDescent="0.2">
      <c r="A1114" s="2">
        <v>51</v>
      </c>
      <c r="B1114" s="2">
        <f>B1074</f>
        <v>1</v>
      </c>
      <c r="C1114" s="2">
        <f>A1074</f>
        <v>4</v>
      </c>
      <c r="D1114" s="2">
        <f>ROW(A1074)</f>
        <v>1074</v>
      </c>
      <c r="E1114" s="2"/>
      <c r="F1114" s="2" t="str">
        <f>IF(F1074&lt;&gt;"",F1074,"")</f>
        <v>6.1</v>
      </c>
      <c r="G1114" s="2" t="str">
        <f>IF(G1074&lt;&gt;"",G1074,"")</f>
        <v>Сыромятническая наб. (установка ограждающих конструкций - 200 пог.м)</v>
      </c>
      <c r="H1114" s="2">
        <v>0</v>
      </c>
      <c r="I1114" s="2"/>
      <c r="J1114" s="2"/>
      <c r="K1114" s="2"/>
      <c r="L1114" s="2"/>
      <c r="M1114" s="2"/>
      <c r="N1114" s="2"/>
      <c r="O1114" s="2">
        <f t="shared" ref="O1114:T1114" si="443">ROUND(O1085+AB1114,2)</f>
        <v>135943.25</v>
      </c>
      <c r="P1114" s="2">
        <f t="shared" si="443"/>
        <v>123884.87</v>
      </c>
      <c r="Q1114" s="2">
        <f t="shared" si="443"/>
        <v>188.88</v>
      </c>
      <c r="R1114" s="2">
        <f t="shared" si="443"/>
        <v>32.96</v>
      </c>
      <c r="S1114" s="2">
        <f t="shared" si="443"/>
        <v>11869.5</v>
      </c>
      <c r="T1114" s="2">
        <f t="shared" si="443"/>
        <v>0</v>
      </c>
      <c r="U1114" s="2">
        <f>U1085+AH1114</f>
        <v>47.68</v>
      </c>
      <c r="V1114" s="2">
        <f>V1085+AI1114</f>
        <v>0</v>
      </c>
      <c r="W1114" s="2">
        <f>ROUND(W1085+AJ1114,2)</f>
        <v>0</v>
      </c>
      <c r="X1114" s="2">
        <f>ROUND(X1085+AK1114,2)</f>
        <v>8308.65</v>
      </c>
      <c r="Y1114" s="2">
        <f>ROUND(Y1085+AL1114,2)</f>
        <v>1186.95</v>
      </c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>
        <f t="shared" ref="AO1114:BC1114" si="444">ROUND(AO1085+BX1114,2)</f>
        <v>0</v>
      </c>
      <c r="AP1114" s="2">
        <f t="shared" si="444"/>
        <v>0</v>
      </c>
      <c r="AQ1114" s="2">
        <f t="shared" si="444"/>
        <v>0</v>
      </c>
      <c r="AR1114" s="2">
        <f t="shared" si="444"/>
        <v>145464.56</v>
      </c>
      <c r="AS1114" s="2">
        <f t="shared" si="444"/>
        <v>0</v>
      </c>
      <c r="AT1114" s="2">
        <f t="shared" si="444"/>
        <v>0</v>
      </c>
      <c r="AU1114" s="2">
        <f t="shared" si="444"/>
        <v>145464.56</v>
      </c>
      <c r="AV1114" s="2">
        <f t="shared" si="444"/>
        <v>123884.87</v>
      </c>
      <c r="AW1114" s="2">
        <f t="shared" si="444"/>
        <v>123884.87</v>
      </c>
      <c r="AX1114" s="2">
        <f t="shared" si="444"/>
        <v>0</v>
      </c>
      <c r="AY1114" s="2">
        <f t="shared" si="444"/>
        <v>123884.87</v>
      </c>
      <c r="AZ1114" s="2">
        <f t="shared" si="444"/>
        <v>0</v>
      </c>
      <c r="BA1114" s="2">
        <f t="shared" si="444"/>
        <v>0</v>
      </c>
      <c r="BB1114" s="2">
        <f t="shared" si="444"/>
        <v>0</v>
      </c>
      <c r="BC1114" s="2">
        <f t="shared" si="444"/>
        <v>0</v>
      </c>
      <c r="BD1114" s="2"/>
      <c r="BE1114" s="2"/>
      <c r="BF1114" s="2"/>
      <c r="BG1114" s="2"/>
      <c r="BH1114" s="2"/>
      <c r="BI1114" s="2"/>
      <c r="BJ1114" s="2"/>
      <c r="BK1114" s="2"/>
      <c r="BL1114" s="2"/>
      <c r="BM1114" s="2"/>
      <c r="BN1114" s="2"/>
      <c r="BO1114" s="2"/>
      <c r="BP1114" s="2"/>
      <c r="BQ1114" s="2"/>
      <c r="BR1114" s="2"/>
      <c r="BS1114" s="2"/>
      <c r="BT1114" s="2"/>
      <c r="BU1114" s="2"/>
      <c r="BV1114" s="2"/>
      <c r="BW1114" s="2"/>
      <c r="BX1114" s="2"/>
      <c r="BY1114" s="2"/>
      <c r="BZ1114" s="2"/>
      <c r="CA1114" s="2"/>
      <c r="CB1114" s="2"/>
      <c r="CC1114" s="2"/>
      <c r="CD1114" s="2"/>
      <c r="CE1114" s="2"/>
      <c r="CF1114" s="2"/>
      <c r="CG1114" s="2"/>
      <c r="CH1114" s="2"/>
      <c r="CI1114" s="2"/>
      <c r="CJ1114" s="2"/>
      <c r="CK1114" s="2"/>
      <c r="CL1114" s="2"/>
      <c r="CM1114" s="2"/>
      <c r="CN1114" s="2"/>
      <c r="CO1114" s="2"/>
      <c r="CP1114" s="2"/>
      <c r="CQ1114" s="2"/>
      <c r="CR1114" s="2"/>
      <c r="CS1114" s="2"/>
      <c r="CT1114" s="2"/>
      <c r="CU1114" s="2"/>
      <c r="CV1114" s="2"/>
      <c r="CW1114" s="2"/>
      <c r="CX1114" s="2"/>
      <c r="CY1114" s="2"/>
      <c r="CZ1114" s="2"/>
      <c r="DA1114" s="2"/>
      <c r="DB1114" s="2"/>
      <c r="DC1114" s="2"/>
      <c r="DD1114" s="2"/>
      <c r="DE1114" s="2"/>
      <c r="DF1114" s="2"/>
      <c r="DG1114" s="3"/>
      <c r="DH1114" s="3"/>
      <c r="DI1114" s="3"/>
      <c r="DJ1114" s="3"/>
      <c r="DK1114" s="3"/>
      <c r="DL1114" s="3"/>
      <c r="DM1114" s="3"/>
      <c r="DN1114" s="3"/>
      <c r="DO1114" s="3"/>
      <c r="DP1114" s="3"/>
      <c r="DQ1114" s="3"/>
      <c r="DR1114" s="3"/>
      <c r="DS1114" s="3"/>
      <c r="DT1114" s="3"/>
      <c r="DU1114" s="3"/>
      <c r="DV1114" s="3"/>
      <c r="DW1114" s="3"/>
      <c r="DX1114" s="3"/>
      <c r="DY1114" s="3"/>
      <c r="DZ1114" s="3"/>
      <c r="EA1114" s="3"/>
      <c r="EB1114" s="3"/>
      <c r="EC1114" s="3"/>
      <c r="ED1114" s="3"/>
      <c r="EE1114" s="3"/>
      <c r="EF1114" s="3"/>
      <c r="EG1114" s="3"/>
      <c r="EH1114" s="3"/>
      <c r="EI1114" s="3"/>
      <c r="EJ1114" s="3"/>
      <c r="EK1114" s="3"/>
      <c r="EL1114" s="3"/>
      <c r="EM1114" s="3"/>
      <c r="EN1114" s="3"/>
      <c r="EO1114" s="3"/>
      <c r="EP1114" s="3"/>
      <c r="EQ1114" s="3"/>
      <c r="ER1114" s="3"/>
      <c r="ES1114" s="3"/>
      <c r="ET1114" s="3"/>
      <c r="EU1114" s="3"/>
      <c r="EV1114" s="3"/>
      <c r="EW1114" s="3"/>
      <c r="EX1114" s="3"/>
      <c r="EY1114" s="3"/>
      <c r="EZ1114" s="3"/>
      <c r="FA1114" s="3"/>
      <c r="FB1114" s="3"/>
      <c r="FC1114" s="3"/>
      <c r="FD1114" s="3"/>
      <c r="FE1114" s="3"/>
      <c r="FF1114" s="3"/>
      <c r="FG1114" s="3"/>
      <c r="FH1114" s="3"/>
      <c r="FI1114" s="3"/>
      <c r="FJ1114" s="3"/>
      <c r="FK1114" s="3"/>
      <c r="FL1114" s="3"/>
      <c r="FM1114" s="3"/>
      <c r="FN1114" s="3"/>
      <c r="FO1114" s="3"/>
      <c r="FP1114" s="3"/>
      <c r="FQ1114" s="3"/>
      <c r="FR1114" s="3"/>
      <c r="FS1114" s="3"/>
      <c r="FT1114" s="3"/>
      <c r="FU1114" s="3"/>
      <c r="FV1114" s="3"/>
      <c r="FW1114" s="3"/>
      <c r="FX1114" s="3"/>
      <c r="FY1114" s="3"/>
      <c r="FZ1114" s="3"/>
      <c r="GA1114" s="3"/>
      <c r="GB1114" s="3"/>
      <c r="GC1114" s="3"/>
      <c r="GD1114" s="3"/>
      <c r="GE1114" s="3"/>
      <c r="GF1114" s="3"/>
      <c r="GG1114" s="3"/>
      <c r="GH1114" s="3"/>
      <c r="GI1114" s="3"/>
      <c r="GJ1114" s="3"/>
      <c r="GK1114" s="3"/>
      <c r="GL1114" s="3"/>
      <c r="GM1114" s="3"/>
      <c r="GN1114" s="3"/>
      <c r="GO1114" s="3"/>
      <c r="GP1114" s="3"/>
      <c r="GQ1114" s="3"/>
      <c r="GR1114" s="3"/>
      <c r="GS1114" s="3"/>
      <c r="GT1114" s="3"/>
      <c r="GU1114" s="3"/>
      <c r="GV1114" s="3"/>
      <c r="GW1114" s="3"/>
      <c r="GX1114" s="3">
        <v>0</v>
      </c>
    </row>
    <row r="1116" spans="1:206" x14ac:dyDescent="0.2">
      <c r="A1116" s="4">
        <v>50</v>
      </c>
      <c r="B1116" s="4">
        <v>0</v>
      </c>
      <c r="C1116" s="4">
        <v>0</v>
      </c>
      <c r="D1116" s="4">
        <v>1</v>
      </c>
      <c r="E1116" s="4">
        <v>201</v>
      </c>
      <c r="F1116" s="4">
        <f>ROUND(Source!O1114,O1116)</f>
        <v>135943.25</v>
      </c>
      <c r="G1116" s="4" t="s">
        <v>12</v>
      </c>
      <c r="H1116" s="4" t="s">
        <v>13</v>
      </c>
      <c r="I1116" s="4"/>
      <c r="J1116" s="4"/>
      <c r="K1116" s="4">
        <v>201</v>
      </c>
      <c r="L1116" s="4">
        <v>1</v>
      </c>
      <c r="M1116" s="4">
        <v>3</v>
      </c>
      <c r="N1116" s="4" t="s">
        <v>3</v>
      </c>
      <c r="O1116" s="4">
        <v>2</v>
      </c>
      <c r="P1116" s="4"/>
      <c r="Q1116" s="4"/>
      <c r="R1116" s="4"/>
      <c r="S1116" s="4"/>
      <c r="T1116" s="4"/>
      <c r="U1116" s="4"/>
      <c r="V1116" s="4"/>
      <c r="W1116" s="4"/>
    </row>
    <row r="1117" spans="1:206" x14ac:dyDescent="0.2">
      <c r="A1117" s="4">
        <v>50</v>
      </c>
      <c r="B1117" s="4">
        <v>0</v>
      </c>
      <c r="C1117" s="4">
        <v>0</v>
      </c>
      <c r="D1117" s="4">
        <v>1</v>
      </c>
      <c r="E1117" s="4">
        <v>202</v>
      </c>
      <c r="F1117" s="4">
        <f>ROUND(Source!P1114,O1117)</f>
        <v>123884.87</v>
      </c>
      <c r="G1117" s="4" t="s">
        <v>14</v>
      </c>
      <c r="H1117" s="4" t="s">
        <v>15</v>
      </c>
      <c r="I1117" s="4"/>
      <c r="J1117" s="4"/>
      <c r="K1117" s="4">
        <v>202</v>
      </c>
      <c r="L1117" s="4">
        <v>2</v>
      </c>
      <c r="M1117" s="4">
        <v>3</v>
      </c>
      <c r="N1117" s="4" t="s">
        <v>3</v>
      </c>
      <c r="O1117" s="4">
        <v>2</v>
      </c>
      <c r="P1117" s="4"/>
      <c r="Q1117" s="4"/>
      <c r="R1117" s="4"/>
      <c r="S1117" s="4"/>
      <c r="T1117" s="4"/>
      <c r="U1117" s="4"/>
      <c r="V1117" s="4"/>
      <c r="W1117" s="4"/>
    </row>
    <row r="1118" spans="1:206" x14ac:dyDescent="0.2">
      <c r="A1118" s="4">
        <v>50</v>
      </c>
      <c r="B1118" s="4">
        <v>0</v>
      </c>
      <c r="C1118" s="4">
        <v>0</v>
      </c>
      <c r="D1118" s="4">
        <v>1</v>
      </c>
      <c r="E1118" s="4">
        <v>222</v>
      </c>
      <c r="F1118" s="4">
        <f>ROUND(Source!AO1114,O1118)</f>
        <v>0</v>
      </c>
      <c r="G1118" s="4" t="s">
        <v>16</v>
      </c>
      <c r="H1118" s="4" t="s">
        <v>17</v>
      </c>
      <c r="I1118" s="4"/>
      <c r="J1118" s="4"/>
      <c r="K1118" s="4">
        <v>222</v>
      </c>
      <c r="L1118" s="4">
        <v>3</v>
      </c>
      <c r="M1118" s="4">
        <v>3</v>
      </c>
      <c r="N1118" s="4" t="s">
        <v>3</v>
      </c>
      <c r="O1118" s="4">
        <v>2</v>
      </c>
      <c r="P1118" s="4"/>
      <c r="Q1118" s="4"/>
      <c r="R1118" s="4"/>
      <c r="S1118" s="4"/>
      <c r="T1118" s="4"/>
      <c r="U1118" s="4"/>
      <c r="V1118" s="4"/>
      <c r="W1118" s="4"/>
    </row>
    <row r="1119" spans="1:206" x14ac:dyDescent="0.2">
      <c r="A1119" s="4">
        <v>50</v>
      </c>
      <c r="B1119" s="4">
        <v>0</v>
      </c>
      <c r="C1119" s="4">
        <v>0</v>
      </c>
      <c r="D1119" s="4">
        <v>1</v>
      </c>
      <c r="E1119" s="4">
        <v>225</v>
      </c>
      <c r="F1119" s="4">
        <f>ROUND(Source!AV1114,O1119)</f>
        <v>123884.87</v>
      </c>
      <c r="G1119" s="4" t="s">
        <v>18</v>
      </c>
      <c r="H1119" s="4" t="s">
        <v>19</v>
      </c>
      <c r="I1119" s="4"/>
      <c r="J1119" s="4"/>
      <c r="K1119" s="4">
        <v>225</v>
      </c>
      <c r="L1119" s="4">
        <v>4</v>
      </c>
      <c r="M1119" s="4">
        <v>3</v>
      </c>
      <c r="N1119" s="4" t="s">
        <v>3</v>
      </c>
      <c r="O1119" s="4">
        <v>2</v>
      </c>
      <c r="P1119" s="4"/>
      <c r="Q1119" s="4"/>
      <c r="R1119" s="4"/>
      <c r="S1119" s="4"/>
      <c r="T1119" s="4"/>
      <c r="U1119" s="4"/>
      <c r="V1119" s="4"/>
      <c r="W1119" s="4"/>
    </row>
    <row r="1120" spans="1:206" x14ac:dyDescent="0.2">
      <c r="A1120" s="4">
        <v>50</v>
      </c>
      <c r="B1120" s="4">
        <v>0</v>
      </c>
      <c r="C1120" s="4">
        <v>0</v>
      </c>
      <c r="D1120" s="4">
        <v>1</v>
      </c>
      <c r="E1120" s="4">
        <v>226</v>
      </c>
      <c r="F1120" s="4">
        <f>ROUND(Source!AW1114,O1120)</f>
        <v>123884.87</v>
      </c>
      <c r="G1120" s="4" t="s">
        <v>20</v>
      </c>
      <c r="H1120" s="4" t="s">
        <v>21</v>
      </c>
      <c r="I1120" s="4"/>
      <c r="J1120" s="4"/>
      <c r="K1120" s="4">
        <v>226</v>
      </c>
      <c r="L1120" s="4">
        <v>5</v>
      </c>
      <c r="M1120" s="4">
        <v>3</v>
      </c>
      <c r="N1120" s="4" t="s">
        <v>3</v>
      </c>
      <c r="O1120" s="4">
        <v>2</v>
      </c>
      <c r="P1120" s="4"/>
      <c r="Q1120" s="4"/>
      <c r="R1120" s="4"/>
      <c r="S1120" s="4"/>
      <c r="T1120" s="4"/>
      <c r="U1120" s="4"/>
      <c r="V1120" s="4"/>
      <c r="W1120" s="4"/>
    </row>
    <row r="1121" spans="1:23" x14ac:dyDescent="0.2">
      <c r="A1121" s="4">
        <v>50</v>
      </c>
      <c r="B1121" s="4">
        <v>0</v>
      </c>
      <c r="C1121" s="4">
        <v>0</v>
      </c>
      <c r="D1121" s="4">
        <v>1</v>
      </c>
      <c r="E1121" s="4">
        <v>227</v>
      </c>
      <c r="F1121" s="4">
        <f>ROUND(Source!AX1114,O1121)</f>
        <v>0</v>
      </c>
      <c r="G1121" s="4" t="s">
        <v>22</v>
      </c>
      <c r="H1121" s="4" t="s">
        <v>23</v>
      </c>
      <c r="I1121" s="4"/>
      <c r="J1121" s="4"/>
      <c r="K1121" s="4">
        <v>227</v>
      </c>
      <c r="L1121" s="4">
        <v>6</v>
      </c>
      <c r="M1121" s="4">
        <v>3</v>
      </c>
      <c r="N1121" s="4" t="s">
        <v>3</v>
      </c>
      <c r="O1121" s="4">
        <v>2</v>
      </c>
      <c r="P1121" s="4"/>
      <c r="Q1121" s="4"/>
      <c r="R1121" s="4"/>
      <c r="S1121" s="4"/>
      <c r="T1121" s="4"/>
      <c r="U1121" s="4"/>
      <c r="V1121" s="4"/>
      <c r="W1121" s="4"/>
    </row>
    <row r="1122" spans="1:23" x14ac:dyDescent="0.2">
      <c r="A1122" s="4">
        <v>50</v>
      </c>
      <c r="B1122" s="4">
        <v>0</v>
      </c>
      <c r="C1122" s="4">
        <v>0</v>
      </c>
      <c r="D1122" s="4">
        <v>1</v>
      </c>
      <c r="E1122" s="4">
        <v>228</v>
      </c>
      <c r="F1122" s="4">
        <f>ROUND(Source!AY1114,O1122)</f>
        <v>123884.87</v>
      </c>
      <c r="G1122" s="4" t="s">
        <v>24</v>
      </c>
      <c r="H1122" s="4" t="s">
        <v>25</v>
      </c>
      <c r="I1122" s="4"/>
      <c r="J1122" s="4"/>
      <c r="K1122" s="4">
        <v>228</v>
      </c>
      <c r="L1122" s="4">
        <v>7</v>
      </c>
      <c r="M1122" s="4">
        <v>3</v>
      </c>
      <c r="N1122" s="4" t="s">
        <v>3</v>
      </c>
      <c r="O1122" s="4">
        <v>2</v>
      </c>
      <c r="P1122" s="4"/>
      <c r="Q1122" s="4"/>
      <c r="R1122" s="4"/>
      <c r="S1122" s="4"/>
      <c r="T1122" s="4"/>
      <c r="U1122" s="4"/>
      <c r="V1122" s="4"/>
      <c r="W1122" s="4"/>
    </row>
    <row r="1123" spans="1:23" x14ac:dyDescent="0.2">
      <c r="A1123" s="4">
        <v>50</v>
      </c>
      <c r="B1123" s="4">
        <v>0</v>
      </c>
      <c r="C1123" s="4">
        <v>0</v>
      </c>
      <c r="D1123" s="4">
        <v>1</v>
      </c>
      <c r="E1123" s="4">
        <v>216</v>
      </c>
      <c r="F1123" s="4">
        <f>ROUND(Source!AP1114,O1123)</f>
        <v>0</v>
      </c>
      <c r="G1123" s="4" t="s">
        <v>26</v>
      </c>
      <c r="H1123" s="4" t="s">
        <v>27</v>
      </c>
      <c r="I1123" s="4"/>
      <c r="J1123" s="4"/>
      <c r="K1123" s="4">
        <v>216</v>
      </c>
      <c r="L1123" s="4">
        <v>8</v>
      </c>
      <c r="M1123" s="4">
        <v>3</v>
      </c>
      <c r="N1123" s="4" t="s">
        <v>3</v>
      </c>
      <c r="O1123" s="4">
        <v>2</v>
      </c>
      <c r="P1123" s="4"/>
      <c r="Q1123" s="4"/>
      <c r="R1123" s="4"/>
      <c r="S1123" s="4"/>
      <c r="T1123" s="4"/>
      <c r="U1123" s="4"/>
      <c r="V1123" s="4"/>
      <c r="W1123" s="4"/>
    </row>
    <row r="1124" spans="1:23" x14ac:dyDescent="0.2">
      <c r="A1124" s="4">
        <v>50</v>
      </c>
      <c r="B1124" s="4">
        <v>0</v>
      </c>
      <c r="C1124" s="4">
        <v>0</v>
      </c>
      <c r="D1124" s="4">
        <v>1</v>
      </c>
      <c r="E1124" s="4">
        <v>223</v>
      </c>
      <c r="F1124" s="4">
        <f>ROUND(Source!AQ1114,O1124)</f>
        <v>0</v>
      </c>
      <c r="G1124" s="4" t="s">
        <v>28</v>
      </c>
      <c r="H1124" s="4" t="s">
        <v>29</v>
      </c>
      <c r="I1124" s="4"/>
      <c r="J1124" s="4"/>
      <c r="K1124" s="4">
        <v>223</v>
      </c>
      <c r="L1124" s="4">
        <v>9</v>
      </c>
      <c r="M1124" s="4">
        <v>3</v>
      </c>
      <c r="N1124" s="4" t="s">
        <v>3</v>
      </c>
      <c r="O1124" s="4">
        <v>2</v>
      </c>
      <c r="P1124" s="4"/>
      <c r="Q1124" s="4"/>
      <c r="R1124" s="4"/>
      <c r="S1124" s="4"/>
      <c r="T1124" s="4"/>
      <c r="U1124" s="4"/>
      <c r="V1124" s="4"/>
      <c r="W1124" s="4"/>
    </row>
    <row r="1125" spans="1:23" x14ac:dyDescent="0.2">
      <c r="A1125" s="4">
        <v>50</v>
      </c>
      <c r="B1125" s="4">
        <v>0</v>
      </c>
      <c r="C1125" s="4">
        <v>0</v>
      </c>
      <c r="D1125" s="4">
        <v>1</v>
      </c>
      <c r="E1125" s="4">
        <v>229</v>
      </c>
      <c r="F1125" s="4">
        <f>ROUND(Source!AZ1114,O1125)</f>
        <v>0</v>
      </c>
      <c r="G1125" s="4" t="s">
        <v>30</v>
      </c>
      <c r="H1125" s="4" t="s">
        <v>31</v>
      </c>
      <c r="I1125" s="4"/>
      <c r="J1125" s="4"/>
      <c r="K1125" s="4">
        <v>229</v>
      </c>
      <c r="L1125" s="4">
        <v>10</v>
      </c>
      <c r="M1125" s="4">
        <v>3</v>
      </c>
      <c r="N1125" s="4" t="s">
        <v>3</v>
      </c>
      <c r="O1125" s="4">
        <v>2</v>
      </c>
      <c r="P1125" s="4"/>
      <c r="Q1125" s="4"/>
      <c r="R1125" s="4"/>
      <c r="S1125" s="4"/>
      <c r="T1125" s="4"/>
      <c r="U1125" s="4"/>
      <c r="V1125" s="4"/>
      <c r="W1125" s="4"/>
    </row>
    <row r="1126" spans="1:23" x14ac:dyDescent="0.2">
      <c r="A1126" s="4">
        <v>50</v>
      </c>
      <c r="B1126" s="4">
        <v>0</v>
      </c>
      <c r="C1126" s="4">
        <v>0</v>
      </c>
      <c r="D1126" s="4">
        <v>1</v>
      </c>
      <c r="E1126" s="4">
        <v>203</v>
      </c>
      <c r="F1126" s="4">
        <f>ROUND(Source!Q1114,O1126)</f>
        <v>188.88</v>
      </c>
      <c r="G1126" s="4" t="s">
        <v>32</v>
      </c>
      <c r="H1126" s="4" t="s">
        <v>33</v>
      </c>
      <c r="I1126" s="4"/>
      <c r="J1126" s="4"/>
      <c r="K1126" s="4">
        <v>203</v>
      </c>
      <c r="L1126" s="4">
        <v>11</v>
      </c>
      <c r="M1126" s="4">
        <v>3</v>
      </c>
      <c r="N1126" s="4" t="s">
        <v>3</v>
      </c>
      <c r="O1126" s="4">
        <v>2</v>
      </c>
      <c r="P1126" s="4"/>
      <c r="Q1126" s="4"/>
      <c r="R1126" s="4"/>
      <c r="S1126" s="4"/>
      <c r="T1126" s="4"/>
      <c r="U1126" s="4"/>
      <c r="V1126" s="4"/>
      <c r="W1126" s="4"/>
    </row>
    <row r="1127" spans="1:23" x14ac:dyDescent="0.2">
      <c r="A1127" s="4">
        <v>50</v>
      </c>
      <c r="B1127" s="4">
        <v>0</v>
      </c>
      <c r="C1127" s="4">
        <v>0</v>
      </c>
      <c r="D1127" s="4">
        <v>1</v>
      </c>
      <c r="E1127" s="4">
        <v>231</v>
      </c>
      <c r="F1127" s="4">
        <f>ROUND(Source!BB1114,O1127)</f>
        <v>0</v>
      </c>
      <c r="G1127" s="4" t="s">
        <v>34</v>
      </c>
      <c r="H1127" s="4" t="s">
        <v>35</v>
      </c>
      <c r="I1127" s="4"/>
      <c r="J1127" s="4"/>
      <c r="K1127" s="4">
        <v>231</v>
      </c>
      <c r="L1127" s="4">
        <v>12</v>
      </c>
      <c r="M1127" s="4">
        <v>3</v>
      </c>
      <c r="N1127" s="4" t="s">
        <v>3</v>
      </c>
      <c r="O1127" s="4">
        <v>2</v>
      </c>
      <c r="P1127" s="4"/>
      <c r="Q1127" s="4"/>
      <c r="R1127" s="4"/>
      <c r="S1127" s="4"/>
      <c r="T1127" s="4"/>
      <c r="U1127" s="4"/>
      <c r="V1127" s="4"/>
      <c r="W1127" s="4"/>
    </row>
    <row r="1128" spans="1:23" x14ac:dyDescent="0.2">
      <c r="A1128" s="4">
        <v>50</v>
      </c>
      <c r="B1128" s="4">
        <v>0</v>
      </c>
      <c r="C1128" s="4">
        <v>0</v>
      </c>
      <c r="D1128" s="4">
        <v>1</v>
      </c>
      <c r="E1128" s="4">
        <v>204</v>
      </c>
      <c r="F1128" s="4">
        <f>ROUND(Source!R1114,O1128)</f>
        <v>32.96</v>
      </c>
      <c r="G1128" s="4" t="s">
        <v>36</v>
      </c>
      <c r="H1128" s="4" t="s">
        <v>37</v>
      </c>
      <c r="I1128" s="4"/>
      <c r="J1128" s="4"/>
      <c r="K1128" s="4">
        <v>204</v>
      </c>
      <c r="L1128" s="4">
        <v>13</v>
      </c>
      <c r="M1128" s="4">
        <v>3</v>
      </c>
      <c r="N1128" s="4" t="s">
        <v>3</v>
      </c>
      <c r="O1128" s="4">
        <v>2</v>
      </c>
      <c r="P1128" s="4"/>
      <c r="Q1128" s="4"/>
      <c r="R1128" s="4"/>
      <c r="S1128" s="4"/>
      <c r="T1128" s="4"/>
      <c r="U1128" s="4"/>
      <c r="V1128" s="4"/>
      <c r="W1128" s="4"/>
    </row>
    <row r="1129" spans="1:23" x14ac:dyDescent="0.2">
      <c r="A1129" s="4">
        <v>50</v>
      </c>
      <c r="B1129" s="4">
        <v>0</v>
      </c>
      <c r="C1129" s="4">
        <v>0</v>
      </c>
      <c r="D1129" s="4">
        <v>1</v>
      </c>
      <c r="E1129" s="4">
        <v>205</v>
      </c>
      <c r="F1129" s="4">
        <f>ROUND(Source!S1114,O1129)</f>
        <v>11869.5</v>
      </c>
      <c r="G1129" s="4" t="s">
        <v>38</v>
      </c>
      <c r="H1129" s="4" t="s">
        <v>39</v>
      </c>
      <c r="I1129" s="4"/>
      <c r="J1129" s="4"/>
      <c r="K1129" s="4">
        <v>205</v>
      </c>
      <c r="L1129" s="4">
        <v>14</v>
      </c>
      <c r="M1129" s="4">
        <v>3</v>
      </c>
      <c r="N1129" s="4" t="s">
        <v>3</v>
      </c>
      <c r="O1129" s="4">
        <v>2</v>
      </c>
      <c r="P1129" s="4"/>
      <c r="Q1129" s="4"/>
      <c r="R1129" s="4"/>
      <c r="S1129" s="4"/>
      <c r="T1129" s="4"/>
      <c r="U1129" s="4"/>
      <c r="V1129" s="4"/>
      <c r="W1129" s="4"/>
    </row>
    <row r="1130" spans="1:23" x14ac:dyDescent="0.2">
      <c r="A1130" s="4">
        <v>50</v>
      </c>
      <c r="B1130" s="4">
        <v>0</v>
      </c>
      <c r="C1130" s="4">
        <v>0</v>
      </c>
      <c r="D1130" s="4">
        <v>1</v>
      </c>
      <c r="E1130" s="4">
        <v>232</v>
      </c>
      <c r="F1130" s="4">
        <f>ROUND(Source!BC1114,O1130)</f>
        <v>0</v>
      </c>
      <c r="G1130" s="4" t="s">
        <v>40</v>
      </c>
      <c r="H1130" s="4" t="s">
        <v>41</v>
      </c>
      <c r="I1130" s="4"/>
      <c r="J1130" s="4"/>
      <c r="K1130" s="4">
        <v>232</v>
      </c>
      <c r="L1130" s="4">
        <v>15</v>
      </c>
      <c r="M1130" s="4">
        <v>3</v>
      </c>
      <c r="N1130" s="4" t="s">
        <v>3</v>
      </c>
      <c r="O1130" s="4">
        <v>2</v>
      </c>
      <c r="P1130" s="4"/>
      <c r="Q1130" s="4"/>
      <c r="R1130" s="4"/>
      <c r="S1130" s="4"/>
      <c r="T1130" s="4"/>
      <c r="U1130" s="4"/>
      <c r="V1130" s="4"/>
      <c r="W1130" s="4"/>
    </row>
    <row r="1131" spans="1:23" x14ac:dyDescent="0.2">
      <c r="A1131" s="4">
        <v>50</v>
      </c>
      <c r="B1131" s="4">
        <v>0</v>
      </c>
      <c r="C1131" s="4">
        <v>0</v>
      </c>
      <c r="D1131" s="4">
        <v>1</v>
      </c>
      <c r="E1131" s="4">
        <v>214</v>
      </c>
      <c r="F1131" s="4">
        <f>ROUND(Source!AS1114,O1131)</f>
        <v>0</v>
      </c>
      <c r="G1131" s="4" t="s">
        <v>42</v>
      </c>
      <c r="H1131" s="4" t="s">
        <v>43</v>
      </c>
      <c r="I1131" s="4"/>
      <c r="J1131" s="4"/>
      <c r="K1131" s="4">
        <v>214</v>
      </c>
      <c r="L1131" s="4">
        <v>16</v>
      </c>
      <c r="M1131" s="4">
        <v>3</v>
      </c>
      <c r="N1131" s="4" t="s">
        <v>3</v>
      </c>
      <c r="O1131" s="4">
        <v>2</v>
      </c>
      <c r="P1131" s="4"/>
      <c r="Q1131" s="4"/>
      <c r="R1131" s="4"/>
      <c r="S1131" s="4"/>
      <c r="T1131" s="4"/>
      <c r="U1131" s="4"/>
      <c r="V1131" s="4"/>
      <c r="W1131" s="4"/>
    </row>
    <row r="1132" spans="1:23" x14ac:dyDescent="0.2">
      <c r="A1132" s="4">
        <v>50</v>
      </c>
      <c r="B1132" s="4">
        <v>0</v>
      </c>
      <c r="C1132" s="4">
        <v>0</v>
      </c>
      <c r="D1132" s="4">
        <v>1</v>
      </c>
      <c r="E1132" s="4">
        <v>215</v>
      </c>
      <c r="F1132" s="4">
        <f>ROUND(Source!AT1114,O1132)</f>
        <v>0</v>
      </c>
      <c r="G1132" s="4" t="s">
        <v>44</v>
      </c>
      <c r="H1132" s="4" t="s">
        <v>45</v>
      </c>
      <c r="I1132" s="4"/>
      <c r="J1132" s="4"/>
      <c r="K1132" s="4">
        <v>215</v>
      </c>
      <c r="L1132" s="4">
        <v>17</v>
      </c>
      <c r="M1132" s="4">
        <v>3</v>
      </c>
      <c r="N1132" s="4" t="s">
        <v>3</v>
      </c>
      <c r="O1132" s="4">
        <v>2</v>
      </c>
      <c r="P1132" s="4"/>
      <c r="Q1132" s="4"/>
      <c r="R1132" s="4"/>
      <c r="S1132" s="4"/>
      <c r="T1132" s="4"/>
      <c r="U1132" s="4"/>
      <c r="V1132" s="4"/>
      <c r="W1132" s="4"/>
    </row>
    <row r="1133" spans="1:23" x14ac:dyDescent="0.2">
      <c r="A1133" s="4">
        <v>50</v>
      </c>
      <c r="B1133" s="4">
        <v>0</v>
      </c>
      <c r="C1133" s="4">
        <v>0</v>
      </c>
      <c r="D1133" s="4">
        <v>1</v>
      </c>
      <c r="E1133" s="4">
        <v>217</v>
      </c>
      <c r="F1133" s="4">
        <f>ROUND(Source!AU1114,O1133)</f>
        <v>145464.56</v>
      </c>
      <c r="G1133" s="4" t="s">
        <v>46</v>
      </c>
      <c r="H1133" s="4" t="s">
        <v>47</v>
      </c>
      <c r="I1133" s="4"/>
      <c r="J1133" s="4"/>
      <c r="K1133" s="4">
        <v>217</v>
      </c>
      <c r="L1133" s="4">
        <v>18</v>
      </c>
      <c r="M1133" s="4">
        <v>3</v>
      </c>
      <c r="N1133" s="4" t="s">
        <v>3</v>
      </c>
      <c r="O1133" s="4">
        <v>2</v>
      </c>
      <c r="P1133" s="4"/>
      <c r="Q1133" s="4"/>
      <c r="R1133" s="4"/>
      <c r="S1133" s="4"/>
      <c r="T1133" s="4"/>
      <c r="U1133" s="4"/>
      <c r="V1133" s="4"/>
      <c r="W1133" s="4"/>
    </row>
    <row r="1134" spans="1:23" x14ac:dyDescent="0.2">
      <c r="A1134" s="4">
        <v>50</v>
      </c>
      <c r="B1134" s="4">
        <v>0</v>
      </c>
      <c r="C1134" s="4">
        <v>0</v>
      </c>
      <c r="D1134" s="4">
        <v>1</v>
      </c>
      <c r="E1134" s="4">
        <v>230</v>
      </c>
      <c r="F1134" s="4">
        <f>ROUND(Source!BA1114,O1134)</f>
        <v>0</v>
      </c>
      <c r="G1134" s="4" t="s">
        <v>48</v>
      </c>
      <c r="H1134" s="4" t="s">
        <v>49</v>
      </c>
      <c r="I1134" s="4"/>
      <c r="J1134" s="4"/>
      <c r="K1134" s="4">
        <v>230</v>
      </c>
      <c r="L1134" s="4">
        <v>19</v>
      </c>
      <c r="M1134" s="4">
        <v>3</v>
      </c>
      <c r="N1134" s="4" t="s">
        <v>3</v>
      </c>
      <c r="O1134" s="4">
        <v>2</v>
      </c>
      <c r="P1134" s="4"/>
      <c r="Q1134" s="4"/>
      <c r="R1134" s="4"/>
      <c r="S1134" s="4"/>
      <c r="T1134" s="4"/>
      <c r="U1134" s="4"/>
      <c r="V1134" s="4"/>
      <c r="W1134" s="4"/>
    </row>
    <row r="1135" spans="1:23" x14ac:dyDescent="0.2">
      <c r="A1135" s="4">
        <v>50</v>
      </c>
      <c r="B1135" s="4">
        <v>0</v>
      </c>
      <c r="C1135" s="4">
        <v>0</v>
      </c>
      <c r="D1135" s="4">
        <v>1</v>
      </c>
      <c r="E1135" s="4">
        <v>206</v>
      </c>
      <c r="F1135" s="4">
        <f>ROUND(Source!T1114,O1135)</f>
        <v>0</v>
      </c>
      <c r="G1135" s="4" t="s">
        <v>50</v>
      </c>
      <c r="H1135" s="4" t="s">
        <v>51</v>
      </c>
      <c r="I1135" s="4"/>
      <c r="J1135" s="4"/>
      <c r="K1135" s="4">
        <v>206</v>
      </c>
      <c r="L1135" s="4">
        <v>20</v>
      </c>
      <c r="M1135" s="4">
        <v>3</v>
      </c>
      <c r="N1135" s="4" t="s">
        <v>3</v>
      </c>
      <c r="O1135" s="4">
        <v>2</v>
      </c>
      <c r="P1135" s="4"/>
      <c r="Q1135" s="4"/>
      <c r="R1135" s="4"/>
      <c r="S1135" s="4"/>
      <c r="T1135" s="4"/>
      <c r="U1135" s="4"/>
      <c r="V1135" s="4"/>
      <c r="W1135" s="4"/>
    </row>
    <row r="1136" spans="1:23" x14ac:dyDescent="0.2">
      <c r="A1136" s="4">
        <v>50</v>
      </c>
      <c r="B1136" s="4">
        <v>0</v>
      </c>
      <c r="C1136" s="4">
        <v>0</v>
      </c>
      <c r="D1136" s="4">
        <v>1</v>
      </c>
      <c r="E1136" s="4">
        <v>207</v>
      </c>
      <c r="F1136" s="4">
        <f>Source!U1114</f>
        <v>47.68</v>
      </c>
      <c r="G1136" s="4" t="s">
        <v>52</v>
      </c>
      <c r="H1136" s="4" t="s">
        <v>53</v>
      </c>
      <c r="I1136" s="4"/>
      <c r="J1136" s="4"/>
      <c r="K1136" s="4">
        <v>207</v>
      </c>
      <c r="L1136" s="4">
        <v>21</v>
      </c>
      <c r="M1136" s="4">
        <v>3</v>
      </c>
      <c r="N1136" s="4" t="s">
        <v>3</v>
      </c>
      <c r="O1136" s="4">
        <v>-1</v>
      </c>
      <c r="P1136" s="4"/>
      <c r="Q1136" s="4"/>
      <c r="R1136" s="4"/>
      <c r="S1136" s="4"/>
      <c r="T1136" s="4"/>
      <c r="U1136" s="4"/>
      <c r="V1136" s="4"/>
      <c r="W1136" s="4"/>
    </row>
    <row r="1137" spans="1:245" x14ac:dyDescent="0.2">
      <c r="A1137" s="4">
        <v>50</v>
      </c>
      <c r="B1137" s="4">
        <v>0</v>
      </c>
      <c r="C1137" s="4">
        <v>0</v>
      </c>
      <c r="D1137" s="4">
        <v>1</v>
      </c>
      <c r="E1137" s="4">
        <v>208</v>
      </c>
      <c r="F1137" s="4">
        <f>Source!V1114</f>
        <v>0</v>
      </c>
      <c r="G1137" s="4" t="s">
        <v>54</v>
      </c>
      <c r="H1137" s="4" t="s">
        <v>55</v>
      </c>
      <c r="I1137" s="4"/>
      <c r="J1137" s="4"/>
      <c r="K1137" s="4">
        <v>208</v>
      </c>
      <c r="L1137" s="4">
        <v>22</v>
      </c>
      <c r="M1137" s="4">
        <v>3</v>
      </c>
      <c r="N1137" s="4" t="s">
        <v>3</v>
      </c>
      <c r="O1137" s="4">
        <v>-1</v>
      </c>
      <c r="P1137" s="4"/>
      <c r="Q1137" s="4"/>
      <c r="R1137" s="4"/>
      <c r="S1137" s="4"/>
      <c r="T1137" s="4"/>
      <c r="U1137" s="4"/>
      <c r="V1137" s="4"/>
      <c r="W1137" s="4"/>
    </row>
    <row r="1138" spans="1:245" x14ac:dyDescent="0.2">
      <c r="A1138" s="4">
        <v>50</v>
      </c>
      <c r="B1138" s="4">
        <v>0</v>
      </c>
      <c r="C1138" s="4">
        <v>0</v>
      </c>
      <c r="D1138" s="4">
        <v>1</v>
      </c>
      <c r="E1138" s="4">
        <v>209</v>
      </c>
      <c r="F1138" s="4">
        <f>ROUND(Source!W1114,O1138)</f>
        <v>0</v>
      </c>
      <c r="G1138" s="4" t="s">
        <v>56</v>
      </c>
      <c r="H1138" s="4" t="s">
        <v>57</v>
      </c>
      <c r="I1138" s="4"/>
      <c r="J1138" s="4"/>
      <c r="K1138" s="4">
        <v>209</v>
      </c>
      <c r="L1138" s="4">
        <v>23</v>
      </c>
      <c r="M1138" s="4">
        <v>3</v>
      </c>
      <c r="N1138" s="4" t="s">
        <v>3</v>
      </c>
      <c r="O1138" s="4">
        <v>2</v>
      </c>
      <c r="P1138" s="4"/>
      <c r="Q1138" s="4"/>
      <c r="R1138" s="4"/>
      <c r="S1138" s="4"/>
      <c r="T1138" s="4"/>
      <c r="U1138" s="4"/>
      <c r="V1138" s="4"/>
      <c r="W1138" s="4"/>
    </row>
    <row r="1139" spans="1:245" x14ac:dyDescent="0.2">
      <c r="A1139" s="4">
        <v>50</v>
      </c>
      <c r="B1139" s="4">
        <v>0</v>
      </c>
      <c r="C1139" s="4">
        <v>0</v>
      </c>
      <c r="D1139" s="4">
        <v>1</v>
      </c>
      <c r="E1139" s="4">
        <v>210</v>
      </c>
      <c r="F1139" s="4">
        <f>ROUND(Source!X1114,O1139)</f>
        <v>8308.65</v>
      </c>
      <c r="G1139" s="4" t="s">
        <v>58</v>
      </c>
      <c r="H1139" s="4" t="s">
        <v>59</v>
      </c>
      <c r="I1139" s="4"/>
      <c r="J1139" s="4"/>
      <c r="K1139" s="4">
        <v>210</v>
      </c>
      <c r="L1139" s="4">
        <v>24</v>
      </c>
      <c r="M1139" s="4">
        <v>3</v>
      </c>
      <c r="N1139" s="4" t="s">
        <v>3</v>
      </c>
      <c r="O1139" s="4">
        <v>2</v>
      </c>
      <c r="P1139" s="4"/>
      <c r="Q1139" s="4"/>
      <c r="R1139" s="4"/>
      <c r="S1139" s="4"/>
      <c r="T1139" s="4"/>
      <c r="U1139" s="4"/>
      <c r="V1139" s="4"/>
      <c r="W1139" s="4"/>
    </row>
    <row r="1140" spans="1:245" x14ac:dyDescent="0.2">
      <c r="A1140" s="4">
        <v>50</v>
      </c>
      <c r="B1140" s="4">
        <v>0</v>
      </c>
      <c r="C1140" s="4">
        <v>0</v>
      </c>
      <c r="D1140" s="4">
        <v>1</v>
      </c>
      <c r="E1140" s="4">
        <v>211</v>
      </c>
      <c r="F1140" s="4">
        <f>ROUND(Source!Y1114,O1140)</f>
        <v>1186.95</v>
      </c>
      <c r="G1140" s="4" t="s">
        <v>60</v>
      </c>
      <c r="H1140" s="4" t="s">
        <v>61</v>
      </c>
      <c r="I1140" s="4"/>
      <c r="J1140" s="4"/>
      <c r="K1140" s="4">
        <v>211</v>
      </c>
      <c r="L1140" s="4">
        <v>25</v>
      </c>
      <c r="M1140" s="4">
        <v>3</v>
      </c>
      <c r="N1140" s="4" t="s">
        <v>3</v>
      </c>
      <c r="O1140" s="4">
        <v>2</v>
      </c>
      <c r="P1140" s="4"/>
      <c r="Q1140" s="4"/>
      <c r="R1140" s="4"/>
      <c r="S1140" s="4"/>
      <c r="T1140" s="4"/>
      <c r="U1140" s="4"/>
      <c r="V1140" s="4"/>
      <c r="W1140" s="4"/>
    </row>
    <row r="1141" spans="1:245" x14ac:dyDescent="0.2">
      <c r="A1141" s="4">
        <v>50</v>
      </c>
      <c r="B1141" s="4">
        <v>0</v>
      </c>
      <c r="C1141" s="4">
        <v>0</v>
      </c>
      <c r="D1141" s="4">
        <v>1</v>
      </c>
      <c r="E1141" s="4">
        <v>224</v>
      </c>
      <c r="F1141" s="4">
        <f>ROUND(Source!AR1114,O1141)</f>
        <v>145464.56</v>
      </c>
      <c r="G1141" s="4" t="s">
        <v>62</v>
      </c>
      <c r="H1141" s="4" t="s">
        <v>63</v>
      </c>
      <c r="I1141" s="4"/>
      <c r="J1141" s="4"/>
      <c r="K1141" s="4">
        <v>224</v>
      </c>
      <c r="L1141" s="4">
        <v>26</v>
      </c>
      <c r="M1141" s="4">
        <v>3</v>
      </c>
      <c r="N1141" s="4" t="s">
        <v>3</v>
      </c>
      <c r="O1141" s="4">
        <v>2</v>
      </c>
      <c r="P1141" s="4"/>
      <c r="Q1141" s="4"/>
      <c r="R1141" s="4"/>
      <c r="S1141" s="4"/>
      <c r="T1141" s="4"/>
      <c r="U1141" s="4"/>
      <c r="V1141" s="4"/>
      <c r="W1141" s="4"/>
    </row>
    <row r="1143" spans="1:245" x14ac:dyDescent="0.2">
      <c r="A1143" s="1">
        <v>4</v>
      </c>
      <c r="B1143" s="1">
        <v>1</v>
      </c>
      <c r="C1143" s="1"/>
      <c r="D1143" s="1">
        <f>ROW(A1183)</f>
        <v>1183</v>
      </c>
      <c r="E1143" s="1"/>
      <c r="F1143" s="1" t="s">
        <v>256</v>
      </c>
      <c r="G1143" s="1" t="s">
        <v>257</v>
      </c>
      <c r="H1143" s="1" t="s">
        <v>3</v>
      </c>
      <c r="I1143" s="1">
        <v>0</v>
      </c>
      <c r="J1143" s="1"/>
      <c r="K1143" s="1">
        <v>-1</v>
      </c>
      <c r="L1143" s="1"/>
      <c r="M1143" s="1"/>
      <c r="N1143" s="1"/>
      <c r="O1143" s="1"/>
      <c r="P1143" s="1"/>
      <c r="Q1143" s="1"/>
      <c r="R1143" s="1"/>
      <c r="S1143" s="1"/>
      <c r="T1143" s="1"/>
      <c r="U1143" s="1" t="s">
        <v>3</v>
      </c>
      <c r="V1143" s="1">
        <v>0</v>
      </c>
      <c r="W1143" s="1"/>
      <c r="X1143" s="1"/>
      <c r="Y1143" s="1"/>
      <c r="Z1143" s="1"/>
      <c r="AA1143" s="1"/>
      <c r="AB1143" s="1" t="s">
        <v>3</v>
      </c>
      <c r="AC1143" s="1" t="s">
        <v>3</v>
      </c>
      <c r="AD1143" s="1" t="s">
        <v>3</v>
      </c>
      <c r="AE1143" s="1" t="s">
        <v>3</v>
      </c>
      <c r="AF1143" s="1" t="s">
        <v>3</v>
      </c>
      <c r="AG1143" s="1" t="s">
        <v>3</v>
      </c>
      <c r="AH1143" s="1"/>
      <c r="AI1143" s="1"/>
      <c r="AJ1143" s="1"/>
      <c r="AK1143" s="1"/>
      <c r="AL1143" s="1"/>
      <c r="AM1143" s="1"/>
      <c r="AN1143" s="1"/>
      <c r="AO1143" s="1"/>
      <c r="AP1143" s="1" t="s">
        <v>3</v>
      </c>
      <c r="AQ1143" s="1" t="s">
        <v>3</v>
      </c>
      <c r="AR1143" s="1" t="s">
        <v>3</v>
      </c>
      <c r="AS1143" s="1"/>
      <c r="AT1143" s="1"/>
      <c r="AU1143" s="1"/>
      <c r="AV1143" s="1"/>
      <c r="AW1143" s="1"/>
      <c r="AX1143" s="1"/>
      <c r="AY1143" s="1"/>
      <c r="AZ1143" s="1" t="s">
        <v>3</v>
      </c>
      <c r="BA1143" s="1"/>
      <c r="BB1143" s="1" t="s">
        <v>3</v>
      </c>
      <c r="BC1143" s="1" t="s">
        <v>3</v>
      </c>
      <c r="BD1143" s="1" t="s">
        <v>3</v>
      </c>
      <c r="BE1143" s="1" t="s">
        <v>3</v>
      </c>
      <c r="BF1143" s="1" t="s">
        <v>3</v>
      </c>
      <c r="BG1143" s="1" t="s">
        <v>3</v>
      </c>
      <c r="BH1143" s="1" t="s">
        <v>3</v>
      </c>
      <c r="BI1143" s="1" t="s">
        <v>3</v>
      </c>
      <c r="BJ1143" s="1" t="s">
        <v>3</v>
      </c>
      <c r="BK1143" s="1" t="s">
        <v>3</v>
      </c>
      <c r="BL1143" s="1" t="s">
        <v>3</v>
      </c>
      <c r="BM1143" s="1" t="s">
        <v>3</v>
      </c>
      <c r="BN1143" s="1" t="s">
        <v>3</v>
      </c>
      <c r="BO1143" s="1" t="s">
        <v>3</v>
      </c>
      <c r="BP1143" s="1" t="s">
        <v>3</v>
      </c>
      <c r="BQ1143" s="1"/>
      <c r="BR1143" s="1"/>
      <c r="BS1143" s="1"/>
      <c r="BT1143" s="1"/>
      <c r="BU1143" s="1"/>
      <c r="BV1143" s="1"/>
      <c r="BW1143" s="1"/>
      <c r="BX1143" s="1">
        <v>0</v>
      </c>
      <c r="BY1143" s="1"/>
      <c r="BZ1143" s="1"/>
      <c r="CA1143" s="1"/>
      <c r="CB1143" s="1"/>
      <c r="CC1143" s="1"/>
      <c r="CD1143" s="1"/>
      <c r="CE1143" s="1"/>
      <c r="CF1143" s="1"/>
      <c r="CG1143" s="1"/>
      <c r="CH1143" s="1"/>
      <c r="CI1143" s="1"/>
      <c r="CJ1143" s="1">
        <v>0</v>
      </c>
    </row>
    <row r="1145" spans="1:245" x14ac:dyDescent="0.2">
      <c r="A1145" s="2">
        <v>52</v>
      </c>
      <c r="B1145" s="2">
        <f t="shared" ref="B1145:G1145" si="445">B1183</f>
        <v>1</v>
      </c>
      <c r="C1145" s="2">
        <f t="shared" si="445"/>
        <v>4</v>
      </c>
      <c r="D1145" s="2">
        <f t="shared" si="445"/>
        <v>1143</v>
      </c>
      <c r="E1145" s="2">
        <f t="shared" si="445"/>
        <v>0</v>
      </c>
      <c r="F1145" s="2" t="str">
        <f t="shared" si="445"/>
        <v>6.2</v>
      </c>
      <c r="G1145" s="2" t="str">
        <f t="shared" si="445"/>
        <v>Народная ул., д.3  (обустройство ИДН - 10 пог.м)</v>
      </c>
      <c r="H1145" s="2"/>
      <c r="I1145" s="2"/>
      <c r="J1145" s="2"/>
      <c r="K1145" s="2"/>
      <c r="L1145" s="2"/>
      <c r="M1145" s="2"/>
      <c r="N1145" s="2"/>
      <c r="O1145" s="2">
        <f t="shared" ref="O1145:AT1145" si="446">O1183</f>
        <v>39481.54</v>
      </c>
      <c r="P1145" s="2">
        <f t="shared" si="446"/>
        <v>34295.61</v>
      </c>
      <c r="Q1145" s="2">
        <f t="shared" si="446"/>
        <v>55.65</v>
      </c>
      <c r="R1145" s="2">
        <f t="shared" si="446"/>
        <v>7.18</v>
      </c>
      <c r="S1145" s="2">
        <f t="shared" si="446"/>
        <v>5130.28</v>
      </c>
      <c r="T1145" s="2">
        <f t="shared" si="446"/>
        <v>0</v>
      </c>
      <c r="U1145" s="2">
        <f t="shared" si="446"/>
        <v>22.461000000000002</v>
      </c>
      <c r="V1145" s="2">
        <f t="shared" si="446"/>
        <v>0</v>
      </c>
      <c r="W1145" s="2">
        <f t="shared" si="446"/>
        <v>0</v>
      </c>
      <c r="X1145" s="2">
        <f t="shared" si="446"/>
        <v>3591.2</v>
      </c>
      <c r="Y1145" s="2">
        <f t="shared" si="446"/>
        <v>513.03</v>
      </c>
      <c r="Z1145" s="2">
        <f t="shared" si="446"/>
        <v>0</v>
      </c>
      <c r="AA1145" s="2">
        <f t="shared" si="446"/>
        <v>0</v>
      </c>
      <c r="AB1145" s="2">
        <f t="shared" si="446"/>
        <v>0</v>
      </c>
      <c r="AC1145" s="2">
        <f t="shared" si="446"/>
        <v>0</v>
      </c>
      <c r="AD1145" s="2">
        <f t="shared" si="446"/>
        <v>0</v>
      </c>
      <c r="AE1145" s="2">
        <f t="shared" si="446"/>
        <v>0</v>
      </c>
      <c r="AF1145" s="2">
        <f t="shared" si="446"/>
        <v>0</v>
      </c>
      <c r="AG1145" s="2">
        <f t="shared" si="446"/>
        <v>0</v>
      </c>
      <c r="AH1145" s="2">
        <f t="shared" si="446"/>
        <v>0</v>
      </c>
      <c r="AI1145" s="2">
        <f t="shared" si="446"/>
        <v>0</v>
      </c>
      <c r="AJ1145" s="2">
        <f t="shared" si="446"/>
        <v>0</v>
      </c>
      <c r="AK1145" s="2">
        <f t="shared" si="446"/>
        <v>0</v>
      </c>
      <c r="AL1145" s="2">
        <f t="shared" si="446"/>
        <v>0</v>
      </c>
      <c r="AM1145" s="2">
        <f t="shared" si="446"/>
        <v>0</v>
      </c>
      <c r="AN1145" s="2">
        <f t="shared" si="446"/>
        <v>0</v>
      </c>
      <c r="AO1145" s="2">
        <f t="shared" si="446"/>
        <v>0</v>
      </c>
      <c r="AP1145" s="2">
        <f t="shared" si="446"/>
        <v>0</v>
      </c>
      <c r="AQ1145" s="2">
        <f t="shared" si="446"/>
        <v>0</v>
      </c>
      <c r="AR1145" s="2">
        <f t="shared" si="446"/>
        <v>43591.37</v>
      </c>
      <c r="AS1145" s="2">
        <f t="shared" si="446"/>
        <v>0</v>
      </c>
      <c r="AT1145" s="2">
        <f t="shared" si="446"/>
        <v>0</v>
      </c>
      <c r="AU1145" s="2">
        <f t="shared" ref="AU1145:BZ1145" si="447">AU1183</f>
        <v>43591.37</v>
      </c>
      <c r="AV1145" s="2">
        <f t="shared" si="447"/>
        <v>34295.61</v>
      </c>
      <c r="AW1145" s="2">
        <f t="shared" si="447"/>
        <v>34295.61</v>
      </c>
      <c r="AX1145" s="2">
        <f t="shared" si="447"/>
        <v>0</v>
      </c>
      <c r="AY1145" s="2">
        <f t="shared" si="447"/>
        <v>34295.61</v>
      </c>
      <c r="AZ1145" s="2">
        <f t="shared" si="447"/>
        <v>0</v>
      </c>
      <c r="BA1145" s="2">
        <f t="shared" si="447"/>
        <v>0</v>
      </c>
      <c r="BB1145" s="2">
        <f t="shared" si="447"/>
        <v>0</v>
      </c>
      <c r="BC1145" s="2">
        <f t="shared" si="447"/>
        <v>0</v>
      </c>
      <c r="BD1145" s="2">
        <f t="shared" si="447"/>
        <v>0</v>
      </c>
      <c r="BE1145" s="2">
        <f t="shared" si="447"/>
        <v>0</v>
      </c>
      <c r="BF1145" s="2">
        <f t="shared" si="447"/>
        <v>0</v>
      </c>
      <c r="BG1145" s="2">
        <f t="shared" si="447"/>
        <v>0</v>
      </c>
      <c r="BH1145" s="2">
        <f t="shared" si="447"/>
        <v>0</v>
      </c>
      <c r="BI1145" s="2">
        <f t="shared" si="447"/>
        <v>0</v>
      </c>
      <c r="BJ1145" s="2">
        <f t="shared" si="447"/>
        <v>0</v>
      </c>
      <c r="BK1145" s="2">
        <f t="shared" si="447"/>
        <v>0</v>
      </c>
      <c r="BL1145" s="2">
        <f t="shared" si="447"/>
        <v>0</v>
      </c>
      <c r="BM1145" s="2">
        <f t="shared" si="447"/>
        <v>0</v>
      </c>
      <c r="BN1145" s="2">
        <f t="shared" si="447"/>
        <v>0</v>
      </c>
      <c r="BO1145" s="2">
        <f t="shared" si="447"/>
        <v>0</v>
      </c>
      <c r="BP1145" s="2">
        <f t="shared" si="447"/>
        <v>0</v>
      </c>
      <c r="BQ1145" s="2">
        <f t="shared" si="447"/>
        <v>0</v>
      </c>
      <c r="BR1145" s="2">
        <f t="shared" si="447"/>
        <v>0</v>
      </c>
      <c r="BS1145" s="2">
        <f t="shared" si="447"/>
        <v>0</v>
      </c>
      <c r="BT1145" s="2">
        <f t="shared" si="447"/>
        <v>0</v>
      </c>
      <c r="BU1145" s="2">
        <f t="shared" si="447"/>
        <v>0</v>
      </c>
      <c r="BV1145" s="2">
        <f t="shared" si="447"/>
        <v>0</v>
      </c>
      <c r="BW1145" s="2">
        <f t="shared" si="447"/>
        <v>0</v>
      </c>
      <c r="BX1145" s="2">
        <f t="shared" si="447"/>
        <v>0</v>
      </c>
      <c r="BY1145" s="2">
        <f t="shared" si="447"/>
        <v>0</v>
      </c>
      <c r="BZ1145" s="2">
        <f t="shared" si="447"/>
        <v>0</v>
      </c>
      <c r="CA1145" s="2">
        <f t="shared" ref="CA1145:DF1145" si="448">CA1183</f>
        <v>0</v>
      </c>
      <c r="CB1145" s="2">
        <f t="shared" si="448"/>
        <v>0</v>
      </c>
      <c r="CC1145" s="2">
        <f t="shared" si="448"/>
        <v>0</v>
      </c>
      <c r="CD1145" s="2">
        <f t="shared" si="448"/>
        <v>0</v>
      </c>
      <c r="CE1145" s="2">
        <f t="shared" si="448"/>
        <v>0</v>
      </c>
      <c r="CF1145" s="2">
        <f t="shared" si="448"/>
        <v>0</v>
      </c>
      <c r="CG1145" s="2">
        <f t="shared" si="448"/>
        <v>0</v>
      </c>
      <c r="CH1145" s="2">
        <f t="shared" si="448"/>
        <v>0</v>
      </c>
      <c r="CI1145" s="2">
        <f t="shared" si="448"/>
        <v>0</v>
      </c>
      <c r="CJ1145" s="2">
        <f t="shared" si="448"/>
        <v>0</v>
      </c>
      <c r="CK1145" s="2">
        <f t="shared" si="448"/>
        <v>0</v>
      </c>
      <c r="CL1145" s="2">
        <f t="shared" si="448"/>
        <v>0</v>
      </c>
      <c r="CM1145" s="2">
        <f t="shared" si="448"/>
        <v>0</v>
      </c>
      <c r="CN1145" s="2">
        <f t="shared" si="448"/>
        <v>0</v>
      </c>
      <c r="CO1145" s="2">
        <f t="shared" si="448"/>
        <v>0</v>
      </c>
      <c r="CP1145" s="2">
        <f t="shared" si="448"/>
        <v>0</v>
      </c>
      <c r="CQ1145" s="2">
        <f t="shared" si="448"/>
        <v>0</v>
      </c>
      <c r="CR1145" s="2">
        <f t="shared" si="448"/>
        <v>0</v>
      </c>
      <c r="CS1145" s="2">
        <f t="shared" si="448"/>
        <v>0</v>
      </c>
      <c r="CT1145" s="2">
        <f t="shared" si="448"/>
        <v>0</v>
      </c>
      <c r="CU1145" s="2">
        <f t="shared" si="448"/>
        <v>0</v>
      </c>
      <c r="CV1145" s="2">
        <f t="shared" si="448"/>
        <v>0</v>
      </c>
      <c r="CW1145" s="2">
        <f t="shared" si="448"/>
        <v>0</v>
      </c>
      <c r="CX1145" s="2">
        <f t="shared" si="448"/>
        <v>0</v>
      </c>
      <c r="CY1145" s="2">
        <f t="shared" si="448"/>
        <v>0</v>
      </c>
      <c r="CZ1145" s="2">
        <f t="shared" si="448"/>
        <v>0</v>
      </c>
      <c r="DA1145" s="2">
        <f t="shared" si="448"/>
        <v>0</v>
      </c>
      <c r="DB1145" s="2">
        <f t="shared" si="448"/>
        <v>0</v>
      </c>
      <c r="DC1145" s="2">
        <f t="shared" si="448"/>
        <v>0</v>
      </c>
      <c r="DD1145" s="2">
        <f t="shared" si="448"/>
        <v>0</v>
      </c>
      <c r="DE1145" s="2">
        <f t="shared" si="448"/>
        <v>0</v>
      </c>
      <c r="DF1145" s="2">
        <f t="shared" si="448"/>
        <v>0</v>
      </c>
      <c r="DG1145" s="3">
        <f t="shared" ref="DG1145:EL1145" si="449">DG1183</f>
        <v>0</v>
      </c>
      <c r="DH1145" s="3">
        <f t="shared" si="449"/>
        <v>0</v>
      </c>
      <c r="DI1145" s="3">
        <f t="shared" si="449"/>
        <v>0</v>
      </c>
      <c r="DJ1145" s="3">
        <f t="shared" si="449"/>
        <v>0</v>
      </c>
      <c r="DK1145" s="3">
        <f t="shared" si="449"/>
        <v>0</v>
      </c>
      <c r="DL1145" s="3">
        <f t="shared" si="449"/>
        <v>0</v>
      </c>
      <c r="DM1145" s="3">
        <f t="shared" si="449"/>
        <v>0</v>
      </c>
      <c r="DN1145" s="3">
        <f t="shared" si="449"/>
        <v>0</v>
      </c>
      <c r="DO1145" s="3">
        <f t="shared" si="449"/>
        <v>0</v>
      </c>
      <c r="DP1145" s="3">
        <f t="shared" si="449"/>
        <v>0</v>
      </c>
      <c r="DQ1145" s="3">
        <f t="shared" si="449"/>
        <v>0</v>
      </c>
      <c r="DR1145" s="3">
        <f t="shared" si="449"/>
        <v>0</v>
      </c>
      <c r="DS1145" s="3">
        <f t="shared" si="449"/>
        <v>0</v>
      </c>
      <c r="DT1145" s="3">
        <f t="shared" si="449"/>
        <v>0</v>
      </c>
      <c r="DU1145" s="3">
        <f t="shared" si="449"/>
        <v>0</v>
      </c>
      <c r="DV1145" s="3">
        <f t="shared" si="449"/>
        <v>0</v>
      </c>
      <c r="DW1145" s="3">
        <f t="shared" si="449"/>
        <v>0</v>
      </c>
      <c r="DX1145" s="3">
        <f t="shared" si="449"/>
        <v>0</v>
      </c>
      <c r="DY1145" s="3">
        <f t="shared" si="449"/>
        <v>0</v>
      </c>
      <c r="DZ1145" s="3">
        <f t="shared" si="449"/>
        <v>0</v>
      </c>
      <c r="EA1145" s="3">
        <f t="shared" si="449"/>
        <v>0</v>
      </c>
      <c r="EB1145" s="3">
        <f t="shared" si="449"/>
        <v>0</v>
      </c>
      <c r="EC1145" s="3">
        <f t="shared" si="449"/>
        <v>0</v>
      </c>
      <c r="ED1145" s="3">
        <f t="shared" si="449"/>
        <v>0</v>
      </c>
      <c r="EE1145" s="3">
        <f t="shared" si="449"/>
        <v>0</v>
      </c>
      <c r="EF1145" s="3">
        <f t="shared" si="449"/>
        <v>0</v>
      </c>
      <c r="EG1145" s="3">
        <f t="shared" si="449"/>
        <v>0</v>
      </c>
      <c r="EH1145" s="3">
        <f t="shared" si="449"/>
        <v>0</v>
      </c>
      <c r="EI1145" s="3">
        <f t="shared" si="449"/>
        <v>0</v>
      </c>
      <c r="EJ1145" s="3">
        <f t="shared" si="449"/>
        <v>0</v>
      </c>
      <c r="EK1145" s="3">
        <f t="shared" si="449"/>
        <v>0</v>
      </c>
      <c r="EL1145" s="3">
        <f t="shared" si="449"/>
        <v>0</v>
      </c>
      <c r="EM1145" s="3">
        <f t="shared" ref="EM1145:FR1145" si="450">EM1183</f>
        <v>0</v>
      </c>
      <c r="EN1145" s="3">
        <f t="shared" si="450"/>
        <v>0</v>
      </c>
      <c r="EO1145" s="3">
        <f t="shared" si="450"/>
        <v>0</v>
      </c>
      <c r="EP1145" s="3">
        <f t="shared" si="450"/>
        <v>0</v>
      </c>
      <c r="EQ1145" s="3">
        <f t="shared" si="450"/>
        <v>0</v>
      </c>
      <c r="ER1145" s="3">
        <f t="shared" si="450"/>
        <v>0</v>
      </c>
      <c r="ES1145" s="3">
        <f t="shared" si="450"/>
        <v>0</v>
      </c>
      <c r="ET1145" s="3">
        <f t="shared" si="450"/>
        <v>0</v>
      </c>
      <c r="EU1145" s="3">
        <f t="shared" si="450"/>
        <v>0</v>
      </c>
      <c r="EV1145" s="3">
        <f t="shared" si="450"/>
        <v>0</v>
      </c>
      <c r="EW1145" s="3">
        <f t="shared" si="450"/>
        <v>0</v>
      </c>
      <c r="EX1145" s="3">
        <f t="shared" si="450"/>
        <v>0</v>
      </c>
      <c r="EY1145" s="3">
        <f t="shared" si="450"/>
        <v>0</v>
      </c>
      <c r="EZ1145" s="3">
        <f t="shared" si="450"/>
        <v>0</v>
      </c>
      <c r="FA1145" s="3">
        <f t="shared" si="450"/>
        <v>0</v>
      </c>
      <c r="FB1145" s="3">
        <f t="shared" si="450"/>
        <v>0</v>
      </c>
      <c r="FC1145" s="3">
        <f t="shared" si="450"/>
        <v>0</v>
      </c>
      <c r="FD1145" s="3">
        <f t="shared" si="450"/>
        <v>0</v>
      </c>
      <c r="FE1145" s="3">
        <f t="shared" si="450"/>
        <v>0</v>
      </c>
      <c r="FF1145" s="3">
        <f t="shared" si="450"/>
        <v>0</v>
      </c>
      <c r="FG1145" s="3">
        <f t="shared" si="450"/>
        <v>0</v>
      </c>
      <c r="FH1145" s="3">
        <f t="shared" si="450"/>
        <v>0</v>
      </c>
      <c r="FI1145" s="3">
        <f t="shared" si="450"/>
        <v>0</v>
      </c>
      <c r="FJ1145" s="3">
        <f t="shared" si="450"/>
        <v>0</v>
      </c>
      <c r="FK1145" s="3">
        <f t="shared" si="450"/>
        <v>0</v>
      </c>
      <c r="FL1145" s="3">
        <f t="shared" si="450"/>
        <v>0</v>
      </c>
      <c r="FM1145" s="3">
        <f t="shared" si="450"/>
        <v>0</v>
      </c>
      <c r="FN1145" s="3">
        <f t="shared" si="450"/>
        <v>0</v>
      </c>
      <c r="FO1145" s="3">
        <f t="shared" si="450"/>
        <v>0</v>
      </c>
      <c r="FP1145" s="3">
        <f t="shared" si="450"/>
        <v>0</v>
      </c>
      <c r="FQ1145" s="3">
        <f t="shared" si="450"/>
        <v>0</v>
      </c>
      <c r="FR1145" s="3">
        <f t="shared" si="450"/>
        <v>0</v>
      </c>
      <c r="FS1145" s="3">
        <f t="shared" ref="FS1145:GX1145" si="451">FS1183</f>
        <v>0</v>
      </c>
      <c r="FT1145" s="3">
        <f t="shared" si="451"/>
        <v>0</v>
      </c>
      <c r="FU1145" s="3">
        <f t="shared" si="451"/>
        <v>0</v>
      </c>
      <c r="FV1145" s="3">
        <f t="shared" si="451"/>
        <v>0</v>
      </c>
      <c r="FW1145" s="3">
        <f t="shared" si="451"/>
        <v>0</v>
      </c>
      <c r="FX1145" s="3">
        <f t="shared" si="451"/>
        <v>0</v>
      </c>
      <c r="FY1145" s="3">
        <f t="shared" si="451"/>
        <v>0</v>
      </c>
      <c r="FZ1145" s="3">
        <f t="shared" si="451"/>
        <v>0</v>
      </c>
      <c r="GA1145" s="3">
        <f t="shared" si="451"/>
        <v>0</v>
      </c>
      <c r="GB1145" s="3">
        <f t="shared" si="451"/>
        <v>0</v>
      </c>
      <c r="GC1145" s="3">
        <f t="shared" si="451"/>
        <v>0</v>
      </c>
      <c r="GD1145" s="3">
        <f t="shared" si="451"/>
        <v>0</v>
      </c>
      <c r="GE1145" s="3">
        <f t="shared" si="451"/>
        <v>0</v>
      </c>
      <c r="GF1145" s="3">
        <f t="shared" si="451"/>
        <v>0</v>
      </c>
      <c r="GG1145" s="3">
        <f t="shared" si="451"/>
        <v>0</v>
      </c>
      <c r="GH1145" s="3">
        <f t="shared" si="451"/>
        <v>0</v>
      </c>
      <c r="GI1145" s="3">
        <f t="shared" si="451"/>
        <v>0</v>
      </c>
      <c r="GJ1145" s="3">
        <f t="shared" si="451"/>
        <v>0</v>
      </c>
      <c r="GK1145" s="3">
        <f t="shared" si="451"/>
        <v>0</v>
      </c>
      <c r="GL1145" s="3">
        <f t="shared" si="451"/>
        <v>0</v>
      </c>
      <c r="GM1145" s="3">
        <f t="shared" si="451"/>
        <v>0</v>
      </c>
      <c r="GN1145" s="3">
        <f t="shared" si="451"/>
        <v>0</v>
      </c>
      <c r="GO1145" s="3">
        <f t="shared" si="451"/>
        <v>0</v>
      </c>
      <c r="GP1145" s="3">
        <f t="shared" si="451"/>
        <v>0</v>
      </c>
      <c r="GQ1145" s="3">
        <f t="shared" si="451"/>
        <v>0</v>
      </c>
      <c r="GR1145" s="3">
        <f t="shared" si="451"/>
        <v>0</v>
      </c>
      <c r="GS1145" s="3">
        <f t="shared" si="451"/>
        <v>0</v>
      </c>
      <c r="GT1145" s="3">
        <f t="shared" si="451"/>
        <v>0</v>
      </c>
      <c r="GU1145" s="3">
        <f t="shared" si="451"/>
        <v>0</v>
      </c>
      <c r="GV1145" s="3">
        <f t="shared" si="451"/>
        <v>0</v>
      </c>
      <c r="GW1145" s="3">
        <f t="shared" si="451"/>
        <v>0</v>
      </c>
      <c r="GX1145" s="3">
        <f t="shared" si="451"/>
        <v>0</v>
      </c>
    </row>
    <row r="1147" spans="1:245" x14ac:dyDescent="0.2">
      <c r="A1147" s="1">
        <v>5</v>
      </c>
      <c r="B1147" s="1">
        <v>1</v>
      </c>
      <c r="C1147" s="1"/>
      <c r="D1147" s="1">
        <f>ROW(A1154)</f>
        <v>1154</v>
      </c>
      <c r="E1147" s="1"/>
      <c r="F1147" s="1" t="s">
        <v>258</v>
      </c>
      <c r="G1147" s="1" t="s">
        <v>81</v>
      </c>
      <c r="H1147" s="1" t="s">
        <v>3</v>
      </c>
      <c r="I1147" s="1">
        <v>0</v>
      </c>
      <c r="J1147" s="1"/>
      <c r="K1147" s="1">
        <v>-1</v>
      </c>
      <c r="L1147" s="1"/>
      <c r="M1147" s="1"/>
      <c r="N1147" s="1"/>
      <c r="O1147" s="1"/>
      <c r="P1147" s="1"/>
      <c r="Q1147" s="1"/>
      <c r="R1147" s="1"/>
      <c r="S1147" s="1"/>
      <c r="T1147" s="1"/>
      <c r="U1147" s="1" t="s">
        <v>3</v>
      </c>
      <c r="V1147" s="1">
        <v>0</v>
      </c>
      <c r="W1147" s="1"/>
      <c r="X1147" s="1"/>
      <c r="Y1147" s="1"/>
      <c r="Z1147" s="1"/>
      <c r="AA1147" s="1"/>
      <c r="AB1147" s="1" t="s">
        <v>3</v>
      </c>
      <c r="AC1147" s="1" t="s">
        <v>3</v>
      </c>
      <c r="AD1147" s="1" t="s">
        <v>3</v>
      </c>
      <c r="AE1147" s="1" t="s">
        <v>3</v>
      </c>
      <c r="AF1147" s="1" t="s">
        <v>3</v>
      </c>
      <c r="AG1147" s="1" t="s">
        <v>3</v>
      </c>
      <c r="AH1147" s="1"/>
      <c r="AI1147" s="1"/>
      <c r="AJ1147" s="1"/>
      <c r="AK1147" s="1"/>
      <c r="AL1147" s="1"/>
      <c r="AM1147" s="1"/>
      <c r="AN1147" s="1"/>
      <c r="AO1147" s="1"/>
      <c r="AP1147" s="1" t="s">
        <v>3</v>
      </c>
      <c r="AQ1147" s="1" t="s">
        <v>3</v>
      </c>
      <c r="AR1147" s="1" t="s">
        <v>3</v>
      </c>
      <c r="AS1147" s="1"/>
      <c r="AT1147" s="1"/>
      <c r="AU1147" s="1"/>
      <c r="AV1147" s="1"/>
      <c r="AW1147" s="1"/>
      <c r="AX1147" s="1"/>
      <c r="AY1147" s="1"/>
      <c r="AZ1147" s="1" t="s">
        <v>3</v>
      </c>
      <c r="BA1147" s="1"/>
      <c r="BB1147" s="1" t="s">
        <v>3</v>
      </c>
      <c r="BC1147" s="1" t="s">
        <v>3</v>
      </c>
      <c r="BD1147" s="1" t="s">
        <v>3</v>
      </c>
      <c r="BE1147" s="1" t="s">
        <v>3</v>
      </c>
      <c r="BF1147" s="1" t="s">
        <v>3</v>
      </c>
      <c r="BG1147" s="1" t="s">
        <v>3</v>
      </c>
      <c r="BH1147" s="1" t="s">
        <v>3</v>
      </c>
      <c r="BI1147" s="1" t="s">
        <v>3</v>
      </c>
      <c r="BJ1147" s="1" t="s">
        <v>3</v>
      </c>
      <c r="BK1147" s="1" t="s">
        <v>3</v>
      </c>
      <c r="BL1147" s="1" t="s">
        <v>3</v>
      </c>
      <c r="BM1147" s="1" t="s">
        <v>3</v>
      </c>
      <c r="BN1147" s="1" t="s">
        <v>3</v>
      </c>
      <c r="BO1147" s="1" t="s">
        <v>3</v>
      </c>
      <c r="BP1147" s="1" t="s">
        <v>3</v>
      </c>
      <c r="BQ1147" s="1"/>
      <c r="BR1147" s="1"/>
      <c r="BS1147" s="1"/>
      <c r="BT1147" s="1"/>
      <c r="BU1147" s="1"/>
      <c r="BV1147" s="1"/>
      <c r="BW1147" s="1"/>
      <c r="BX1147" s="1">
        <v>0</v>
      </c>
      <c r="BY1147" s="1"/>
      <c r="BZ1147" s="1"/>
      <c r="CA1147" s="1"/>
      <c r="CB1147" s="1"/>
      <c r="CC1147" s="1"/>
      <c r="CD1147" s="1"/>
      <c r="CE1147" s="1"/>
      <c r="CF1147" s="1"/>
      <c r="CG1147" s="1"/>
      <c r="CH1147" s="1"/>
      <c r="CI1147" s="1"/>
      <c r="CJ1147" s="1">
        <v>0</v>
      </c>
    </row>
    <row r="1149" spans="1:245" x14ac:dyDescent="0.2">
      <c r="A1149" s="2">
        <v>52</v>
      </c>
      <c r="B1149" s="2">
        <f t="shared" ref="B1149:G1149" si="452">B1154</f>
        <v>1</v>
      </c>
      <c r="C1149" s="2">
        <f t="shared" si="452"/>
        <v>5</v>
      </c>
      <c r="D1149" s="2">
        <f t="shared" si="452"/>
        <v>1147</v>
      </c>
      <c r="E1149" s="2">
        <f t="shared" si="452"/>
        <v>0</v>
      </c>
      <c r="F1149" s="2" t="str">
        <f t="shared" si="452"/>
        <v>6.2.1</v>
      </c>
      <c r="G1149" s="2" t="str">
        <f t="shared" si="452"/>
        <v>Прочие работы</v>
      </c>
      <c r="H1149" s="2"/>
      <c r="I1149" s="2"/>
      <c r="J1149" s="2"/>
      <c r="K1149" s="2"/>
      <c r="L1149" s="2"/>
      <c r="M1149" s="2"/>
      <c r="N1149" s="2"/>
      <c r="O1149" s="2">
        <f t="shared" ref="O1149:AT1149" si="453">O1154</f>
        <v>39481.54</v>
      </c>
      <c r="P1149" s="2">
        <f t="shared" si="453"/>
        <v>34295.61</v>
      </c>
      <c r="Q1149" s="2">
        <f t="shared" si="453"/>
        <v>55.65</v>
      </c>
      <c r="R1149" s="2">
        <f t="shared" si="453"/>
        <v>7.18</v>
      </c>
      <c r="S1149" s="2">
        <f t="shared" si="453"/>
        <v>5130.28</v>
      </c>
      <c r="T1149" s="2">
        <f t="shared" si="453"/>
        <v>0</v>
      </c>
      <c r="U1149" s="2">
        <f t="shared" si="453"/>
        <v>22.461000000000002</v>
      </c>
      <c r="V1149" s="2">
        <f t="shared" si="453"/>
        <v>0</v>
      </c>
      <c r="W1149" s="2">
        <f t="shared" si="453"/>
        <v>0</v>
      </c>
      <c r="X1149" s="2">
        <f t="shared" si="453"/>
        <v>3591.2</v>
      </c>
      <c r="Y1149" s="2">
        <f t="shared" si="453"/>
        <v>513.03</v>
      </c>
      <c r="Z1149" s="2">
        <f t="shared" si="453"/>
        <v>0</v>
      </c>
      <c r="AA1149" s="2">
        <f t="shared" si="453"/>
        <v>0</v>
      </c>
      <c r="AB1149" s="2">
        <f t="shared" si="453"/>
        <v>39481.54</v>
      </c>
      <c r="AC1149" s="2">
        <f t="shared" si="453"/>
        <v>34295.61</v>
      </c>
      <c r="AD1149" s="2">
        <f t="shared" si="453"/>
        <v>55.65</v>
      </c>
      <c r="AE1149" s="2">
        <f t="shared" si="453"/>
        <v>7.18</v>
      </c>
      <c r="AF1149" s="2">
        <f t="shared" si="453"/>
        <v>5130.28</v>
      </c>
      <c r="AG1149" s="2">
        <f t="shared" si="453"/>
        <v>0</v>
      </c>
      <c r="AH1149" s="2">
        <f t="shared" si="453"/>
        <v>22.461000000000002</v>
      </c>
      <c r="AI1149" s="2">
        <f t="shared" si="453"/>
        <v>0</v>
      </c>
      <c r="AJ1149" s="2">
        <f t="shared" si="453"/>
        <v>0</v>
      </c>
      <c r="AK1149" s="2">
        <f t="shared" si="453"/>
        <v>3591.2</v>
      </c>
      <c r="AL1149" s="2">
        <f t="shared" si="453"/>
        <v>513.03</v>
      </c>
      <c r="AM1149" s="2">
        <f t="shared" si="453"/>
        <v>0</v>
      </c>
      <c r="AN1149" s="2">
        <f t="shared" si="453"/>
        <v>0</v>
      </c>
      <c r="AO1149" s="2">
        <f t="shared" si="453"/>
        <v>0</v>
      </c>
      <c r="AP1149" s="2">
        <f t="shared" si="453"/>
        <v>0</v>
      </c>
      <c r="AQ1149" s="2">
        <f t="shared" si="453"/>
        <v>0</v>
      </c>
      <c r="AR1149" s="2">
        <f t="shared" si="453"/>
        <v>43591.37</v>
      </c>
      <c r="AS1149" s="2">
        <f t="shared" si="453"/>
        <v>0</v>
      </c>
      <c r="AT1149" s="2">
        <f t="shared" si="453"/>
        <v>0</v>
      </c>
      <c r="AU1149" s="2">
        <f t="shared" ref="AU1149:BZ1149" si="454">AU1154</f>
        <v>43591.37</v>
      </c>
      <c r="AV1149" s="2">
        <f t="shared" si="454"/>
        <v>34295.61</v>
      </c>
      <c r="AW1149" s="2">
        <f t="shared" si="454"/>
        <v>34295.61</v>
      </c>
      <c r="AX1149" s="2">
        <f t="shared" si="454"/>
        <v>0</v>
      </c>
      <c r="AY1149" s="2">
        <f t="shared" si="454"/>
        <v>34295.61</v>
      </c>
      <c r="AZ1149" s="2">
        <f t="shared" si="454"/>
        <v>0</v>
      </c>
      <c r="BA1149" s="2">
        <f t="shared" si="454"/>
        <v>0</v>
      </c>
      <c r="BB1149" s="2">
        <f t="shared" si="454"/>
        <v>0</v>
      </c>
      <c r="BC1149" s="2">
        <f t="shared" si="454"/>
        <v>0</v>
      </c>
      <c r="BD1149" s="2">
        <f t="shared" si="454"/>
        <v>0</v>
      </c>
      <c r="BE1149" s="2">
        <f t="shared" si="454"/>
        <v>0</v>
      </c>
      <c r="BF1149" s="2">
        <f t="shared" si="454"/>
        <v>0</v>
      </c>
      <c r="BG1149" s="2">
        <f t="shared" si="454"/>
        <v>0</v>
      </c>
      <c r="BH1149" s="2">
        <f t="shared" si="454"/>
        <v>0</v>
      </c>
      <c r="BI1149" s="2">
        <f t="shared" si="454"/>
        <v>0</v>
      </c>
      <c r="BJ1149" s="2">
        <f t="shared" si="454"/>
        <v>0</v>
      </c>
      <c r="BK1149" s="2">
        <f t="shared" si="454"/>
        <v>0</v>
      </c>
      <c r="BL1149" s="2">
        <f t="shared" si="454"/>
        <v>0</v>
      </c>
      <c r="BM1149" s="2">
        <f t="shared" si="454"/>
        <v>0</v>
      </c>
      <c r="BN1149" s="2">
        <f t="shared" si="454"/>
        <v>0</v>
      </c>
      <c r="BO1149" s="2">
        <f t="shared" si="454"/>
        <v>0</v>
      </c>
      <c r="BP1149" s="2">
        <f t="shared" si="454"/>
        <v>0</v>
      </c>
      <c r="BQ1149" s="2">
        <f t="shared" si="454"/>
        <v>0</v>
      </c>
      <c r="BR1149" s="2">
        <f t="shared" si="454"/>
        <v>0</v>
      </c>
      <c r="BS1149" s="2">
        <f t="shared" si="454"/>
        <v>0</v>
      </c>
      <c r="BT1149" s="2">
        <f t="shared" si="454"/>
        <v>0</v>
      </c>
      <c r="BU1149" s="2">
        <f t="shared" si="454"/>
        <v>0</v>
      </c>
      <c r="BV1149" s="2">
        <f t="shared" si="454"/>
        <v>0</v>
      </c>
      <c r="BW1149" s="2">
        <f t="shared" si="454"/>
        <v>0</v>
      </c>
      <c r="BX1149" s="2">
        <f t="shared" si="454"/>
        <v>0</v>
      </c>
      <c r="BY1149" s="2">
        <f t="shared" si="454"/>
        <v>0</v>
      </c>
      <c r="BZ1149" s="2">
        <f t="shared" si="454"/>
        <v>0</v>
      </c>
      <c r="CA1149" s="2">
        <f t="shared" ref="CA1149:DF1149" si="455">CA1154</f>
        <v>43591.37</v>
      </c>
      <c r="CB1149" s="2">
        <f t="shared" si="455"/>
        <v>0</v>
      </c>
      <c r="CC1149" s="2">
        <f t="shared" si="455"/>
        <v>0</v>
      </c>
      <c r="CD1149" s="2">
        <f t="shared" si="455"/>
        <v>43591.37</v>
      </c>
      <c r="CE1149" s="2">
        <f t="shared" si="455"/>
        <v>34295.61</v>
      </c>
      <c r="CF1149" s="2">
        <f t="shared" si="455"/>
        <v>34295.61</v>
      </c>
      <c r="CG1149" s="2">
        <f t="shared" si="455"/>
        <v>0</v>
      </c>
      <c r="CH1149" s="2">
        <f t="shared" si="455"/>
        <v>34295.61</v>
      </c>
      <c r="CI1149" s="2">
        <f t="shared" si="455"/>
        <v>0</v>
      </c>
      <c r="CJ1149" s="2">
        <f t="shared" si="455"/>
        <v>0</v>
      </c>
      <c r="CK1149" s="2">
        <f t="shared" si="455"/>
        <v>0</v>
      </c>
      <c r="CL1149" s="2">
        <f t="shared" si="455"/>
        <v>0</v>
      </c>
      <c r="CM1149" s="2">
        <f t="shared" si="455"/>
        <v>0</v>
      </c>
      <c r="CN1149" s="2">
        <f t="shared" si="455"/>
        <v>0</v>
      </c>
      <c r="CO1149" s="2">
        <f t="shared" si="455"/>
        <v>0</v>
      </c>
      <c r="CP1149" s="2">
        <f t="shared" si="455"/>
        <v>0</v>
      </c>
      <c r="CQ1149" s="2">
        <f t="shared" si="455"/>
        <v>0</v>
      </c>
      <c r="CR1149" s="2">
        <f t="shared" si="455"/>
        <v>0</v>
      </c>
      <c r="CS1149" s="2">
        <f t="shared" si="455"/>
        <v>0</v>
      </c>
      <c r="CT1149" s="2">
        <f t="shared" si="455"/>
        <v>0</v>
      </c>
      <c r="CU1149" s="2">
        <f t="shared" si="455"/>
        <v>0</v>
      </c>
      <c r="CV1149" s="2">
        <f t="shared" si="455"/>
        <v>0</v>
      </c>
      <c r="CW1149" s="2">
        <f t="shared" si="455"/>
        <v>0</v>
      </c>
      <c r="CX1149" s="2">
        <f t="shared" si="455"/>
        <v>0</v>
      </c>
      <c r="CY1149" s="2">
        <f t="shared" si="455"/>
        <v>0</v>
      </c>
      <c r="CZ1149" s="2">
        <f t="shared" si="455"/>
        <v>0</v>
      </c>
      <c r="DA1149" s="2">
        <f t="shared" si="455"/>
        <v>0</v>
      </c>
      <c r="DB1149" s="2">
        <f t="shared" si="455"/>
        <v>0</v>
      </c>
      <c r="DC1149" s="2">
        <f t="shared" si="455"/>
        <v>0</v>
      </c>
      <c r="DD1149" s="2">
        <f t="shared" si="455"/>
        <v>0</v>
      </c>
      <c r="DE1149" s="2">
        <f t="shared" si="455"/>
        <v>0</v>
      </c>
      <c r="DF1149" s="2">
        <f t="shared" si="455"/>
        <v>0</v>
      </c>
      <c r="DG1149" s="3">
        <f t="shared" ref="DG1149:EL1149" si="456">DG1154</f>
        <v>0</v>
      </c>
      <c r="DH1149" s="3">
        <f t="shared" si="456"/>
        <v>0</v>
      </c>
      <c r="DI1149" s="3">
        <f t="shared" si="456"/>
        <v>0</v>
      </c>
      <c r="DJ1149" s="3">
        <f t="shared" si="456"/>
        <v>0</v>
      </c>
      <c r="DK1149" s="3">
        <f t="shared" si="456"/>
        <v>0</v>
      </c>
      <c r="DL1149" s="3">
        <f t="shared" si="456"/>
        <v>0</v>
      </c>
      <c r="DM1149" s="3">
        <f t="shared" si="456"/>
        <v>0</v>
      </c>
      <c r="DN1149" s="3">
        <f t="shared" si="456"/>
        <v>0</v>
      </c>
      <c r="DO1149" s="3">
        <f t="shared" si="456"/>
        <v>0</v>
      </c>
      <c r="DP1149" s="3">
        <f t="shared" si="456"/>
        <v>0</v>
      </c>
      <c r="DQ1149" s="3">
        <f t="shared" si="456"/>
        <v>0</v>
      </c>
      <c r="DR1149" s="3">
        <f t="shared" si="456"/>
        <v>0</v>
      </c>
      <c r="DS1149" s="3">
        <f t="shared" si="456"/>
        <v>0</v>
      </c>
      <c r="DT1149" s="3">
        <f t="shared" si="456"/>
        <v>0</v>
      </c>
      <c r="DU1149" s="3">
        <f t="shared" si="456"/>
        <v>0</v>
      </c>
      <c r="DV1149" s="3">
        <f t="shared" si="456"/>
        <v>0</v>
      </c>
      <c r="DW1149" s="3">
        <f t="shared" si="456"/>
        <v>0</v>
      </c>
      <c r="DX1149" s="3">
        <f t="shared" si="456"/>
        <v>0</v>
      </c>
      <c r="DY1149" s="3">
        <f t="shared" si="456"/>
        <v>0</v>
      </c>
      <c r="DZ1149" s="3">
        <f t="shared" si="456"/>
        <v>0</v>
      </c>
      <c r="EA1149" s="3">
        <f t="shared" si="456"/>
        <v>0</v>
      </c>
      <c r="EB1149" s="3">
        <f t="shared" si="456"/>
        <v>0</v>
      </c>
      <c r="EC1149" s="3">
        <f t="shared" si="456"/>
        <v>0</v>
      </c>
      <c r="ED1149" s="3">
        <f t="shared" si="456"/>
        <v>0</v>
      </c>
      <c r="EE1149" s="3">
        <f t="shared" si="456"/>
        <v>0</v>
      </c>
      <c r="EF1149" s="3">
        <f t="shared" si="456"/>
        <v>0</v>
      </c>
      <c r="EG1149" s="3">
        <f t="shared" si="456"/>
        <v>0</v>
      </c>
      <c r="EH1149" s="3">
        <f t="shared" si="456"/>
        <v>0</v>
      </c>
      <c r="EI1149" s="3">
        <f t="shared" si="456"/>
        <v>0</v>
      </c>
      <c r="EJ1149" s="3">
        <f t="shared" si="456"/>
        <v>0</v>
      </c>
      <c r="EK1149" s="3">
        <f t="shared" si="456"/>
        <v>0</v>
      </c>
      <c r="EL1149" s="3">
        <f t="shared" si="456"/>
        <v>0</v>
      </c>
      <c r="EM1149" s="3">
        <f t="shared" ref="EM1149:FR1149" si="457">EM1154</f>
        <v>0</v>
      </c>
      <c r="EN1149" s="3">
        <f t="shared" si="457"/>
        <v>0</v>
      </c>
      <c r="EO1149" s="3">
        <f t="shared" si="457"/>
        <v>0</v>
      </c>
      <c r="EP1149" s="3">
        <f t="shared" si="457"/>
        <v>0</v>
      </c>
      <c r="EQ1149" s="3">
        <f t="shared" si="457"/>
        <v>0</v>
      </c>
      <c r="ER1149" s="3">
        <f t="shared" si="457"/>
        <v>0</v>
      </c>
      <c r="ES1149" s="3">
        <f t="shared" si="457"/>
        <v>0</v>
      </c>
      <c r="ET1149" s="3">
        <f t="shared" si="457"/>
        <v>0</v>
      </c>
      <c r="EU1149" s="3">
        <f t="shared" si="457"/>
        <v>0</v>
      </c>
      <c r="EV1149" s="3">
        <f t="shared" si="457"/>
        <v>0</v>
      </c>
      <c r="EW1149" s="3">
        <f t="shared" si="457"/>
        <v>0</v>
      </c>
      <c r="EX1149" s="3">
        <f t="shared" si="457"/>
        <v>0</v>
      </c>
      <c r="EY1149" s="3">
        <f t="shared" si="457"/>
        <v>0</v>
      </c>
      <c r="EZ1149" s="3">
        <f t="shared" si="457"/>
        <v>0</v>
      </c>
      <c r="FA1149" s="3">
        <f t="shared" si="457"/>
        <v>0</v>
      </c>
      <c r="FB1149" s="3">
        <f t="shared" si="457"/>
        <v>0</v>
      </c>
      <c r="FC1149" s="3">
        <f t="shared" si="457"/>
        <v>0</v>
      </c>
      <c r="FD1149" s="3">
        <f t="shared" si="457"/>
        <v>0</v>
      </c>
      <c r="FE1149" s="3">
        <f t="shared" si="457"/>
        <v>0</v>
      </c>
      <c r="FF1149" s="3">
        <f t="shared" si="457"/>
        <v>0</v>
      </c>
      <c r="FG1149" s="3">
        <f t="shared" si="457"/>
        <v>0</v>
      </c>
      <c r="FH1149" s="3">
        <f t="shared" si="457"/>
        <v>0</v>
      </c>
      <c r="FI1149" s="3">
        <f t="shared" si="457"/>
        <v>0</v>
      </c>
      <c r="FJ1149" s="3">
        <f t="shared" si="457"/>
        <v>0</v>
      </c>
      <c r="FK1149" s="3">
        <f t="shared" si="457"/>
        <v>0</v>
      </c>
      <c r="FL1149" s="3">
        <f t="shared" si="457"/>
        <v>0</v>
      </c>
      <c r="FM1149" s="3">
        <f t="shared" si="457"/>
        <v>0</v>
      </c>
      <c r="FN1149" s="3">
        <f t="shared" si="457"/>
        <v>0</v>
      </c>
      <c r="FO1149" s="3">
        <f t="shared" si="457"/>
        <v>0</v>
      </c>
      <c r="FP1149" s="3">
        <f t="shared" si="457"/>
        <v>0</v>
      </c>
      <c r="FQ1149" s="3">
        <f t="shared" si="457"/>
        <v>0</v>
      </c>
      <c r="FR1149" s="3">
        <f t="shared" si="457"/>
        <v>0</v>
      </c>
      <c r="FS1149" s="3">
        <f t="shared" ref="FS1149:GX1149" si="458">FS1154</f>
        <v>0</v>
      </c>
      <c r="FT1149" s="3">
        <f t="shared" si="458"/>
        <v>0</v>
      </c>
      <c r="FU1149" s="3">
        <f t="shared" si="458"/>
        <v>0</v>
      </c>
      <c r="FV1149" s="3">
        <f t="shared" si="458"/>
        <v>0</v>
      </c>
      <c r="FW1149" s="3">
        <f t="shared" si="458"/>
        <v>0</v>
      </c>
      <c r="FX1149" s="3">
        <f t="shared" si="458"/>
        <v>0</v>
      </c>
      <c r="FY1149" s="3">
        <f t="shared" si="458"/>
        <v>0</v>
      </c>
      <c r="FZ1149" s="3">
        <f t="shared" si="458"/>
        <v>0</v>
      </c>
      <c r="GA1149" s="3">
        <f t="shared" si="458"/>
        <v>0</v>
      </c>
      <c r="GB1149" s="3">
        <f t="shared" si="458"/>
        <v>0</v>
      </c>
      <c r="GC1149" s="3">
        <f t="shared" si="458"/>
        <v>0</v>
      </c>
      <c r="GD1149" s="3">
        <f t="shared" si="458"/>
        <v>0</v>
      </c>
      <c r="GE1149" s="3">
        <f t="shared" si="458"/>
        <v>0</v>
      </c>
      <c r="GF1149" s="3">
        <f t="shared" si="458"/>
        <v>0</v>
      </c>
      <c r="GG1149" s="3">
        <f t="shared" si="458"/>
        <v>0</v>
      </c>
      <c r="GH1149" s="3">
        <f t="shared" si="458"/>
        <v>0</v>
      </c>
      <c r="GI1149" s="3">
        <f t="shared" si="458"/>
        <v>0</v>
      </c>
      <c r="GJ1149" s="3">
        <f t="shared" si="458"/>
        <v>0</v>
      </c>
      <c r="GK1149" s="3">
        <f t="shared" si="458"/>
        <v>0</v>
      </c>
      <c r="GL1149" s="3">
        <f t="shared" si="458"/>
        <v>0</v>
      </c>
      <c r="GM1149" s="3">
        <f t="shared" si="458"/>
        <v>0</v>
      </c>
      <c r="GN1149" s="3">
        <f t="shared" si="458"/>
        <v>0</v>
      </c>
      <c r="GO1149" s="3">
        <f t="shared" si="458"/>
        <v>0</v>
      </c>
      <c r="GP1149" s="3">
        <f t="shared" si="458"/>
        <v>0</v>
      </c>
      <c r="GQ1149" s="3">
        <f t="shared" si="458"/>
        <v>0</v>
      </c>
      <c r="GR1149" s="3">
        <f t="shared" si="458"/>
        <v>0</v>
      </c>
      <c r="GS1149" s="3">
        <f t="shared" si="458"/>
        <v>0</v>
      </c>
      <c r="GT1149" s="3">
        <f t="shared" si="458"/>
        <v>0</v>
      </c>
      <c r="GU1149" s="3">
        <f t="shared" si="458"/>
        <v>0</v>
      </c>
      <c r="GV1149" s="3">
        <f t="shared" si="458"/>
        <v>0</v>
      </c>
      <c r="GW1149" s="3">
        <f t="shared" si="458"/>
        <v>0</v>
      </c>
      <c r="GX1149" s="3">
        <f t="shared" si="458"/>
        <v>0</v>
      </c>
    </row>
    <row r="1151" spans="1:245" x14ac:dyDescent="0.2">
      <c r="A1151">
        <v>17</v>
      </c>
      <c r="B1151">
        <v>1</v>
      </c>
      <c r="C1151">
        <f>ROW(SmtRes!A84)</f>
        <v>84</v>
      </c>
      <c r="D1151">
        <f>ROW(EtalonRes!A73)</f>
        <v>73</v>
      </c>
      <c r="E1151" t="s">
        <v>89</v>
      </c>
      <c r="F1151" t="s">
        <v>82</v>
      </c>
      <c r="G1151" t="s">
        <v>83</v>
      </c>
      <c r="H1151" t="s">
        <v>84</v>
      </c>
      <c r="I1151">
        <f>ROUND(11/10,9)</f>
        <v>1.1000000000000001</v>
      </c>
      <c r="J1151">
        <v>0</v>
      </c>
      <c r="O1151">
        <f>ROUND(CP1151,2)</f>
        <v>35725.22</v>
      </c>
      <c r="P1151">
        <f>ROUND(CQ1151*I1151,2)</f>
        <v>31100.38</v>
      </c>
      <c r="Q1151">
        <f>ROUND(CR1151*I1151,2)</f>
        <v>49.64</v>
      </c>
      <c r="R1151">
        <f>ROUND(CS1151*I1151,2)</f>
        <v>6.4</v>
      </c>
      <c r="S1151">
        <f>ROUND(CT1151*I1151,2)</f>
        <v>4575.2</v>
      </c>
      <c r="T1151">
        <f>ROUND(CU1151*I1151,2)</f>
        <v>0</v>
      </c>
      <c r="U1151">
        <f>CV1151*I1151</f>
        <v>20.031000000000002</v>
      </c>
      <c r="V1151">
        <f>CW1151*I1151</f>
        <v>0</v>
      </c>
      <c r="W1151">
        <f>ROUND(CX1151*I1151,2)</f>
        <v>0</v>
      </c>
      <c r="X1151">
        <f>ROUND(CY1151,2)</f>
        <v>3202.64</v>
      </c>
      <c r="Y1151">
        <f>ROUND(CZ1151,2)</f>
        <v>457.52</v>
      </c>
      <c r="AA1151">
        <v>36286615</v>
      </c>
      <c r="AB1151">
        <f>ROUND((AC1151+AD1151+AF1151),6)</f>
        <v>32477.47</v>
      </c>
      <c r="AC1151">
        <f>ROUND((ES1151),6)</f>
        <v>28273.07</v>
      </c>
      <c r="AD1151">
        <f>ROUND((((ET1151)-(EU1151))+AE1151),6)</f>
        <v>45.13</v>
      </c>
      <c r="AE1151">
        <f>ROUND((EU1151),6)</f>
        <v>5.82</v>
      </c>
      <c r="AF1151">
        <f>ROUND((EV1151),6)</f>
        <v>4159.2700000000004</v>
      </c>
      <c r="AG1151">
        <f>ROUND((AP1151),6)</f>
        <v>0</v>
      </c>
      <c r="AH1151">
        <f>(EW1151)</f>
        <v>18.21</v>
      </c>
      <c r="AI1151">
        <f>(EX1151)</f>
        <v>0</v>
      </c>
      <c r="AJ1151">
        <f>(AS1151)</f>
        <v>0</v>
      </c>
      <c r="AK1151">
        <v>32477.47</v>
      </c>
      <c r="AL1151">
        <v>28273.07</v>
      </c>
      <c r="AM1151">
        <v>45.13</v>
      </c>
      <c r="AN1151">
        <v>5.82</v>
      </c>
      <c r="AO1151">
        <v>4159.2700000000004</v>
      </c>
      <c r="AP1151">
        <v>0</v>
      </c>
      <c r="AQ1151">
        <v>18.21</v>
      </c>
      <c r="AR1151">
        <v>0</v>
      </c>
      <c r="AS1151">
        <v>0</v>
      </c>
      <c r="AT1151">
        <v>70</v>
      </c>
      <c r="AU1151">
        <v>10</v>
      </c>
      <c r="AV1151">
        <v>1</v>
      </c>
      <c r="AW1151">
        <v>1</v>
      </c>
      <c r="AZ1151">
        <v>1</v>
      </c>
      <c r="BA1151">
        <v>1</v>
      </c>
      <c r="BB1151">
        <v>1</v>
      </c>
      <c r="BC1151">
        <v>1</v>
      </c>
      <c r="BD1151" t="s">
        <v>3</v>
      </c>
      <c r="BE1151" t="s">
        <v>3</v>
      </c>
      <c r="BF1151" t="s">
        <v>3</v>
      </c>
      <c r="BG1151" t="s">
        <v>3</v>
      </c>
      <c r="BH1151">
        <v>0</v>
      </c>
      <c r="BI1151">
        <v>4</v>
      </c>
      <c r="BJ1151" t="s">
        <v>85</v>
      </c>
      <c r="BM1151">
        <v>0</v>
      </c>
      <c r="BN1151">
        <v>0</v>
      </c>
      <c r="BO1151" t="s">
        <v>3</v>
      </c>
      <c r="BP1151">
        <v>0</v>
      </c>
      <c r="BQ1151">
        <v>1</v>
      </c>
      <c r="BR1151">
        <v>0</v>
      </c>
      <c r="BS1151">
        <v>1</v>
      </c>
      <c r="BT1151">
        <v>1</v>
      </c>
      <c r="BU1151">
        <v>1</v>
      </c>
      <c r="BV1151">
        <v>1</v>
      </c>
      <c r="BW1151">
        <v>1</v>
      </c>
      <c r="BX1151">
        <v>1</v>
      </c>
      <c r="BY1151" t="s">
        <v>3</v>
      </c>
      <c r="BZ1151">
        <v>70</v>
      </c>
      <c r="CA1151">
        <v>10</v>
      </c>
      <c r="CE1151">
        <v>0</v>
      </c>
      <c r="CF1151">
        <v>0</v>
      </c>
      <c r="CG1151">
        <v>0</v>
      </c>
      <c r="CM1151">
        <v>0</v>
      </c>
      <c r="CN1151" t="s">
        <v>3</v>
      </c>
      <c r="CO1151">
        <v>0</v>
      </c>
      <c r="CP1151">
        <f>(P1151+Q1151+S1151)</f>
        <v>35725.22</v>
      </c>
      <c r="CQ1151">
        <f>(AC1151*BC1151*AW1151)</f>
        <v>28273.07</v>
      </c>
      <c r="CR1151">
        <f>((((ET1151)*BB1151-(EU1151)*BS1151)+AE1151*BS1151)*AV1151)</f>
        <v>45.13</v>
      </c>
      <c r="CS1151">
        <f>(AE1151*BS1151*AV1151)</f>
        <v>5.82</v>
      </c>
      <c r="CT1151">
        <f>(AF1151*BA1151*AV1151)</f>
        <v>4159.2700000000004</v>
      </c>
      <c r="CU1151">
        <f>AG1151</f>
        <v>0</v>
      </c>
      <c r="CV1151">
        <f>(AH1151*AV1151)</f>
        <v>18.21</v>
      </c>
      <c r="CW1151">
        <f>AI1151</f>
        <v>0</v>
      </c>
      <c r="CX1151">
        <f>AJ1151</f>
        <v>0</v>
      </c>
      <c r="CY1151">
        <f>((S1151*BZ1151)/100)</f>
        <v>3202.64</v>
      </c>
      <c r="CZ1151">
        <f>((S1151*CA1151)/100)</f>
        <v>457.52</v>
      </c>
      <c r="DC1151" t="s">
        <v>3</v>
      </c>
      <c r="DD1151" t="s">
        <v>3</v>
      </c>
      <c r="DE1151" t="s">
        <v>3</v>
      </c>
      <c r="DF1151" t="s">
        <v>3</v>
      </c>
      <c r="DG1151" t="s">
        <v>3</v>
      </c>
      <c r="DH1151" t="s">
        <v>3</v>
      </c>
      <c r="DI1151" t="s">
        <v>3</v>
      </c>
      <c r="DJ1151" t="s">
        <v>3</v>
      </c>
      <c r="DK1151" t="s">
        <v>3</v>
      </c>
      <c r="DL1151" t="s">
        <v>3</v>
      </c>
      <c r="DM1151" t="s">
        <v>3</v>
      </c>
      <c r="DN1151">
        <v>0</v>
      </c>
      <c r="DO1151">
        <v>0</v>
      </c>
      <c r="DP1151">
        <v>1</v>
      </c>
      <c r="DQ1151">
        <v>1</v>
      </c>
      <c r="DU1151">
        <v>1010</v>
      </c>
      <c r="DV1151" t="s">
        <v>84</v>
      </c>
      <c r="DW1151" t="s">
        <v>84</v>
      </c>
      <c r="DX1151">
        <v>10</v>
      </c>
      <c r="EE1151">
        <v>34857346</v>
      </c>
      <c r="EF1151">
        <v>1</v>
      </c>
      <c r="EG1151" t="s">
        <v>86</v>
      </c>
      <c r="EH1151">
        <v>0</v>
      </c>
      <c r="EI1151" t="s">
        <v>3</v>
      </c>
      <c r="EJ1151">
        <v>4</v>
      </c>
      <c r="EK1151">
        <v>0</v>
      </c>
      <c r="EL1151" t="s">
        <v>87</v>
      </c>
      <c r="EM1151" t="s">
        <v>88</v>
      </c>
      <c r="EO1151" t="s">
        <v>3</v>
      </c>
      <c r="EQ1151">
        <v>131072</v>
      </c>
      <c r="ER1151">
        <v>32477.47</v>
      </c>
      <c r="ES1151">
        <v>28273.07</v>
      </c>
      <c r="ET1151">
        <v>45.13</v>
      </c>
      <c r="EU1151">
        <v>5.82</v>
      </c>
      <c r="EV1151">
        <v>4159.2700000000004</v>
      </c>
      <c r="EW1151">
        <v>18.21</v>
      </c>
      <c r="EX1151">
        <v>0</v>
      </c>
      <c r="EY1151">
        <v>0</v>
      </c>
      <c r="FQ1151">
        <v>0</v>
      </c>
      <c r="FR1151">
        <f>ROUND(IF(AND(BH1151=3,BI1151=3),P1151,0),2)</f>
        <v>0</v>
      </c>
      <c r="FS1151">
        <v>0</v>
      </c>
      <c r="FX1151">
        <v>70</v>
      </c>
      <c r="FY1151">
        <v>10</v>
      </c>
      <c r="GA1151" t="s">
        <v>3</v>
      </c>
      <c r="GD1151">
        <v>0</v>
      </c>
      <c r="GF1151">
        <v>-1882741430</v>
      </c>
      <c r="GG1151">
        <v>2</v>
      </c>
      <c r="GH1151">
        <v>1</v>
      </c>
      <c r="GI1151">
        <v>-2</v>
      </c>
      <c r="GJ1151">
        <v>0</v>
      </c>
      <c r="GK1151">
        <f>ROUND(R1151*(R12)/100,2)</f>
        <v>4.99</v>
      </c>
      <c r="GL1151">
        <f>ROUND(IF(AND(BH1151=3,BI1151=3,FS1151&lt;&gt;0),P1151,0),2)</f>
        <v>0</v>
      </c>
      <c r="GM1151">
        <f>ROUND(O1151+X1151+Y1151+GK1151,2)+GX1151</f>
        <v>39390.370000000003</v>
      </c>
      <c r="GN1151">
        <f>IF(OR(BI1151=0,BI1151=1),ROUND(O1151+X1151+Y1151+GK1151,2),0)</f>
        <v>0</v>
      </c>
      <c r="GO1151">
        <f>IF(BI1151=2,ROUND(O1151+X1151+Y1151+GK1151,2),0)</f>
        <v>0</v>
      </c>
      <c r="GP1151">
        <f>IF(BI1151=4,ROUND(O1151+X1151+Y1151+GK1151,2)+GX1151,0)</f>
        <v>39390.370000000003</v>
      </c>
      <c r="GR1151">
        <v>0</v>
      </c>
      <c r="GS1151">
        <v>3</v>
      </c>
      <c r="GT1151">
        <v>0</v>
      </c>
      <c r="GU1151" t="s">
        <v>3</v>
      </c>
      <c r="GV1151">
        <f>ROUND((GT1151),6)</f>
        <v>0</v>
      </c>
      <c r="GW1151">
        <v>1</v>
      </c>
      <c r="GX1151">
        <f>ROUND(HC1151*I1151,2)</f>
        <v>0</v>
      </c>
      <c r="HA1151">
        <v>0</v>
      </c>
      <c r="HB1151">
        <v>0</v>
      </c>
      <c r="HC1151">
        <f>GV1151*GW1151</f>
        <v>0</v>
      </c>
      <c r="IK1151">
        <v>0</v>
      </c>
    </row>
    <row r="1152" spans="1:245" x14ac:dyDescent="0.2">
      <c r="A1152">
        <v>17</v>
      </c>
      <c r="B1152">
        <v>1</v>
      </c>
      <c r="C1152">
        <f>ROW(SmtRes!A91)</f>
        <v>91</v>
      </c>
      <c r="D1152">
        <f>ROW(EtalonRes!A80)</f>
        <v>80</v>
      </c>
      <c r="E1152" t="s">
        <v>96</v>
      </c>
      <c r="F1152" t="s">
        <v>90</v>
      </c>
      <c r="G1152" t="s">
        <v>91</v>
      </c>
      <c r="H1152" t="s">
        <v>84</v>
      </c>
      <c r="I1152">
        <f>ROUND(2/10,9)</f>
        <v>0.2</v>
      </c>
      <c r="J1152">
        <v>0</v>
      </c>
      <c r="O1152">
        <f>ROUND(CP1152,2)</f>
        <v>3756.32</v>
      </c>
      <c r="P1152">
        <f>ROUND(CQ1152*I1152,2)</f>
        <v>3195.23</v>
      </c>
      <c r="Q1152">
        <f>ROUND(CR1152*I1152,2)</f>
        <v>6.01</v>
      </c>
      <c r="R1152">
        <f>ROUND(CS1152*I1152,2)</f>
        <v>0.78</v>
      </c>
      <c r="S1152">
        <f>ROUND(CT1152*I1152,2)</f>
        <v>555.08000000000004</v>
      </c>
      <c r="T1152">
        <f>ROUND(CU1152*I1152,2)</f>
        <v>0</v>
      </c>
      <c r="U1152">
        <f>CV1152*I1152</f>
        <v>2.4300000000000002</v>
      </c>
      <c r="V1152">
        <f>CW1152*I1152</f>
        <v>0</v>
      </c>
      <c r="W1152">
        <f>ROUND(CX1152*I1152,2)</f>
        <v>0</v>
      </c>
      <c r="X1152">
        <f>ROUND(CY1152,2)</f>
        <v>388.56</v>
      </c>
      <c r="Y1152">
        <f>ROUND(CZ1152,2)</f>
        <v>55.51</v>
      </c>
      <c r="AA1152">
        <v>36286615</v>
      </c>
      <c r="AB1152">
        <f>ROUND((AC1152+AD1152+AF1152),6)</f>
        <v>18781.650000000001</v>
      </c>
      <c r="AC1152">
        <f>ROUND((ES1152),6)</f>
        <v>15976.17</v>
      </c>
      <c r="AD1152">
        <f>ROUND((((ET1152)-(EU1152))+AE1152),6)</f>
        <v>30.06</v>
      </c>
      <c r="AE1152">
        <f>ROUND((EU1152),6)</f>
        <v>3.88</v>
      </c>
      <c r="AF1152">
        <f>ROUND((EV1152),6)</f>
        <v>2775.42</v>
      </c>
      <c r="AG1152">
        <f>ROUND((AP1152),6)</f>
        <v>0</v>
      </c>
      <c r="AH1152">
        <f>(EW1152)</f>
        <v>12.15</v>
      </c>
      <c r="AI1152">
        <f>(EX1152)</f>
        <v>0</v>
      </c>
      <c r="AJ1152">
        <f>(AS1152)</f>
        <v>0</v>
      </c>
      <c r="AK1152">
        <v>18781.650000000001</v>
      </c>
      <c r="AL1152">
        <v>15976.17</v>
      </c>
      <c r="AM1152">
        <v>30.06</v>
      </c>
      <c r="AN1152">
        <v>3.88</v>
      </c>
      <c r="AO1152">
        <v>2775.42</v>
      </c>
      <c r="AP1152">
        <v>0</v>
      </c>
      <c r="AQ1152">
        <v>12.15</v>
      </c>
      <c r="AR1152">
        <v>0</v>
      </c>
      <c r="AS1152">
        <v>0</v>
      </c>
      <c r="AT1152">
        <v>70</v>
      </c>
      <c r="AU1152">
        <v>10</v>
      </c>
      <c r="AV1152">
        <v>1</v>
      </c>
      <c r="AW1152">
        <v>1</v>
      </c>
      <c r="AZ1152">
        <v>1</v>
      </c>
      <c r="BA1152">
        <v>1</v>
      </c>
      <c r="BB1152">
        <v>1</v>
      </c>
      <c r="BC1152">
        <v>1</v>
      </c>
      <c r="BD1152" t="s">
        <v>3</v>
      </c>
      <c r="BE1152" t="s">
        <v>3</v>
      </c>
      <c r="BF1152" t="s">
        <v>3</v>
      </c>
      <c r="BG1152" t="s">
        <v>3</v>
      </c>
      <c r="BH1152">
        <v>0</v>
      </c>
      <c r="BI1152">
        <v>4</v>
      </c>
      <c r="BJ1152" t="s">
        <v>92</v>
      </c>
      <c r="BM1152">
        <v>0</v>
      </c>
      <c r="BN1152">
        <v>0</v>
      </c>
      <c r="BO1152" t="s">
        <v>3</v>
      </c>
      <c r="BP1152">
        <v>0</v>
      </c>
      <c r="BQ1152">
        <v>1</v>
      </c>
      <c r="BR1152">
        <v>0</v>
      </c>
      <c r="BS1152">
        <v>1</v>
      </c>
      <c r="BT1152">
        <v>1</v>
      </c>
      <c r="BU1152">
        <v>1</v>
      </c>
      <c r="BV1152">
        <v>1</v>
      </c>
      <c r="BW1152">
        <v>1</v>
      </c>
      <c r="BX1152">
        <v>1</v>
      </c>
      <c r="BY1152" t="s">
        <v>3</v>
      </c>
      <c r="BZ1152">
        <v>70</v>
      </c>
      <c r="CA1152">
        <v>10</v>
      </c>
      <c r="CE1152">
        <v>0</v>
      </c>
      <c r="CF1152">
        <v>0</v>
      </c>
      <c r="CG1152">
        <v>0</v>
      </c>
      <c r="CM1152">
        <v>0</v>
      </c>
      <c r="CN1152" t="s">
        <v>3</v>
      </c>
      <c r="CO1152">
        <v>0</v>
      </c>
      <c r="CP1152">
        <f>(P1152+Q1152+S1152)</f>
        <v>3756.32</v>
      </c>
      <c r="CQ1152">
        <f>(AC1152*BC1152*AW1152)</f>
        <v>15976.17</v>
      </c>
      <c r="CR1152">
        <f>((((ET1152)*BB1152-(EU1152)*BS1152)+AE1152*BS1152)*AV1152)</f>
        <v>30.06</v>
      </c>
      <c r="CS1152">
        <f>(AE1152*BS1152*AV1152)</f>
        <v>3.88</v>
      </c>
      <c r="CT1152">
        <f>(AF1152*BA1152*AV1152)</f>
        <v>2775.42</v>
      </c>
      <c r="CU1152">
        <f>AG1152</f>
        <v>0</v>
      </c>
      <c r="CV1152">
        <f>(AH1152*AV1152)</f>
        <v>12.15</v>
      </c>
      <c r="CW1152">
        <f>AI1152</f>
        <v>0</v>
      </c>
      <c r="CX1152">
        <f>AJ1152</f>
        <v>0</v>
      </c>
      <c r="CY1152">
        <f>((S1152*BZ1152)/100)</f>
        <v>388.55600000000004</v>
      </c>
      <c r="CZ1152">
        <f>((S1152*CA1152)/100)</f>
        <v>55.508000000000003</v>
      </c>
      <c r="DC1152" t="s">
        <v>3</v>
      </c>
      <c r="DD1152" t="s">
        <v>3</v>
      </c>
      <c r="DE1152" t="s">
        <v>3</v>
      </c>
      <c r="DF1152" t="s">
        <v>3</v>
      </c>
      <c r="DG1152" t="s">
        <v>3</v>
      </c>
      <c r="DH1152" t="s">
        <v>3</v>
      </c>
      <c r="DI1152" t="s">
        <v>3</v>
      </c>
      <c r="DJ1152" t="s">
        <v>3</v>
      </c>
      <c r="DK1152" t="s">
        <v>3</v>
      </c>
      <c r="DL1152" t="s">
        <v>3</v>
      </c>
      <c r="DM1152" t="s">
        <v>3</v>
      </c>
      <c r="DN1152">
        <v>0</v>
      </c>
      <c r="DO1152">
        <v>0</v>
      </c>
      <c r="DP1152">
        <v>1</v>
      </c>
      <c r="DQ1152">
        <v>1</v>
      </c>
      <c r="DU1152">
        <v>1010</v>
      </c>
      <c r="DV1152" t="s">
        <v>84</v>
      </c>
      <c r="DW1152" t="s">
        <v>84</v>
      </c>
      <c r="DX1152">
        <v>10</v>
      </c>
      <c r="EE1152">
        <v>34857346</v>
      </c>
      <c r="EF1152">
        <v>1</v>
      </c>
      <c r="EG1152" t="s">
        <v>86</v>
      </c>
      <c r="EH1152">
        <v>0</v>
      </c>
      <c r="EI1152" t="s">
        <v>3</v>
      </c>
      <c r="EJ1152">
        <v>4</v>
      </c>
      <c r="EK1152">
        <v>0</v>
      </c>
      <c r="EL1152" t="s">
        <v>87</v>
      </c>
      <c r="EM1152" t="s">
        <v>88</v>
      </c>
      <c r="EO1152" t="s">
        <v>3</v>
      </c>
      <c r="EQ1152">
        <v>131072</v>
      </c>
      <c r="ER1152">
        <v>18781.650000000001</v>
      </c>
      <c r="ES1152">
        <v>15976.17</v>
      </c>
      <c r="ET1152">
        <v>30.06</v>
      </c>
      <c r="EU1152">
        <v>3.88</v>
      </c>
      <c r="EV1152">
        <v>2775.42</v>
      </c>
      <c r="EW1152">
        <v>12.15</v>
      </c>
      <c r="EX1152">
        <v>0</v>
      </c>
      <c r="EY1152">
        <v>0</v>
      </c>
      <c r="FQ1152">
        <v>0</v>
      </c>
      <c r="FR1152">
        <f>ROUND(IF(AND(BH1152=3,BI1152=3),P1152,0),2)</f>
        <v>0</v>
      </c>
      <c r="FS1152">
        <v>0</v>
      </c>
      <c r="FX1152">
        <v>70</v>
      </c>
      <c r="FY1152">
        <v>10</v>
      </c>
      <c r="GA1152" t="s">
        <v>3</v>
      </c>
      <c r="GD1152">
        <v>0</v>
      </c>
      <c r="GF1152">
        <v>-1752973279</v>
      </c>
      <c r="GG1152">
        <v>2</v>
      </c>
      <c r="GH1152">
        <v>1</v>
      </c>
      <c r="GI1152">
        <v>-2</v>
      </c>
      <c r="GJ1152">
        <v>0</v>
      </c>
      <c r="GK1152">
        <f>ROUND(R1152*(R12)/100,2)</f>
        <v>0.61</v>
      </c>
      <c r="GL1152">
        <f>ROUND(IF(AND(BH1152=3,BI1152=3,FS1152&lt;&gt;0),P1152,0),2)</f>
        <v>0</v>
      </c>
      <c r="GM1152">
        <f>ROUND(O1152+X1152+Y1152+GK1152,2)+GX1152</f>
        <v>4201</v>
      </c>
      <c r="GN1152">
        <f>IF(OR(BI1152=0,BI1152=1),ROUND(O1152+X1152+Y1152+GK1152,2),0)</f>
        <v>0</v>
      </c>
      <c r="GO1152">
        <f>IF(BI1152=2,ROUND(O1152+X1152+Y1152+GK1152,2),0)</f>
        <v>0</v>
      </c>
      <c r="GP1152">
        <f>IF(BI1152=4,ROUND(O1152+X1152+Y1152+GK1152,2)+GX1152,0)</f>
        <v>4201</v>
      </c>
      <c r="GR1152">
        <v>0</v>
      </c>
      <c r="GS1152">
        <v>3</v>
      </c>
      <c r="GT1152">
        <v>0</v>
      </c>
      <c r="GU1152" t="s">
        <v>3</v>
      </c>
      <c r="GV1152">
        <f>ROUND((GT1152),6)</f>
        <v>0</v>
      </c>
      <c r="GW1152">
        <v>1</v>
      </c>
      <c r="GX1152">
        <f>ROUND(HC1152*I1152,2)</f>
        <v>0</v>
      </c>
      <c r="HA1152">
        <v>0</v>
      </c>
      <c r="HB1152">
        <v>0</v>
      </c>
      <c r="HC1152">
        <f>GV1152*GW1152</f>
        <v>0</v>
      </c>
      <c r="IK1152">
        <v>0</v>
      </c>
    </row>
    <row r="1154" spans="1:206" x14ac:dyDescent="0.2">
      <c r="A1154" s="2">
        <v>51</v>
      </c>
      <c r="B1154" s="2">
        <f>B1147</f>
        <v>1</v>
      </c>
      <c r="C1154" s="2">
        <f>A1147</f>
        <v>5</v>
      </c>
      <c r="D1154" s="2">
        <f>ROW(A1147)</f>
        <v>1147</v>
      </c>
      <c r="E1154" s="2"/>
      <c r="F1154" s="2" t="str">
        <f>IF(F1147&lt;&gt;"",F1147,"")</f>
        <v>6.2.1</v>
      </c>
      <c r="G1154" s="2" t="str">
        <f>IF(G1147&lt;&gt;"",G1147,"")</f>
        <v>Прочие работы</v>
      </c>
      <c r="H1154" s="2">
        <v>0</v>
      </c>
      <c r="I1154" s="2"/>
      <c r="J1154" s="2"/>
      <c r="K1154" s="2"/>
      <c r="L1154" s="2"/>
      <c r="M1154" s="2"/>
      <c r="N1154" s="2"/>
      <c r="O1154" s="2">
        <f t="shared" ref="O1154:T1154" si="459">ROUND(AB1154,2)</f>
        <v>39481.54</v>
      </c>
      <c r="P1154" s="2">
        <f t="shared" si="459"/>
        <v>34295.61</v>
      </c>
      <c r="Q1154" s="2">
        <f t="shared" si="459"/>
        <v>55.65</v>
      </c>
      <c r="R1154" s="2">
        <f t="shared" si="459"/>
        <v>7.18</v>
      </c>
      <c r="S1154" s="2">
        <f t="shared" si="459"/>
        <v>5130.28</v>
      </c>
      <c r="T1154" s="2">
        <f t="shared" si="459"/>
        <v>0</v>
      </c>
      <c r="U1154" s="2">
        <f>AH1154</f>
        <v>22.461000000000002</v>
      </c>
      <c r="V1154" s="2">
        <f>AI1154</f>
        <v>0</v>
      </c>
      <c r="W1154" s="2">
        <f>ROUND(AJ1154,2)</f>
        <v>0</v>
      </c>
      <c r="X1154" s="2">
        <f>ROUND(AK1154,2)</f>
        <v>3591.2</v>
      </c>
      <c r="Y1154" s="2">
        <f>ROUND(AL1154,2)</f>
        <v>513.03</v>
      </c>
      <c r="Z1154" s="2"/>
      <c r="AA1154" s="2"/>
      <c r="AB1154" s="2">
        <f>ROUND(SUMIF(AA1151:AA1152,"=36286615",O1151:O1152),2)</f>
        <v>39481.54</v>
      </c>
      <c r="AC1154" s="2">
        <f>ROUND(SUMIF(AA1151:AA1152,"=36286615",P1151:P1152),2)</f>
        <v>34295.61</v>
      </c>
      <c r="AD1154" s="2">
        <f>ROUND(SUMIF(AA1151:AA1152,"=36286615",Q1151:Q1152),2)</f>
        <v>55.65</v>
      </c>
      <c r="AE1154" s="2">
        <f>ROUND(SUMIF(AA1151:AA1152,"=36286615",R1151:R1152),2)</f>
        <v>7.18</v>
      </c>
      <c r="AF1154" s="2">
        <f>ROUND(SUMIF(AA1151:AA1152,"=36286615",S1151:S1152),2)</f>
        <v>5130.28</v>
      </c>
      <c r="AG1154" s="2">
        <f>ROUND(SUMIF(AA1151:AA1152,"=36286615",T1151:T1152),2)</f>
        <v>0</v>
      </c>
      <c r="AH1154" s="2">
        <f>SUMIF(AA1151:AA1152,"=36286615",U1151:U1152)</f>
        <v>22.461000000000002</v>
      </c>
      <c r="AI1154" s="2">
        <f>SUMIF(AA1151:AA1152,"=36286615",V1151:V1152)</f>
        <v>0</v>
      </c>
      <c r="AJ1154" s="2">
        <f>ROUND(SUMIF(AA1151:AA1152,"=36286615",W1151:W1152),2)</f>
        <v>0</v>
      </c>
      <c r="AK1154" s="2">
        <f>ROUND(SUMIF(AA1151:AA1152,"=36286615",X1151:X1152),2)</f>
        <v>3591.2</v>
      </c>
      <c r="AL1154" s="2">
        <f>ROUND(SUMIF(AA1151:AA1152,"=36286615",Y1151:Y1152),2)</f>
        <v>513.03</v>
      </c>
      <c r="AM1154" s="2"/>
      <c r="AN1154" s="2"/>
      <c r="AO1154" s="2">
        <f t="shared" ref="AO1154:BC1154" si="460">ROUND(BX1154,2)</f>
        <v>0</v>
      </c>
      <c r="AP1154" s="2">
        <f t="shared" si="460"/>
        <v>0</v>
      </c>
      <c r="AQ1154" s="2">
        <f t="shared" si="460"/>
        <v>0</v>
      </c>
      <c r="AR1154" s="2">
        <f t="shared" si="460"/>
        <v>43591.37</v>
      </c>
      <c r="AS1154" s="2">
        <f t="shared" si="460"/>
        <v>0</v>
      </c>
      <c r="AT1154" s="2">
        <f t="shared" si="460"/>
        <v>0</v>
      </c>
      <c r="AU1154" s="2">
        <f t="shared" si="460"/>
        <v>43591.37</v>
      </c>
      <c r="AV1154" s="2">
        <f t="shared" si="460"/>
        <v>34295.61</v>
      </c>
      <c r="AW1154" s="2">
        <f t="shared" si="460"/>
        <v>34295.61</v>
      </c>
      <c r="AX1154" s="2">
        <f t="shared" si="460"/>
        <v>0</v>
      </c>
      <c r="AY1154" s="2">
        <f t="shared" si="460"/>
        <v>34295.61</v>
      </c>
      <c r="AZ1154" s="2">
        <f t="shared" si="460"/>
        <v>0</v>
      </c>
      <c r="BA1154" s="2">
        <f t="shared" si="460"/>
        <v>0</v>
      </c>
      <c r="BB1154" s="2">
        <f t="shared" si="460"/>
        <v>0</v>
      </c>
      <c r="BC1154" s="2">
        <f t="shared" si="460"/>
        <v>0</v>
      </c>
      <c r="BD1154" s="2"/>
      <c r="BE1154" s="2"/>
      <c r="BF1154" s="2"/>
      <c r="BG1154" s="2"/>
      <c r="BH1154" s="2"/>
      <c r="BI1154" s="2"/>
      <c r="BJ1154" s="2"/>
      <c r="BK1154" s="2"/>
      <c r="BL1154" s="2"/>
      <c r="BM1154" s="2"/>
      <c r="BN1154" s="2"/>
      <c r="BO1154" s="2"/>
      <c r="BP1154" s="2"/>
      <c r="BQ1154" s="2"/>
      <c r="BR1154" s="2"/>
      <c r="BS1154" s="2"/>
      <c r="BT1154" s="2"/>
      <c r="BU1154" s="2"/>
      <c r="BV1154" s="2"/>
      <c r="BW1154" s="2"/>
      <c r="BX1154" s="2">
        <f>ROUND(SUMIF(AA1151:AA1152,"=36286615",FQ1151:FQ1152),2)</f>
        <v>0</v>
      </c>
      <c r="BY1154" s="2">
        <f>ROUND(SUMIF(AA1151:AA1152,"=36286615",FR1151:FR1152),2)</f>
        <v>0</v>
      </c>
      <c r="BZ1154" s="2">
        <f>ROUND(SUMIF(AA1151:AA1152,"=36286615",GL1151:GL1152),2)</f>
        <v>0</v>
      </c>
      <c r="CA1154" s="2">
        <f>ROUND(SUMIF(AA1151:AA1152,"=36286615",GM1151:GM1152),2)</f>
        <v>43591.37</v>
      </c>
      <c r="CB1154" s="2">
        <f>ROUND(SUMIF(AA1151:AA1152,"=36286615",GN1151:GN1152),2)</f>
        <v>0</v>
      </c>
      <c r="CC1154" s="2">
        <f>ROUND(SUMIF(AA1151:AA1152,"=36286615",GO1151:GO1152),2)</f>
        <v>0</v>
      </c>
      <c r="CD1154" s="2">
        <f>ROUND(SUMIF(AA1151:AA1152,"=36286615",GP1151:GP1152),2)</f>
        <v>43591.37</v>
      </c>
      <c r="CE1154" s="2">
        <f>AC1154-BX1154</f>
        <v>34295.61</v>
      </c>
      <c r="CF1154" s="2">
        <f>AC1154-BY1154</f>
        <v>34295.61</v>
      </c>
      <c r="CG1154" s="2">
        <f>BX1154-BZ1154</f>
        <v>0</v>
      </c>
      <c r="CH1154" s="2">
        <f>AC1154-BX1154-BY1154+BZ1154</f>
        <v>34295.61</v>
      </c>
      <c r="CI1154" s="2">
        <f>BY1154-BZ1154</f>
        <v>0</v>
      </c>
      <c r="CJ1154" s="2">
        <f>ROUND(SUMIF(AA1151:AA1152,"=36286615",GX1151:GX1152),2)</f>
        <v>0</v>
      </c>
      <c r="CK1154" s="2">
        <f>ROUND(SUMIF(AA1151:AA1152,"=36286615",GY1151:GY1152),2)</f>
        <v>0</v>
      </c>
      <c r="CL1154" s="2">
        <f>ROUND(SUMIF(AA1151:AA1152,"=36286615",GZ1151:GZ1152),2)</f>
        <v>0</v>
      </c>
      <c r="CM1154" s="2"/>
      <c r="CN1154" s="2"/>
      <c r="CO1154" s="2"/>
      <c r="CP1154" s="2"/>
      <c r="CQ1154" s="2"/>
      <c r="CR1154" s="2"/>
      <c r="CS1154" s="2"/>
      <c r="CT1154" s="2"/>
      <c r="CU1154" s="2"/>
      <c r="CV1154" s="2"/>
      <c r="CW1154" s="2"/>
      <c r="CX1154" s="2"/>
      <c r="CY1154" s="2"/>
      <c r="CZ1154" s="2"/>
      <c r="DA1154" s="2"/>
      <c r="DB1154" s="2"/>
      <c r="DC1154" s="2"/>
      <c r="DD1154" s="2"/>
      <c r="DE1154" s="2"/>
      <c r="DF1154" s="2"/>
      <c r="DG1154" s="3"/>
      <c r="DH1154" s="3"/>
      <c r="DI1154" s="3"/>
      <c r="DJ1154" s="3"/>
      <c r="DK1154" s="3"/>
      <c r="DL1154" s="3"/>
      <c r="DM1154" s="3"/>
      <c r="DN1154" s="3"/>
      <c r="DO1154" s="3"/>
      <c r="DP1154" s="3"/>
      <c r="DQ1154" s="3"/>
      <c r="DR1154" s="3"/>
      <c r="DS1154" s="3"/>
      <c r="DT1154" s="3"/>
      <c r="DU1154" s="3"/>
      <c r="DV1154" s="3"/>
      <c r="DW1154" s="3"/>
      <c r="DX1154" s="3"/>
      <c r="DY1154" s="3"/>
      <c r="DZ1154" s="3"/>
      <c r="EA1154" s="3"/>
      <c r="EB1154" s="3"/>
      <c r="EC1154" s="3"/>
      <c r="ED1154" s="3"/>
      <c r="EE1154" s="3"/>
      <c r="EF1154" s="3"/>
      <c r="EG1154" s="3"/>
      <c r="EH1154" s="3"/>
      <c r="EI1154" s="3"/>
      <c r="EJ1154" s="3"/>
      <c r="EK1154" s="3"/>
      <c r="EL1154" s="3"/>
      <c r="EM1154" s="3"/>
      <c r="EN1154" s="3"/>
      <c r="EO1154" s="3"/>
      <c r="EP1154" s="3"/>
      <c r="EQ1154" s="3"/>
      <c r="ER1154" s="3"/>
      <c r="ES1154" s="3"/>
      <c r="ET1154" s="3"/>
      <c r="EU1154" s="3"/>
      <c r="EV1154" s="3"/>
      <c r="EW1154" s="3"/>
      <c r="EX1154" s="3"/>
      <c r="EY1154" s="3"/>
      <c r="EZ1154" s="3"/>
      <c r="FA1154" s="3"/>
      <c r="FB1154" s="3"/>
      <c r="FC1154" s="3"/>
      <c r="FD1154" s="3"/>
      <c r="FE1154" s="3"/>
      <c r="FF1154" s="3"/>
      <c r="FG1154" s="3"/>
      <c r="FH1154" s="3"/>
      <c r="FI1154" s="3"/>
      <c r="FJ1154" s="3"/>
      <c r="FK1154" s="3"/>
      <c r="FL1154" s="3"/>
      <c r="FM1154" s="3"/>
      <c r="FN1154" s="3"/>
      <c r="FO1154" s="3"/>
      <c r="FP1154" s="3"/>
      <c r="FQ1154" s="3"/>
      <c r="FR1154" s="3"/>
      <c r="FS1154" s="3"/>
      <c r="FT1154" s="3"/>
      <c r="FU1154" s="3"/>
      <c r="FV1154" s="3"/>
      <c r="FW1154" s="3"/>
      <c r="FX1154" s="3"/>
      <c r="FY1154" s="3"/>
      <c r="FZ1154" s="3"/>
      <c r="GA1154" s="3"/>
      <c r="GB1154" s="3"/>
      <c r="GC1154" s="3"/>
      <c r="GD1154" s="3"/>
      <c r="GE1154" s="3"/>
      <c r="GF1154" s="3"/>
      <c r="GG1154" s="3"/>
      <c r="GH1154" s="3"/>
      <c r="GI1154" s="3"/>
      <c r="GJ1154" s="3"/>
      <c r="GK1154" s="3"/>
      <c r="GL1154" s="3"/>
      <c r="GM1154" s="3"/>
      <c r="GN1154" s="3"/>
      <c r="GO1154" s="3"/>
      <c r="GP1154" s="3"/>
      <c r="GQ1154" s="3"/>
      <c r="GR1154" s="3"/>
      <c r="GS1154" s="3"/>
      <c r="GT1154" s="3"/>
      <c r="GU1154" s="3"/>
      <c r="GV1154" s="3"/>
      <c r="GW1154" s="3"/>
      <c r="GX1154" s="3">
        <v>0</v>
      </c>
    </row>
    <row r="1156" spans="1:206" x14ac:dyDescent="0.2">
      <c r="A1156" s="4">
        <v>50</v>
      </c>
      <c r="B1156" s="4">
        <v>0</v>
      </c>
      <c r="C1156" s="4">
        <v>0</v>
      </c>
      <c r="D1156" s="4">
        <v>1</v>
      </c>
      <c r="E1156" s="4">
        <v>201</v>
      </c>
      <c r="F1156" s="4">
        <f>ROUND(Source!O1154,O1156)</f>
        <v>39481.54</v>
      </c>
      <c r="G1156" s="4" t="s">
        <v>12</v>
      </c>
      <c r="H1156" s="4" t="s">
        <v>13</v>
      </c>
      <c r="I1156" s="4"/>
      <c r="J1156" s="4"/>
      <c r="K1156" s="4">
        <v>201</v>
      </c>
      <c r="L1156" s="4">
        <v>1</v>
      </c>
      <c r="M1156" s="4">
        <v>3</v>
      </c>
      <c r="N1156" s="4" t="s">
        <v>3</v>
      </c>
      <c r="O1156" s="4">
        <v>2</v>
      </c>
      <c r="P1156" s="4"/>
      <c r="Q1156" s="4"/>
      <c r="R1156" s="4"/>
      <c r="S1156" s="4"/>
      <c r="T1156" s="4"/>
      <c r="U1156" s="4"/>
      <c r="V1156" s="4"/>
      <c r="W1156" s="4"/>
    </row>
    <row r="1157" spans="1:206" x14ac:dyDescent="0.2">
      <c r="A1157" s="4">
        <v>50</v>
      </c>
      <c r="B1157" s="4">
        <v>0</v>
      </c>
      <c r="C1157" s="4">
        <v>0</v>
      </c>
      <c r="D1157" s="4">
        <v>1</v>
      </c>
      <c r="E1157" s="4">
        <v>202</v>
      </c>
      <c r="F1157" s="4">
        <f>ROUND(Source!P1154,O1157)</f>
        <v>34295.61</v>
      </c>
      <c r="G1157" s="4" t="s">
        <v>14</v>
      </c>
      <c r="H1157" s="4" t="s">
        <v>15</v>
      </c>
      <c r="I1157" s="4"/>
      <c r="J1157" s="4"/>
      <c r="K1157" s="4">
        <v>202</v>
      </c>
      <c r="L1157" s="4">
        <v>2</v>
      </c>
      <c r="M1157" s="4">
        <v>3</v>
      </c>
      <c r="N1157" s="4" t="s">
        <v>3</v>
      </c>
      <c r="O1157" s="4">
        <v>2</v>
      </c>
      <c r="P1157" s="4"/>
      <c r="Q1157" s="4"/>
      <c r="R1157" s="4"/>
      <c r="S1157" s="4"/>
      <c r="T1157" s="4"/>
      <c r="U1157" s="4"/>
      <c r="V1157" s="4"/>
      <c r="W1157" s="4"/>
    </row>
    <row r="1158" spans="1:206" x14ac:dyDescent="0.2">
      <c r="A1158" s="4">
        <v>50</v>
      </c>
      <c r="B1158" s="4">
        <v>0</v>
      </c>
      <c r="C1158" s="4">
        <v>0</v>
      </c>
      <c r="D1158" s="4">
        <v>1</v>
      </c>
      <c r="E1158" s="4">
        <v>222</v>
      </c>
      <c r="F1158" s="4">
        <f>ROUND(Source!AO1154,O1158)</f>
        <v>0</v>
      </c>
      <c r="G1158" s="4" t="s">
        <v>16</v>
      </c>
      <c r="H1158" s="4" t="s">
        <v>17</v>
      </c>
      <c r="I1158" s="4"/>
      <c r="J1158" s="4"/>
      <c r="K1158" s="4">
        <v>222</v>
      </c>
      <c r="L1158" s="4">
        <v>3</v>
      </c>
      <c r="M1158" s="4">
        <v>3</v>
      </c>
      <c r="N1158" s="4" t="s">
        <v>3</v>
      </c>
      <c r="O1158" s="4">
        <v>2</v>
      </c>
      <c r="P1158" s="4"/>
      <c r="Q1158" s="4"/>
      <c r="R1158" s="4"/>
      <c r="S1158" s="4"/>
      <c r="T1158" s="4"/>
      <c r="U1158" s="4"/>
      <c r="V1158" s="4"/>
      <c r="W1158" s="4"/>
    </row>
    <row r="1159" spans="1:206" x14ac:dyDescent="0.2">
      <c r="A1159" s="4">
        <v>50</v>
      </c>
      <c r="B1159" s="4">
        <v>0</v>
      </c>
      <c r="C1159" s="4">
        <v>0</v>
      </c>
      <c r="D1159" s="4">
        <v>1</v>
      </c>
      <c r="E1159" s="4">
        <v>225</v>
      </c>
      <c r="F1159" s="4">
        <f>ROUND(Source!AV1154,O1159)</f>
        <v>34295.61</v>
      </c>
      <c r="G1159" s="4" t="s">
        <v>18</v>
      </c>
      <c r="H1159" s="4" t="s">
        <v>19</v>
      </c>
      <c r="I1159" s="4"/>
      <c r="J1159" s="4"/>
      <c r="K1159" s="4">
        <v>225</v>
      </c>
      <c r="L1159" s="4">
        <v>4</v>
      </c>
      <c r="M1159" s="4">
        <v>3</v>
      </c>
      <c r="N1159" s="4" t="s">
        <v>3</v>
      </c>
      <c r="O1159" s="4">
        <v>2</v>
      </c>
      <c r="P1159" s="4"/>
      <c r="Q1159" s="4"/>
      <c r="R1159" s="4"/>
      <c r="S1159" s="4"/>
      <c r="T1159" s="4"/>
      <c r="U1159" s="4"/>
      <c r="V1159" s="4"/>
      <c r="W1159" s="4"/>
    </row>
    <row r="1160" spans="1:206" x14ac:dyDescent="0.2">
      <c r="A1160" s="4">
        <v>50</v>
      </c>
      <c r="B1160" s="4">
        <v>0</v>
      </c>
      <c r="C1160" s="4">
        <v>0</v>
      </c>
      <c r="D1160" s="4">
        <v>1</v>
      </c>
      <c r="E1160" s="4">
        <v>226</v>
      </c>
      <c r="F1160" s="4">
        <f>ROUND(Source!AW1154,O1160)</f>
        <v>34295.61</v>
      </c>
      <c r="G1160" s="4" t="s">
        <v>20</v>
      </c>
      <c r="H1160" s="4" t="s">
        <v>21</v>
      </c>
      <c r="I1160" s="4"/>
      <c r="J1160" s="4"/>
      <c r="K1160" s="4">
        <v>226</v>
      </c>
      <c r="L1160" s="4">
        <v>5</v>
      </c>
      <c r="M1160" s="4">
        <v>3</v>
      </c>
      <c r="N1160" s="4" t="s">
        <v>3</v>
      </c>
      <c r="O1160" s="4">
        <v>2</v>
      </c>
      <c r="P1160" s="4"/>
      <c r="Q1160" s="4"/>
      <c r="R1160" s="4"/>
      <c r="S1160" s="4"/>
      <c r="T1160" s="4"/>
      <c r="U1160" s="4"/>
      <c r="V1160" s="4"/>
      <c r="W1160" s="4"/>
    </row>
    <row r="1161" spans="1:206" x14ac:dyDescent="0.2">
      <c r="A1161" s="4">
        <v>50</v>
      </c>
      <c r="B1161" s="4">
        <v>0</v>
      </c>
      <c r="C1161" s="4">
        <v>0</v>
      </c>
      <c r="D1161" s="4">
        <v>1</v>
      </c>
      <c r="E1161" s="4">
        <v>227</v>
      </c>
      <c r="F1161" s="4">
        <f>ROUND(Source!AX1154,O1161)</f>
        <v>0</v>
      </c>
      <c r="G1161" s="4" t="s">
        <v>22</v>
      </c>
      <c r="H1161" s="4" t="s">
        <v>23</v>
      </c>
      <c r="I1161" s="4"/>
      <c r="J1161" s="4"/>
      <c r="K1161" s="4">
        <v>227</v>
      </c>
      <c r="L1161" s="4">
        <v>6</v>
      </c>
      <c r="M1161" s="4">
        <v>3</v>
      </c>
      <c r="N1161" s="4" t="s">
        <v>3</v>
      </c>
      <c r="O1161" s="4">
        <v>2</v>
      </c>
      <c r="P1161" s="4"/>
      <c r="Q1161" s="4"/>
      <c r="R1161" s="4"/>
      <c r="S1161" s="4"/>
      <c r="T1161" s="4"/>
      <c r="U1161" s="4"/>
      <c r="V1161" s="4"/>
      <c r="W1161" s="4"/>
    </row>
    <row r="1162" spans="1:206" x14ac:dyDescent="0.2">
      <c r="A1162" s="4">
        <v>50</v>
      </c>
      <c r="B1162" s="4">
        <v>0</v>
      </c>
      <c r="C1162" s="4">
        <v>0</v>
      </c>
      <c r="D1162" s="4">
        <v>1</v>
      </c>
      <c r="E1162" s="4">
        <v>228</v>
      </c>
      <c r="F1162" s="4">
        <f>ROUND(Source!AY1154,O1162)</f>
        <v>34295.61</v>
      </c>
      <c r="G1162" s="4" t="s">
        <v>24</v>
      </c>
      <c r="H1162" s="4" t="s">
        <v>25</v>
      </c>
      <c r="I1162" s="4"/>
      <c r="J1162" s="4"/>
      <c r="K1162" s="4">
        <v>228</v>
      </c>
      <c r="L1162" s="4">
        <v>7</v>
      </c>
      <c r="M1162" s="4">
        <v>3</v>
      </c>
      <c r="N1162" s="4" t="s">
        <v>3</v>
      </c>
      <c r="O1162" s="4">
        <v>2</v>
      </c>
      <c r="P1162" s="4"/>
      <c r="Q1162" s="4"/>
      <c r="R1162" s="4"/>
      <c r="S1162" s="4"/>
      <c r="T1162" s="4"/>
      <c r="U1162" s="4"/>
      <c r="V1162" s="4"/>
      <c r="W1162" s="4"/>
    </row>
    <row r="1163" spans="1:206" x14ac:dyDescent="0.2">
      <c r="A1163" s="4">
        <v>50</v>
      </c>
      <c r="B1163" s="4">
        <v>0</v>
      </c>
      <c r="C1163" s="4">
        <v>0</v>
      </c>
      <c r="D1163" s="4">
        <v>1</v>
      </c>
      <c r="E1163" s="4">
        <v>216</v>
      </c>
      <c r="F1163" s="4">
        <f>ROUND(Source!AP1154,O1163)</f>
        <v>0</v>
      </c>
      <c r="G1163" s="4" t="s">
        <v>26</v>
      </c>
      <c r="H1163" s="4" t="s">
        <v>27</v>
      </c>
      <c r="I1163" s="4"/>
      <c r="J1163" s="4"/>
      <c r="K1163" s="4">
        <v>216</v>
      </c>
      <c r="L1163" s="4">
        <v>8</v>
      </c>
      <c r="M1163" s="4">
        <v>3</v>
      </c>
      <c r="N1163" s="4" t="s">
        <v>3</v>
      </c>
      <c r="O1163" s="4">
        <v>2</v>
      </c>
      <c r="P1163" s="4"/>
      <c r="Q1163" s="4"/>
      <c r="R1163" s="4"/>
      <c r="S1163" s="4"/>
      <c r="T1163" s="4"/>
      <c r="U1163" s="4"/>
      <c r="V1163" s="4"/>
      <c r="W1163" s="4"/>
    </row>
    <row r="1164" spans="1:206" x14ac:dyDescent="0.2">
      <c r="A1164" s="4">
        <v>50</v>
      </c>
      <c r="B1164" s="4">
        <v>0</v>
      </c>
      <c r="C1164" s="4">
        <v>0</v>
      </c>
      <c r="D1164" s="4">
        <v>1</v>
      </c>
      <c r="E1164" s="4">
        <v>223</v>
      </c>
      <c r="F1164" s="4">
        <f>ROUND(Source!AQ1154,O1164)</f>
        <v>0</v>
      </c>
      <c r="G1164" s="4" t="s">
        <v>28</v>
      </c>
      <c r="H1164" s="4" t="s">
        <v>29</v>
      </c>
      <c r="I1164" s="4"/>
      <c r="J1164" s="4"/>
      <c r="K1164" s="4">
        <v>223</v>
      </c>
      <c r="L1164" s="4">
        <v>9</v>
      </c>
      <c r="M1164" s="4">
        <v>3</v>
      </c>
      <c r="N1164" s="4" t="s">
        <v>3</v>
      </c>
      <c r="O1164" s="4">
        <v>2</v>
      </c>
      <c r="P1164" s="4"/>
      <c r="Q1164" s="4"/>
      <c r="R1164" s="4"/>
      <c r="S1164" s="4"/>
      <c r="T1164" s="4"/>
      <c r="U1164" s="4"/>
      <c r="V1164" s="4"/>
      <c r="W1164" s="4"/>
    </row>
    <row r="1165" spans="1:206" x14ac:dyDescent="0.2">
      <c r="A1165" s="4">
        <v>50</v>
      </c>
      <c r="B1165" s="4">
        <v>0</v>
      </c>
      <c r="C1165" s="4">
        <v>0</v>
      </c>
      <c r="D1165" s="4">
        <v>1</v>
      </c>
      <c r="E1165" s="4">
        <v>229</v>
      </c>
      <c r="F1165" s="4">
        <f>ROUND(Source!AZ1154,O1165)</f>
        <v>0</v>
      </c>
      <c r="G1165" s="4" t="s">
        <v>30</v>
      </c>
      <c r="H1165" s="4" t="s">
        <v>31</v>
      </c>
      <c r="I1165" s="4"/>
      <c r="J1165" s="4"/>
      <c r="K1165" s="4">
        <v>229</v>
      </c>
      <c r="L1165" s="4">
        <v>10</v>
      </c>
      <c r="M1165" s="4">
        <v>3</v>
      </c>
      <c r="N1165" s="4" t="s">
        <v>3</v>
      </c>
      <c r="O1165" s="4">
        <v>2</v>
      </c>
      <c r="P1165" s="4"/>
      <c r="Q1165" s="4"/>
      <c r="R1165" s="4"/>
      <c r="S1165" s="4"/>
      <c r="T1165" s="4"/>
      <c r="U1165" s="4"/>
      <c r="V1165" s="4"/>
      <c r="W1165" s="4"/>
    </row>
    <row r="1166" spans="1:206" x14ac:dyDescent="0.2">
      <c r="A1166" s="4">
        <v>50</v>
      </c>
      <c r="B1166" s="4">
        <v>0</v>
      </c>
      <c r="C1166" s="4">
        <v>0</v>
      </c>
      <c r="D1166" s="4">
        <v>1</v>
      </c>
      <c r="E1166" s="4">
        <v>203</v>
      </c>
      <c r="F1166" s="4">
        <f>ROUND(Source!Q1154,O1166)</f>
        <v>55.65</v>
      </c>
      <c r="G1166" s="4" t="s">
        <v>32</v>
      </c>
      <c r="H1166" s="4" t="s">
        <v>33</v>
      </c>
      <c r="I1166" s="4"/>
      <c r="J1166" s="4"/>
      <c r="K1166" s="4">
        <v>203</v>
      </c>
      <c r="L1166" s="4">
        <v>11</v>
      </c>
      <c r="M1166" s="4">
        <v>3</v>
      </c>
      <c r="N1166" s="4" t="s">
        <v>3</v>
      </c>
      <c r="O1166" s="4">
        <v>2</v>
      </c>
      <c r="P1166" s="4"/>
      <c r="Q1166" s="4"/>
      <c r="R1166" s="4"/>
      <c r="S1166" s="4"/>
      <c r="T1166" s="4"/>
      <c r="U1166" s="4"/>
      <c r="V1166" s="4"/>
      <c r="W1166" s="4"/>
    </row>
    <row r="1167" spans="1:206" x14ac:dyDescent="0.2">
      <c r="A1167" s="4">
        <v>50</v>
      </c>
      <c r="B1167" s="4">
        <v>0</v>
      </c>
      <c r="C1167" s="4">
        <v>0</v>
      </c>
      <c r="D1167" s="4">
        <v>1</v>
      </c>
      <c r="E1167" s="4">
        <v>231</v>
      </c>
      <c r="F1167" s="4">
        <f>ROUND(Source!BB1154,O1167)</f>
        <v>0</v>
      </c>
      <c r="G1167" s="4" t="s">
        <v>34</v>
      </c>
      <c r="H1167" s="4" t="s">
        <v>35</v>
      </c>
      <c r="I1167" s="4"/>
      <c r="J1167" s="4"/>
      <c r="K1167" s="4">
        <v>231</v>
      </c>
      <c r="L1167" s="4">
        <v>12</v>
      </c>
      <c r="M1167" s="4">
        <v>3</v>
      </c>
      <c r="N1167" s="4" t="s">
        <v>3</v>
      </c>
      <c r="O1167" s="4">
        <v>2</v>
      </c>
      <c r="P1167" s="4"/>
      <c r="Q1167" s="4"/>
      <c r="R1167" s="4"/>
      <c r="S1167" s="4"/>
      <c r="T1167" s="4"/>
      <c r="U1167" s="4"/>
      <c r="V1167" s="4"/>
      <c r="W1167" s="4"/>
    </row>
    <row r="1168" spans="1:206" x14ac:dyDescent="0.2">
      <c r="A1168" s="4">
        <v>50</v>
      </c>
      <c r="B1168" s="4">
        <v>0</v>
      </c>
      <c r="C1168" s="4">
        <v>0</v>
      </c>
      <c r="D1168" s="4">
        <v>1</v>
      </c>
      <c r="E1168" s="4">
        <v>204</v>
      </c>
      <c r="F1168" s="4">
        <f>ROUND(Source!R1154,O1168)</f>
        <v>7.18</v>
      </c>
      <c r="G1168" s="4" t="s">
        <v>36</v>
      </c>
      <c r="H1168" s="4" t="s">
        <v>37</v>
      </c>
      <c r="I1168" s="4"/>
      <c r="J1168" s="4"/>
      <c r="K1168" s="4">
        <v>204</v>
      </c>
      <c r="L1168" s="4">
        <v>13</v>
      </c>
      <c r="M1168" s="4">
        <v>3</v>
      </c>
      <c r="N1168" s="4" t="s">
        <v>3</v>
      </c>
      <c r="O1168" s="4">
        <v>2</v>
      </c>
      <c r="P1168" s="4"/>
      <c r="Q1168" s="4"/>
      <c r="R1168" s="4"/>
      <c r="S1168" s="4"/>
      <c r="T1168" s="4"/>
      <c r="U1168" s="4"/>
      <c r="V1168" s="4"/>
      <c r="W1168" s="4"/>
    </row>
    <row r="1169" spans="1:206" x14ac:dyDescent="0.2">
      <c r="A1169" s="4">
        <v>50</v>
      </c>
      <c r="B1169" s="4">
        <v>0</v>
      </c>
      <c r="C1169" s="4">
        <v>0</v>
      </c>
      <c r="D1169" s="4">
        <v>1</v>
      </c>
      <c r="E1169" s="4">
        <v>205</v>
      </c>
      <c r="F1169" s="4">
        <f>ROUND(Source!S1154,O1169)</f>
        <v>5130.28</v>
      </c>
      <c r="G1169" s="4" t="s">
        <v>38</v>
      </c>
      <c r="H1169" s="4" t="s">
        <v>39</v>
      </c>
      <c r="I1169" s="4"/>
      <c r="J1169" s="4"/>
      <c r="K1169" s="4">
        <v>205</v>
      </c>
      <c r="L1169" s="4">
        <v>14</v>
      </c>
      <c r="M1169" s="4">
        <v>3</v>
      </c>
      <c r="N1169" s="4" t="s">
        <v>3</v>
      </c>
      <c r="O1169" s="4">
        <v>2</v>
      </c>
      <c r="P1169" s="4"/>
      <c r="Q1169" s="4"/>
      <c r="R1169" s="4"/>
      <c r="S1169" s="4"/>
      <c r="T1169" s="4"/>
      <c r="U1169" s="4"/>
      <c r="V1169" s="4"/>
      <c r="W1169" s="4"/>
    </row>
    <row r="1170" spans="1:206" x14ac:dyDescent="0.2">
      <c r="A1170" s="4">
        <v>50</v>
      </c>
      <c r="B1170" s="4">
        <v>0</v>
      </c>
      <c r="C1170" s="4">
        <v>0</v>
      </c>
      <c r="D1170" s="4">
        <v>1</v>
      </c>
      <c r="E1170" s="4">
        <v>232</v>
      </c>
      <c r="F1170" s="4">
        <f>ROUND(Source!BC1154,O1170)</f>
        <v>0</v>
      </c>
      <c r="G1170" s="4" t="s">
        <v>40</v>
      </c>
      <c r="H1170" s="4" t="s">
        <v>41</v>
      </c>
      <c r="I1170" s="4"/>
      <c r="J1170" s="4"/>
      <c r="K1170" s="4">
        <v>232</v>
      </c>
      <c r="L1170" s="4">
        <v>15</v>
      </c>
      <c r="M1170" s="4">
        <v>3</v>
      </c>
      <c r="N1170" s="4" t="s">
        <v>3</v>
      </c>
      <c r="O1170" s="4">
        <v>2</v>
      </c>
      <c r="P1170" s="4"/>
      <c r="Q1170" s="4"/>
      <c r="R1170" s="4"/>
      <c r="S1170" s="4"/>
      <c r="T1170" s="4"/>
      <c r="U1170" s="4"/>
      <c r="V1170" s="4"/>
      <c r="W1170" s="4"/>
    </row>
    <row r="1171" spans="1:206" x14ac:dyDescent="0.2">
      <c r="A1171" s="4">
        <v>50</v>
      </c>
      <c r="B1171" s="4">
        <v>0</v>
      </c>
      <c r="C1171" s="4">
        <v>0</v>
      </c>
      <c r="D1171" s="4">
        <v>1</v>
      </c>
      <c r="E1171" s="4">
        <v>214</v>
      </c>
      <c r="F1171" s="4">
        <f>ROUND(Source!AS1154,O1171)</f>
        <v>0</v>
      </c>
      <c r="G1171" s="4" t="s">
        <v>42</v>
      </c>
      <c r="H1171" s="4" t="s">
        <v>43</v>
      </c>
      <c r="I1171" s="4"/>
      <c r="J1171" s="4"/>
      <c r="K1171" s="4">
        <v>214</v>
      </c>
      <c r="L1171" s="4">
        <v>16</v>
      </c>
      <c r="M1171" s="4">
        <v>3</v>
      </c>
      <c r="N1171" s="4" t="s">
        <v>3</v>
      </c>
      <c r="O1171" s="4">
        <v>2</v>
      </c>
      <c r="P1171" s="4"/>
      <c r="Q1171" s="4"/>
      <c r="R1171" s="4"/>
      <c r="S1171" s="4"/>
      <c r="T1171" s="4"/>
      <c r="U1171" s="4"/>
      <c r="V1171" s="4"/>
      <c r="W1171" s="4"/>
    </row>
    <row r="1172" spans="1:206" x14ac:dyDescent="0.2">
      <c r="A1172" s="4">
        <v>50</v>
      </c>
      <c r="B1172" s="4">
        <v>0</v>
      </c>
      <c r="C1172" s="4">
        <v>0</v>
      </c>
      <c r="D1172" s="4">
        <v>1</v>
      </c>
      <c r="E1172" s="4">
        <v>215</v>
      </c>
      <c r="F1172" s="4">
        <f>ROUND(Source!AT1154,O1172)</f>
        <v>0</v>
      </c>
      <c r="G1172" s="4" t="s">
        <v>44</v>
      </c>
      <c r="H1172" s="4" t="s">
        <v>45</v>
      </c>
      <c r="I1172" s="4"/>
      <c r="J1172" s="4"/>
      <c r="K1172" s="4">
        <v>215</v>
      </c>
      <c r="L1172" s="4">
        <v>17</v>
      </c>
      <c r="M1172" s="4">
        <v>3</v>
      </c>
      <c r="N1172" s="4" t="s">
        <v>3</v>
      </c>
      <c r="O1172" s="4">
        <v>2</v>
      </c>
      <c r="P1172" s="4"/>
      <c r="Q1172" s="4"/>
      <c r="R1172" s="4"/>
      <c r="S1172" s="4"/>
      <c r="T1172" s="4"/>
      <c r="U1172" s="4"/>
      <c r="V1172" s="4"/>
      <c r="W1172" s="4"/>
    </row>
    <row r="1173" spans="1:206" x14ac:dyDescent="0.2">
      <c r="A1173" s="4">
        <v>50</v>
      </c>
      <c r="B1173" s="4">
        <v>0</v>
      </c>
      <c r="C1173" s="4">
        <v>0</v>
      </c>
      <c r="D1173" s="4">
        <v>1</v>
      </c>
      <c r="E1173" s="4">
        <v>217</v>
      </c>
      <c r="F1173" s="4">
        <f>ROUND(Source!AU1154,O1173)</f>
        <v>43591.37</v>
      </c>
      <c r="G1173" s="4" t="s">
        <v>46</v>
      </c>
      <c r="H1173" s="4" t="s">
        <v>47</v>
      </c>
      <c r="I1173" s="4"/>
      <c r="J1173" s="4"/>
      <c r="K1173" s="4">
        <v>217</v>
      </c>
      <c r="L1173" s="4">
        <v>18</v>
      </c>
      <c r="M1173" s="4">
        <v>3</v>
      </c>
      <c r="N1173" s="4" t="s">
        <v>3</v>
      </c>
      <c r="O1173" s="4">
        <v>2</v>
      </c>
      <c r="P1173" s="4"/>
      <c r="Q1173" s="4"/>
      <c r="R1173" s="4"/>
      <c r="S1173" s="4"/>
      <c r="T1173" s="4"/>
      <c r="U1173" s="4"/>
      <c r="V1173" s="4"/>
      <c r="W1173" s="4"/>
    </row>
    <row r="1174" spans="1:206" x14ac:dyDescent="0.2">
      <c r="A1174" s="4">
        <v>50</v>
      </c>
      <c r="B1174" s="4">
        <v>0</v>
      </c>
      <c r="C1174" s="4">
        <v>0</v>
      </c>
      <c r="D1174" s="4">
        <v>1</v>
      </c>
      <c r="E1174" s="4">
        <v>230</v>
      </c>
      <c r="F1174" s="4">
        <f>ROUND(Source!BA1154,O1174)</f>
        <v>0</v>
      </c>
      <c r="G1174" s="4" t="s">
        <v>48</v>
      </c>
      <c r="H1174" s="4" t="s">
        <v>49</v>
      </c>
      <c r="I1174" s="4"/>
      <c r="J1174" s="4"/>
      <c r="K1174" s="4">
        <v>230</v>
      </c>
      <c r="L1174" s="4">
        <v>19</v>
      </c>
      <c r="M1174" s="4">
        <v>3</v>
      </c>
      <c r="N1174" s="4" t="s">
        <v>3</v>
      </c>
      <c r="O1174" s="4">
        <v>2</v>
      </c>
      <c r="P1174" s="4"/>
      <c r="Q1174" s="4"/>
      <c r="R1174" s="4"/>
      <c r="S1174" s="4"/>
      <c r="T1174" s="4"/>
      <c r="U1174" s="4"/>
      <c r="V1174" s="4"/>
      <c r="W1174" s="4"/>
    </row>
    <row r="1175" spans="1:206" x14ac:dyDescent="0.2">
      <c r="A1175" s="4">
        <v>50</v>
      </c>
      <c r="B1175" s="4">
        <v>0</v>
      </c>
      <c r="C1175" s="4">
        <v>0</v>
      </c>
      <c r="D1175" s="4">
        <v>1</v>
      </c>
      <c r="E1175" s="4">
        <v>206</v>
      </c>
      <c r="F1175" s="4">
        <f>ROUND(Source!T1154,O1175)</f>
        <v>0</v>
      </c>
      <c r="G1175" s="4" t="s">
        <v>50</v>
      </c>
      <c r="H1175" s="4" t="s">
        <v>51</v>
      </c>
      <c r="I1175" s="4"/>
      <c r="J1175" s="4"/>
      <c r="K1175" s="4">
        <v>206</v>
      </c>
      <c r="L1175" s="4">
        <v>20</v>
      </c>
      <c r="M1175" s="4">
        <v>3</v>
      </c>
      <c r="N1175" s="4" t="s">
        <v>3</v>
      </c>
      <c r="O1175" s="4">
        <v>2</v>
      </c>
      <c r="P1175" s="4"/>
      <c r="Q1175" s="4"/>
      <c r="R1175" s="4"/>
      <c r="S1175" s="4"/>
      <c r="T1175" s="4"/>
      <c r="U1175" s="4"/>
      <c r="V1175" s="4"/>
      <c r="W1175" s="4"/>
    </row>
    <row r="1176" spans="1:206" x14ac:dyDescent="0.2">
      <c r="A1176" s="4">
        <v>50</v>
      </c>
      <c r="B1176" s="4">
        <v>0</v>
      </c>
      <c r="C1176" s="4">
        <v>0</v>
      </c>
      <c r="D1176" s="4">
        <v>1</v>
      </c>
      <c r="E1176" s="4">
        <v>207</v>
      </c>
      <c r="F1176" s="4">
        <f>Source!U1154</f>
        <v>22.461000000000002</v>
      </c>
      <c r="G1176" s="4" t="s">
        <v>52</v>
      </c>
      <c r="H1176" s="4" t="s">
        <v>53</v>
      </c>
      <c r="I1176" s="4"/>
      <c r="J1176" s="4"/>
      <c r="K1176" s="4">
        <v>207</v>
      </c>
      <c r="L1176" s="4">
        <v>21</v>
      </c>
      <c r="M1176" s="4">
        <v>3</v>
      </c>
      <c r="N1176" s="4" t="s">
        <v>3</v>
      </c>
      <c r="O1176" s="4">
        <v>-1</v>
      </c>
      <c r="P1176" s="4"/>
      <c r="Q1176" s="4"/>
      <c r="R1176" s="4"/>
      <c r="S1176" s="4"/>
      <c r="T1176" s="4"/>
      <c r="U1176" s="4"/>
      <c r="V1176" s="4"/>
      <c r="W1176" s="4"/>
    </row>
    <row r="1177" spans="1:206" x14ac:dyDescent="0.2">
      <c r="A1177" s="4">
        <v>50</v>
      </c>
      <c r="B1177" s="4">
        <v>0</v>
      </c>
      <c r="C1177" s="4">
        <v>0</v>
      </c>
      <c r="D1177" s="4">
        <v>1</v>
      </c>
      <c r="E1177" s="4">
        <v>208</v>
      </c>
      <c r="F1177" s="4">
        <f>Source!V1154</f>
        <v>0</v>
      </c>
      <c r="G1177" s="4" t="s">
        <v>54</v>
      </c>
      <c r="H1177" s="4" t="s">
        <v>55</v>
      </c>
      <c r="I1177" s="4"/>
      <c r="J1177" s="4"/>
      <c r="K1177" s="4">
        <v>208</v>
      </c>
      <c r="L1177" s="4">
        <v>22</v>
      </c>
      <c r="M1177" s="4">
        <v>3</v>
      </c>
      <c r="N1177" s="4" t="s">
        <v>3</v>
      </c>
      <c r="O1177" s="4">
        <v>-1</v>
      </c>
      <c r="P1177" s="4"/>
      <c r="Q1177" s="4"/>
      <c r="R1177" s="4"/>
      <c r="S1177" s="4"/>
      <c r="T1177" s="4"/>
      <c r="U1177" s="4"/>
      <c r="V1177" s="4"/>
      <c r="W1177" s="4"/>
    </row>
    <row r="1178" spans="1:206" x14ac:dyDescent="0.2">
      <c r="A1178" s="4">
        <v>50</v>
      </c>
      <c r="B1178" s="4">
        <v>0</v>
      </c>
      <c r="C1178" s="4">
        <v>0</v>
      </c>
      <c r="D1178" s="4">
        <v>1</v>
      </c>
      <c r="E1178" s="4">
        <v>209</v>
      </c>
      <c r="F1178" s="4">
        <f>ROUND(Source!W1154,O1178)</f>
        <v>0</v>
      </c>
      <c r="G1178" s="4" t="s">
        <v>56</v>
      </c>
      <c r="H1178" s="4" t="s">
        <v>57</v>
      </c>
      <c r="I1178" s="4"/>
      <c r="J1178" s="4"/>
      <c r="K1178" s="4">
        <v>209</v>
      </c>
      <c r="L1178" s="4">
        <v>23</v>
      </c>
      <c r="M1178" s="4">
        <v>3</v>
      </c>
      <c r="N1178" s="4" t="s">
        <v>3</v>
      </c>
      <c r="O1178" s="4">
        <v>2</v>
      </c>
      <c r="P1178" s="4"/>
      <c r="Q1178" s="4"/>
      <c r="R1178" s="4"/>
      <c r="S1178" s="4"/>
      <c r="T1178" s="4"/>
      <c r="U1178" s="4"/>
      <c r="V1178" s="4"/>
      <c r="W1178" s="4"/>
    </row>
    <row r="1179" spans="1:206" x14ac:dyDescent="0.2">
      <c r="A1179" s="4">
        <v>50</v>
      </c>
      <c r="B1179" s="4">
        <v>0</v>
      </c>
      <c r="C1179" s="4">
        <v>0</v>
      </c>
      <c r="D1179" s="4">
        <v>1</v>
      </c>
      <c r="E1179" s="4">
        <v>210</v>
      </c>
      <c r="F1179" s="4">
        <f>ROUND(Source!X1154,O1179)</f>
        <v>3591.2</v>
      </c>
      <c r="G1179" s="4" t="s">
        <v>58</v>
      </c>
      <c r="H1179" s="4" t="s">
        <v>59</v>
      </c>
      <c r="I1179" s="4"/>
      <c r="J1179" s="4"/>
      <c r="K1179" s="4">
        <v>210</v>
      </c>
      <c r="L1179" s="4">
        <v>24</v>
      </c>
      <c r="M1179" s="4">
        <v>3</v>
      </c>
      <c r="N1179" s="4" t="s">
        <v>3</v>
      </c>
      <c r="O1179" s="4">
        <v>2</v>
      </c>
      <c r="P1179" s="4"/>
      <c r="Q1179" s="4"/>
      <c r="R1179" s="4"/>
      <c r="S1179" s="4"/>
      <c r="T1179" s="4"/>
      <c r="U1179" s="4"/>
      <c r="V1179" s="4"/>
      <c r="W1179" s="4"/>
    </row>
    <row r="1180" spans="1:206" x14ac:dyDescent="0.2">
      <c r="A1180" s="4">
        <v>50</v>
      </c>
      <c r="B1180" s="4">
        <v>0</v>
      </c>
      <c r="C1180" s="4">
        <v>0</v>
      </c>
      <c r="D1180" s="4">
        <v>1</v>
      </c>
      <c r="E1180" s="4">
        <v>211</v>
      </c>
      <c r="F1180" s="4">
        <f>ROUND(Source!Y1154,O1180)</f>
        <v>513.03</v>
      </c>
      <c r="G1180" s="4" t="s">
        <v>60</v>
      </c>
      <c r="H1180" s="4" t="s">
        <v>61</v>
      </c>
      <c r="I1180" s="4"/>
      <c r="J1180" s="4"/>
      <c r="K1180" s="4">
        <v>211</v>
      </c>
      <c r="L1180" s="4">
        <v>25</v>
      </c>
      <c r="M1180" s="4">
        <v>3</v>
      </c>
      <c r="N1180" s="4" t="s">
        <v>3</v>
      </c>
      <c r="O1180" s="4">
        <v>2</v>
      </c>
      <c r="P1180" s="4"/>
      <c r="Q1180" s="4"/>
      <c r="R1180" s="4"/>
      <c r="S1180" s="4"/>
      <c r="T1180" s="4"/>
      <c r="U1180" s="4"/>
      <c r="V1180" s="4"/>
      <c r="W1180" s="4"/>
    </row>
    <row r="1181" spans="1:206" x14ac:dyDescent="0.2">
      <c r="A1181" s="4">
        <v>50</v>
      </c>
      <c r="B1181" s="4">
        <v>0</v>
      </c>
      <c r="C1181" s="4">
        <v>0</v>
      </c>
      <c r="D1181" s="4">
        <v>1</v>
      </c>
      <c r="E1181" s="4">
        <v>224</v>
      </c>
      <c r="F1181" s="4">
        <f>ROUND(Source!AR1154,O1181)</f>
        <v>43591.37</v>
      </c>
      <c r="G1181" s="4" t="s">
        <v>62</v>
      </c>
      <c r="H1181" s="4" t="s">
        <v>63</v>
      </c>
      <c r="I1181" s="4"/>
      <c r="J1181" s="4"/>
      <c r="K1181" s="4">
        <v>224</v>
      </c>
      <c r="L1181" s="4">
        <v>26</v>
      </c>
      <c r="M1181" s="4">
        <v>3</v>
      </c>
      <c r="N1181" s="4" t="s">
        <v>3</v>
      </c>
      <c r="O1181" s="4">
        <v>2</v>
      </c>
      <c r="P1181" s="4"/>
      <c r="Q1181" s="4"/>
      <c r="R1181" s="4"/>
      <c r="S1181" s="4"/>
      <c r="T1181" s="4"/>
      <c r="U1181" s="4"/>
      <c r="V1181" s="4"/>
      <c r="W1181" s="4"/>
    </row>
    <row r="1183" spans="1:206" x14ac:dyDescent="0.2">
      <c r="A1183" s="2">
        <v>51</v>
      </c>
      <c r="B1183" s="2">
        <f>B1143</f>
        <v>1</v>
      </c>
      <c r="C1183" s="2">
        <f>A1143</f>
        <v>4</v>
      </c>
      <c r="D1183" s="2">
        <f>ROW(A1143)</f>
        <v>1143</v>
      </c>
      <c r="E1183" s="2"/>
      <c r="F1183" s="2" t="str">
        <f>IF(F1143&lt;&gt;"",F1143,"")</f>
        <v>6.2</v>
      </c>
      <c r="G1183" s="2" t="str">
        <f>IF(G1143&lt;&gt;"",G1143,"")</f>
        <v>Народная ул., д.3  (обустройство ИДН - 10 пог.м)</v>
      </c>
      <c r="H1183" s="2">
        <v>0</v>
      </c>
      <c r="I1183" s="2"/>
      <c r="J1183" s="2"/>
      <c r="K1183" s="2"/>
      <c r="L1183" s="2"/>
      <c r="M1183" s="2"/>
      <c r="N1183" s="2"/>
      <c r="O1183" s="2">
        <f t="shared" ref="O1183:T1183" si="461">ROUND(O1154+AB1183,2)</f>
        <v>39481.54</v>
      </c>
      <c r="P1183" s="2">
        <f t="shared" si="461"/>
        <v>34295.61</v>
      </c>
      <c r="Q1183" s="2">
        <f t="shared" si="461"/>
        <v>55.65</v>
      </c>
      <c r="R1183" s="2">
        <f t="shared" si="461"/>
        <v>7.18</v>
      </c>
      <c r="S1183" s="2">
        <f t="shared" si="461"/>
        <v>5130.28</v>
      </c>
      <c r="T1183" s="2">
        <f t="shared" si="461"/>
        <v>0</v>
      </c>
      <c r="U1183" s="2">
        <f>U1154+AH1183</f>
        <v>22.461000000000002</v>
      </c>
      <c r="V1183" s="2">
        <f>V1154+AI1183</f>
        <v>0</v>
      </c>
      <c r="W1183" s="2">
        <f>ROUND(W1154+AJ1183,2)</f>
        <v>0</v>
      </c>
      <c r="X1183" s="2">
        <f>ROUND(X1154+AK1183,2)</f>
        <v>3591.2</v>
      </c>
      <c r="Y1183" s="2">
        <f>ROUND(Y1154+AL1183,2)</f>
        <v>513.03</v>
      </c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>
        <f t="shared" ref="AO1183:BC1183" si="462">ROUND(AO1154+BX1183,2)</f>
        <v>0</v>
      </c>
      <c r="AP1183" s="2">
        <f t="shared" si="462"/>
        <v>0</v>
      </c>
      <c r="AQ1183" s="2">
        <f t="shared" si="462"/>
        <v>0</v>
      </c>
      <c r="AR1183" s="2">
        <f t="shared" si="462"/>
        <v>43591.37</v>
      </c>
      <c r="AS1183" s="2">
        <f t="shared" si="462"/>
        <v>0</v>
      </c>
      <c r="AT1183" s="2">
        <f t="shared" si="462"/>
        <v>0</v>
      </c>
      <c r="AU1183" s="2">
        <f t="shared" si="462"/>
        <v>43591.37</v>
      </c>
      <c r="AV1183" s="2">
        <f t="shared" si="462"/>
        <v>34295.61</v>
      </c>
      <c r="AW1183" s="2">
        <f t="shared" si="462"/>
        <v>34295.61</v>
      </c>
      <c r="AX1183" s="2">
        <f t="shared" si="462"/>
        <v>0</v>
      </c>
      <c r="AY1183" s="2">
        <f t="shared" si="462"/>
        <v>34295.61</v>
      </c>
      <c r="AZ1183" s="2">
        <f t="shared" si="462"/>
        <v>0</v>
      </c>
      <c r="BA1183" s="2">
        <f t="shared" si="462"/>
        <v>0</v>
      </c>
      <c r="BB1183" s="2">
        <f t="shared" si="462"/>
        <v>0</v>
      </c>
      <c r="BC1183" s="2">
        <f t="shared" si="462"/>
        <v>0</v>
      </c>
      <c r="BD1183" s="2"/>
      <c r="BE1183" s="2"/>
      <c r="BF1183" s="2"/>
      <c r="BG1183" s="2"/>
      <c r="BH1183" s="2"/>
      <c r="BI1183" s="2"/>
      <c r="BJ1183" s="2"/>
      <c r="BK1183" s="2"/>
      <c r="BL1183" s="2"/>
      <c r="BM1183" s="2"/>
      <c r="BN1183" s="2"/>
      <c r="BO1183" s="2"/>
      <c r="BP1183" s="2"/>
      <c r="BQ1183" s="2"/>
      <c r="BR1183" s="2"/>
      <c r="BS1183" s="2"/>
      <c r="BT1183" s="2"/>
      <c r="BU1183" s="2"/>
      <c r="BV1183" s="2"/>
      <c r="BW1183" s="2"/>
      <c r="BX1183" s="2"/>
      <c r="BY1183" s="2"/>
      <c r="BZ1183" s="2"/>
      <c r="CA1183" s="2"/>
      <c r="CB1183" s="2"/>
      <c r="CC1183" s="2"/>
      <c r="CD1183" s="2"/>
      <c r="CE1183" s="2"/>
      <c r="CF1183" s="2"/>
      <c r="CG1183" s="2"/>
      <c r="CH1183" s="2"/>
      <c r="CI1183" s="2"/>
      <c r="CJ1183" s="2"/>
      <c r="CK1183" s="2"/>
      <c r="CL1183" s="2"/>
      <c r="CM1183" s="2"/>
      <c r="CN1183" s="2"/>
      <c r="CO1183" s="2"/>
      <c r="CP1183" s="2"/>
      <c r="CQ1183" s="2"/>
      <c r="CR1183" s="2"/>
      <c r="CS1183" s="2"/>
      <c r="CT1183" s="2"/>
      <c r="CU1183" s="2"/>
      <c r="CV1183" s="2"/>
      <c r="CW1183" s="2"/>
      <c r="CX1183" s="2"/>
      <c r="CY1183" s="2"/>
      <c r="CZ1183" s="2"/>
      <c r="DA1183" s="2"/>
      <c r="DB1183" s="2"/>
      <c r="DC1183" s="2"/>
      <c r="DD1183" s="2"/>
      <c r="DE1183" s="2"/>
      <c r="DF1183" s="2"/>
      <c r="DG1183" s="3"/>
      <c r="DH1183" s="3"/>
      <c r="DI1183" s="3"/>
      <c r="DJ1183" s="3"/>
      <c r="DK1183" s="3"/>
      <c r="DL1183" s="3"/>
      <c r="DM1183" s="3"/>
      <c r="DN1183" s="3"/>
      <c r="DO1183" s="3"/>
      <c r="DP1183" s="3"/>
      <c r="DQ1183" s="3"/>
      <c r="DR1183" s="3"/>
      <c r="DS1183" s="3"/>
      <c r="DT1183" s="3"/>
      <c r="DU1183" s="3"/>
      <c r="DV1183" s="3"/>
      <c r="DW1183" s="3"/>
      <c r="DX1183" s="3"/>
      <c r="DY1183" s="3"/>
      <c r="DZ1183" s="3"/>
      <c r="EA1183" s="3"/>
      <c r="EB1183" s="3"/>
      <c r="EC1183" s="3"/>
      <c r="ED1183" s="3"/>
      <c r="EE1183" s="3"/>
      <c r="EF1183" s="3"/>
      <c r="EG1183" s="3"/>
      <c r="EH1183" s="3"/>
      <c r="EI1183" s="3"/>
      <c r="EJ1183" s="3"/>
      <c r="EK1183" s="3"/>
      <c r="EL1183" s="3"/>
      <c r="EM1183" s="3"/>
      <c r="EN1183" s="3"/>
      <c r="EO1183" s="3"/>
      <c r="EP1183" s="3"/>
      <c r="EQ1183" s="3"/>
      <c r="ER1183" s="3"/>
      <c r="ES1183" s="3"/>
      <c r="ET1183" s="3"/>
      <c r="EU1183" s="3"/>
      <c r="EV1183" s="3"/>
      <c r="EW1183" s="3"/>
      <c r="EX1183" s="3"/>
      <c r="EY1183" s="3"/>
      <c r="EZ1183" s="3"/>
      <c r="FA1183" s="3"/>
      <c r="FB1183" s="3"/>
      <c r="FC1183" s="3"/>
      <c r="FD1183" s="3"/>
      <c r="FE1183" s="3"/>
      <c r="FF1183" s="3"/>
      <c r="FG1183" s="3"/>
      <c r="FH1183" s="3"/>
      <c r="FI1183" s="3"/>
      <c r="FJ1183" s="3"/>
      <c r="FK1183" s="3"/>
      <c r="FL1183" s="3"/>
      <c r="FM1183" s="3"/>
      <c r="FN1183" s="3"/>
      <c r="FO1183" s="3"/>
      <c r="FP1183" s="3"/>
      <c r="FQ1183" s="3"/>
      <c r="FR1183" s="3"/>
      <c r="FS1183" s="3"/>
      <c r="FT1183" s="3"/>
      <c r="FU1183" s="3"/>
      <c r="FV1183" s="3"/>
      <c r="FW1183" s="3"/>
      <c r="FX1183" s="3"/>
      <c r="FY1183" s="3"/>
      <c r="FZ1183" s="3"/>
      <c r="GA1183" s="3"/>
      <c r="GB1183" s="3"/>
      <c r="GC1183" s="3"/>
      <c r="GD1183" s="3"/>
      <c r="GE1183" s="3"/>
      <c r="GF1183" s="3"/>
      <c r="GG1183" s="3"/>
      <c r="GH1183" s="3"/>
      <c r="GI1183" s="3"/>
      <c r="GJ1183" s="3"/>
      <c r="GK1183" s="3"/>
      <c r="GL1183" s="3"/>
      <c r="GM1183" s="3"/>
      <c r="GN1183" s="3"/>
      <c r="GO1183" s="3"/>
      <c r="GP1183" s="3"/>
      <c r="GQ1183" s="3"/>
      <c r="GR1183" s="3"/>
      <c r="GS1183" s="3"/>
      <c r="GT1183" s="3"/>
      <c r="GU1183" s="3"/>
      <c r="GV1183" s="3"/>
      <c r="GW1183" s="3"/>
      <c r="GX1183" s="3">
        <v>0</v>
      </c>
    </row>
    <row r="1185" spans="1:23" x14ac:dyDescent="0.2">
      <c r="A1185" s="4">
        <v>50</v>
      </c>
      <c r="B1185" s="4">
        <v>0</v>
      </c>
      <c r="C1185" s="4">
        <v>0</v>
      </c>
      <c r="D1185" s="4">
        <v>1</v>
      </c>
      <c r="E1185" s="4">
        <v>201</v>
      </c>
      <c r="F1185" s="4">
        <f>ROUND(Source!O1183,O1185)</f>
        <v>39481.54</v>
      </c>
      <c r="G1185" s="4" t="s">
        <v>12</v>
      </c>
      <c r="H1185" s="4" t="s">
        <v>13</v>
      </c>
      <c r="I1185" s="4"/>
      <c r="J1185" s="4"/>
      <c r="K1185" s="4">
        <v>201</v>
      </c>
      <c r="L1185" s="4">
        <v>1</v>
      </c>
      <c r="M1185" s="4">
        <v>3</v>
      </c>
      <c r="N1185" s="4" t="s">
        <v>3</v>
      </c>
      <c r="O1185" s="4">
        <v>2</v>
      </c>
      <c r="P1185" s="4"/>
      <c r="Q1185" s="4"/>
      <c r="R1185" s="4"/>
      <c r="S1185" s="4"/>
      <c r="T1185" s="4"/>
      <c r="U1185" s="4"/>
      <c r="V1185" s="4"/>
      <c r="W1185" s="4"/>
    </row>
    <row r="1186" spans="1:23" x14ac:dyDescent="0.2">
      <c r="A1186" s="4">
        <v>50</v>
      </c>
      <c r="B1186" s="4">
        <v>0</v>
      </c>
      <c r="C1186" s="4">
        <v>0</v>
      </c>
      <c r="D1186" s="4">
        <v>1</v>
      </c>
      <c r="E1186" s="4">
        <v>202</v>
      </c>
      <c r="F1186" s="4">
        <f>ROUND(Source!P1183,O1186)</f>
        <v>34295.61</v>
      </c>
      <c r="G1186" s="4" t="s">
        <v>14</v>
      </c>
      <c r="H1186" s="4" t="s">
        <v>15</v>
      </c>
      <c r="I1186" s="4"/>
      <c r="J1186" s="4"/>
      <c r="K1186" s="4">
        <v>202</v>
      </c>
      <c r="L1186" s="4">
        <v>2</v>
      </c>
      <c r="M1186" s="4">
        <v>3</v>
      </c>
      <c r="N1186" s="4" t="s">
        <v>3</v>
      </c>
      <c r="O1186" s="4">
        <v>2</v>
      </c>
      <c r="P1186" s="4"/>
      <c r="Q1186" s="4"/>
      <c r="R1186" s="4"/>
      <c r="S1186" s="4"/>
      <c r="T1186" s="4"/>
      <c r="U1186" s="4"/>
      <c r="V1186" s="4"/>
      <c r="W1186" s="4"/>
    </row>
    <row r="1187" spans="1:23" x14ac:dyDescent="0.2">
      <c r="A1187" s="4">
        <v>50</v>
      </c>
      <c r="B1187" s="4">
        <v>0</v>
      </c>
      <c r="C1187" s="4">
        <v>0</v>
      </c>
      <c r="D1187" s="4">
        <v>1</v>
      </c>
      <c r="E1187" s="4">
        <v>222</v>
      </c>
      <c r="F1187" s="4">
        <f>ROUND(Source!AO1183,O1187)</f>
        <v>0</v>
      </c>
      <c r="G1187" s="4" t="s">
        <v>16</v>
      </c>
      <c r="H1187" s="4" t="s">
        <v>17</v>
      </c>
      <c r="I1187" s="4"/>
      <c r="J1187" s="4"/>
      <c r="K1187" s="4">
        <v>222</v>
      </c>
      <c r="L1187" s="4">
        <v>3</v>
      </c>
      <c r="M1187" s="4">
        <v>3</v>
      </c>
      <c r="N1187" s="4" t="s">
        <v>3</v>
      </c>
      <c r="O1187" s="4">
        <v>2</v>
      </c>
      <c r="P1187" s="4"/>
      <c r="Q1187" s="4"/>
      <c r="R1187" s="4"/>
      <c r="S1187" s="4"/>
      <c r="T1187" s="4"/>
      <c r="U1187" s="4"/>
      <c r="V1187" s="4"/>
      <c r="W1187" s="4"/>
    </row>
    <row r="1188" spans="1:23" x14ac:dyDescent="0.2">
      <c r="A1188" s="4">
        <v>50</v>
      </c>
      <c r="B1188" s="4">
        <v>0</v>
      </c>
      <c r="C1188" s="4">
        <v>0</v>
      </c>
      <c r="D1188" s="4">
        <v>1</v>
      </c>
      <c r="E1188" s="4">
        <v>225</v>
      </c>
      <c r="F1188" s="4">
        <f>ROUND(Source!AV1183,O1188)</f>
        <v>34295.61</v>
      </c>
      <c r="G1188" s="4" t="s">
        <v>18</v>
      </c>
      <c r="H1188" s="4" t="s">
        <v>19</v>
      </c>
      <c r="I1188" s="4"/>
      <c r="J1188" s="4"/>
      <c r="K1188" s="4">
        <v>225</v>
      </c>
      <c r="L1188" s="4">
        <v>4</v>
      </c>
      <c r="M1188" s="4">
        <v>3</v>
      </c>
      <c r="N1188" s="4" t="s">
        <v>3</v>
      </c>
      <c r="O1188" s="4">
        <v>2</v>
      </c>
      <c r="P1188" s="4"/>
      <c r="Q1188" s="4"/>
      <c r="R1188" s="4"/>
      <c r="S1188" s="4"/>
      <c r="T1188" s="4"/>
      <c r="U1188" s="4"/>
      <c r="V1188" s="4"/>
      <c r="W1188" s="4"/>
    </row>
    <row r="1189" spans="1:23" x14ac:dyDescent="0.2">
      <c r="A1189" s="4">
        <v>50</v>
      </c>
      <c r="B1189" s="4">
        <v>0</v>
      </c>
      <c r="C1189" s="4">
        <v>0</v>
      </c>
      <c r="D1189" s="4">
        <v>1</v>
      </c>
      <c r="E1189" s="4">
        <v>226</v>
      </c>
      <c r="F1189" s="4">
        <f>ROUND(Source!AW1183,O1189)</f>
        <v>34295.61</v>
      </c>
      <c r="G1189" s="4" t="s">
        <v>20</v>
      </c>
      <c r="H1189" s="4" t="s">
        <v>21</v>
      </c>
      <c r="I1189" s="4"/>
      <c r="J1189" s="4"/>
      <c r="K1189" s="4">
        <v>226</v>
      </c>
      <c r="L1189" s="4">
        <v>5</v>
      </c>
      <c r="M1189" s="4">
        <v>3</v>
      </c>
      <c r="N1189" s="4" t="s">
        <v>3</v>
      </c>
      <c r="O1189" s="4">
        <v>2</v>
      </c>
      <c r="P1189" s="4"/>
      <c r="Q1189" s="4"/>
      <c r="R1189" s="4"/>
      <c r="S1189" s="4"/>
      <c r="T1189" s="4"/>
      <c r="U1189" s="4"/>
      <c r="V1189" s="4"/>
      <c r="W1189" s="4"/>
    </row>
    <row r="1190" spans="1:23" x14ac:dyDescent="0.2">
      <c r="A1190" s="4">
        <v>50</v>
      </c>
      <c r="B1190" s="4">
        <v>0</v>
      </c>
      <c r="C1190" s="4">
        <v>0</v>
      </c>
      <c r="D1190" s="4">
        <v>1</v>
      </c>
      <c r="E1190" s="4">
        <v>227</v>
      </c>
      <c r="F1190" s="4">
        <f>ROUND(Source!AX1183,O1190)</f>
        <v>0</v>
      </c>
      <c r="G1190" s="4" t="s">
        <v>22</v>
      </c>
      <c r="H1190" s="4" t="s">
        <v>23</v>
      </c>
      <c r="I1190" s="4"/>
      <c r="J1190" s="4"/>
      <c r="K1190" s="4">
        <v>227</v>
      </c>
      <c r="L1190" s="4">
        <v>6</v>
      </c>
      <c r="M1190" s="4">
        <v>3</v>
      </c>
      <c r="N1190" s="4" t="s">
        <v>3</v>
      </c>
      <c r="O1190" s="4">
        <v>2</v>
      </c>
      <c r="P1190" s="4"/>
      <c r="Q1190" s="4"/>
      <c r="R1190" s="4"/>
      <c r="S1190" s="4"/>
      <c r="T1190" s="4"/>
      <c r="U1190" s="4"/>
      <c r="V1190" s="4"/>
      <c r="W1190" s="4"/>
    </row>
    <row r="1191" spans="1:23" x14ac:dyDescent="0.2">
      <c r="A1191" s="4">
        <v>50</v>
      </c>
      <c r="B1191" s="4">
        <v>0</v>
      </c>
      <c r="C1191" s="4">
        <v>0</v>
      </c>
      <c r="D1191" s="4">
        <v>1</v>
      </c>
      <c r="E1191" s="4">
        <v>228</v>
      </c>
      <c r="F1191" s="4">
        <f>ROUND(Source!AY1183,O1191)</f>
        <v>34295.61</v>
      </c>
      <c r="G1191" s="4" t="s">
        <v>24</v>
      </c>
      <c r="H1191" s="4" t="s">
        <v>25</v>
      </c>
      <c r="I1191" s="4"/>
      <c r="J1191" s="4"/>
      <c r="K1191" s="4">
        <v>228</v>
      </c>
      <c r="L1191" s="4">
        <v>7</v>
      </c>
      <c r="M1191" s="4">
        <v>3</v>
      </c>
      <c r="N1191" s="4" t="s">
        <v>3</v>
      </c>
      <c r="O1191" s="4">
        <v>2</v>
      </c>
      <c r="P1191" s="4"/>
      <c r="Q1191" s="4"/>
      <c r="R1191" s="4"/>
      <c r="S1191" s="4"/>
      <c r="T1191" s="4"/>
      <c r="U1191" s="4"/>
      <c r="V1191" s="4"/>
      <c r="W1191" s="4"/>
    </row>
    <row r="1192" spans="1:23" x14ac:dyDescent="0.2">
      <c r="A1192" s="4">
        <v>50</v>
      </c>
      <c r="B1192" s="4">
        <v>0</v>
      </c>
      <c r="C1192" s="4">
        <v>0</v>
      </c>
      <c r="D1192" s="4">
        <v>1</v>
      </c>
      <c r="E1192" s="4">
        <v>216</v>
      </c>
      <c r="F1192" s="4">
        <f>ROUND(Source!AP1183,O1192)</f>
        <v>0</v>
      </c>
      <c r="G1192" s="4" t="s">
        <v>26</v>
      </c>
      <c r="H1192" s="4" t="s">
        <v>27</v>
      </c>
      <c r="I1192" s="4"/>
      <c r="J1192" s="4"/>
      <c r="K1192" s="4">
        <v>216</v>
      </c>
      <c r="L1192" s="4">
        <v>8</v>
      </c>
      <c r="M1192" s="4">
        <v>3</v>
      </c>
      <c r="N1192" s="4" t="s">
        <v>3</v>
      </c>
      <c r="O1192" s="4">
        <v>2</v>
      </c>
      <c r="P1192" s="4"/>
      <c r="Q1192" s="4"/>
      <c r="R1192" s="4"/>
      <c r="S1192" s="4"/>
      <c r="T1192" s="4"/>
      <c r="U1192" s="4"/>
      <c r="V1192" s="4"/>
      <c r="W1192" s="4"/>
    </row>
    <row r="1193" spans="1:23" x14ac:dyDescent="0.2">
      <c r="A1193" s="4">
        <v>50</v>
      </c>
      <c r="B1193" s="4">
        <v>0</v>
      </c>
      <c r="C1193" s="4">
        <v>0</v>
      </c>
      <c r="D1193" s="4">
        <v>1</v>
      </c>
      <c r="E1193" s="4">
        <v>223</v>
      </c>
      <c r="F1193" s="4">
        <f>ROUND(Source!AQ1183,O1193)</f>
        <v>0</v>
      </c>
      <c r="G1193" s="4" t="s">
        <v>28</v>
      </c>
      <c r="H1193" s="4" t="s">
        <v>29</v>
      </c>
      <c r="I1193" s="4"/>
      <c r="J1193" s="4"/>
      <c r="K1193" s="4">
        <v>223</v>
      </c>
      <c r="L1193" s="4">
        <v>9</v>
      </c>
      <c r="M1193" s="4">
        <v>3</v>
      </c>
      <c r="N1193" s="4" t="s">
        <v>3</v>
      </c>
      <c r="O1193" s="4">
        <v>2</v>
      </c>
      <c r="P1193" s="4"/>
      <c r="Q1193" s="4"/>
      <c r="R1193" s="4"/>
      <c r="S1193" s="4"/>
      <c r="T1193" s="4"/>
      <c r="U1193" s="4"/>
      <c r="V1193" s="4"/>
      <c r="W1193" s="4"/>
    </row>
    <row r="1194" spans="1:23" x14ac:dyDescent="0.2">
      <c r="A1194" s="4">
        <v>50</v>
      </c>
      <c r="B1194" s="4">
        <v>0</v>
      </c>
      <c r="C1194" s="4">
        <v>0</v>
      </c>
      <c r="D1194" s="4">
        <v>1</v>
      </c>
      <c r="E1194" s="4">
        <v>229</v>
      </c>
      <c r="F1194" s="4">
        <f>ROUND(Source!AZ1183,O1194)</f>
        <v>0</v>
      </c>
      <c r="G1194" s="4" t="s">
        <v>30</v>
      </c>
      <c r="H1194" s="4" t="s">
        <v>31</v>
      </c>
      <c r="I1194" s="4"/>
      <c r="J1194" s="4"/>
      <c r="K1194" s="4">
        <v>229</v>
      </c>
      <c r="L1194" s="4">
        <v>10</v>
      </c>
      <c r="M1194" s="4">
        <v>3</v>
      </c>
      <c r="N1194" s="4" t="s">
        <v>3</v>
      </c>
      <c r="O1194" s="4">
        <v>2</v>
      </c>
      <c r="P1194" s="4"/>
      <c r="Q1194" s="4"/>
      <c r="R1194" s="4"/>
      <c r="S1194" s="4"/>
      <c r="T1194" s="4"/>
      <c r="U1194" s="4"/>
      <c r="V1194" s="4"/>
      <c r="W1194" s="4"/>
    </row>
    <row r="1195" spans="1:23" x14ac:dyDescent="0.2">
      <c r="A1195" s="4">
        <v>50</v>
      </c>
      <c r="B1195" s="4">
        <v>0</v>
      </c>
      <c r="C1195" s="4">
        <v>0</v>
      </c>
      <c r="D1195" s="4">
        <v>1</v>
      </c>
      <c r="E1195" s="4">
        <v>203</v>
      </c>
      <c r="F1195" s="4">
        <f>ROUND(Source!Q1183,O1195)</f>
        <v>55.65</v>
      </c>
      <c r="G1195" s="4" t="s">
        <v>32</v>
      </c>
      <c r="H1195" s="4" t="s">
        <v>33</v>
      </c>
      <c r="I1195" s="4"/>
      <c r="J1195" s="4"/>
      <c r="K1195" s="4">
        <v>203</v>
      </c>
      <c r="L1195" s="4">
        <v>11</v>
      </c>
      <c r="M1195" s="4">
        <v>3</v>
      </c>
      <c r="N1195" s="4" t="s">
        <v>3</v>
      </c>
      <c r="O1195" s="4">
        <v>2</v>
      </c>
      <c r="P1195" s="4"/>
      <c r="Q1195" s="4"/>
      <c r="R1195" s="4"/>
      <c r="S1195" s="4"/>
      <c r="T1195" s="4"/>
      <c r="U1195" s="4"/>
      <c r="V1195" s="4"/>
      <c r="W1195" s="4"/>
    </row>
    <row r="1196" spans="1:23" x14ac:dyDescent="0.2">
      <c r="A1196" s="4">
        <v>50</v>
      </c>
      <c r="B1196" s="4">
        <v>0</v>
      </c>
      <c r="C1196" s="4">
        <v>0</v>
      </c>
      <c r="D1196" s="4">
        <v>1</v>
      </c>
      <c r="E1196" s="4">
        <v>231</v>
      </c>
      <c r="F1196" s="4">
        <f>ROUND(Source!BB1183,O1196)</f>
        <v>0</v>
      </c>
      <c r="G1196" s="4" t="s">
        <v>34</v>
      </c>
      <c r="H1196" s="4" t="s">
        <v>35</v>
      </c>
      <c r="I1196" s="4"/>
      <c r="J1196" s="4"/>
      <c r="K1196" s="4">
        <v>231</v>
      </c>
      <c r="L1196" s="4">
        <v>12</v>
      </c>
      <c r="M1196" s="4">
        <v>3</v>
      </c>
      <c r="N1196" s="4" t="s">
        <v>3</v>
      </c>
      <c r="O1196" s="4">
        <v>2</v>
      </c>
      <c r="P1196" s="4"/>
      <c r="Q1196" s="4"/>
      <c r="R1196" s="4"/>
      <c r="S1196" s="4"/>
      <c r="T1196" s="4"/>
      <c r="U1196" s="4"/>
      <c r="V1196" s="4"/>
      <c r="W1196" s="4"/>
    </row>
    <row r="1197" spans="1:23" x14ac:dyDescent="0.2">
      <c r="A1197" s="4">
        <v>50</v>
      </c>
      <c r="B1197" s="4">
        <v>0</v>
      </c>
      <c r="C1197" s="4">
        <v>0</v>
      </c>
      <c r="D1197" s="4">
        <v>1</v>
      </c>
      <c r="E1197" s="4">
        <v>204</v>
      </c>
      <c r="F1197" s="4">
        <f>ROUND(Source!R1183,O1197)</f>
        <v>7.18</v>
      </c>
      <c r="G1197" s="4" t="s">
        <v>36</v>
      </c>
      <c r="H1197" s="4" t="s">
        <v>37</v>
      </c>
      <c r="I1197" s="4"/>
      <c r="J1197" s="4"/>
      <c r="K1197" s="4">
        <v>204</v>
      </c>
      <c r="L1197" s="4">
        <v>13</v>
      </c>
      <c r="M1197" s="4">
        <v>3</v>
      </c>
      <c r="N1197" s="4" t="s">
        <v>3</v>
      </c>
      <c r="O1197" s="4">
        <v>2</v>
      </c>
      <c r="P1197" s="4"/>
      <c r="Q1197" s="4"/>
      <c r="R1197" s="4"/>
      <c r="S1197" s="4"/>
      <c r="T1197" s="4"/>
      <c r="U1197" s="4"/>
      <c r="V1197" s="4"/>
      <c r="W1197" s="4"/>
    </row>
    <row r="1198" spans="1:23" x14ac:dyDescent="0.2">
      <c r="A1198" s="4">
        <v>50</v>
      </c>
      <c r="B1198" s="4">
        <v>0</v>
      </c>
      <c r="C1198" s="4">
        <v>0</v>
      </c>
      <c r="D1198" s="4">
        <v>1</v>
      </c>
      <c r="E1198" s="4">
        <v>205</v>
      </c>
      <c r="F1198" s="4">
        <f>ROUND(Source!S1183,O1198)</f>
        <v>5130.28</v>
      </c>
      <c r="G1198" s="4" t="s">
        <v>38</v>
      </c>
      <c r="H1198" s="4" t="s">
        <v>39</v>
      </c>
      <c r="I1198" s="4"/>
      <c r="J1198" s="4"/>
      <c r="K1198" s="4">
        <v>205</v>
      </c>
      <c r="L1198" s="4">
        <v>14</v>
      </c>
      <c r="M1198" s="4">
        <v>3</v>
      </c>
      <c r="N1198" s="4" t="s">
        <v>3</v>
      </c>
      <c r="O1198" s="4">
        <v>2</v>
      </c>
      <c r="P1198" s="4"/>
      <c r="Q1198" s="4"/>
      <c r="R1198" s="4"/>
      <c r="S1198" s="4"/>
      <c r="T1198" s="4"/>
      <c r="U1198" s="4"/>
      <c r="V1198" s="4"/>
      <c r="W1198" s="4"/>
    </row>
    <row r="1199" spans="1:23" x14ac:dyDescent="0.2">
      <c r="A1199" s="4">
        <v>50</v>
      </c>
      <c r="B1199" s="4">
        <v>0</v>
      </c>
      <c r="C1199" s="4">
        <v>0</v>
      </c>
      <c r="D1199" s="4">
        <v>1</v>
      </c>
      <c r="E1199" s="4">
        <v>232</v>
      </c>
      <c r="F1199" s="4">
        <f>ROUND(Source!BC1183,O1199)</f>
        <v>0</v>
      </c>
      <c r="G1199" s="4" t="s">
        <v>40</v>
      </c>
      <c r="H1199" s="4" t="s">
        <v>41</v>
      </c>
      <c r="I1199" s="4"/>
      <c r="J1199" s="4"/>
      <c r="K1199" s="4">
        <v>232</v>
      </c>
      <c r="L1199" s="4">
        <v>15</v>
      </c>
      <c r="M1199" s="4">
        <v>3</v>
      </c>
      <c r="N1199" s="4" t="s">
        <v>3</v>
      </c>
      <c r="O1199" s="4">
        <v>2</v>
      </c>
      <c r="P1199" s="4"/>
      <c r="Q1199" s="4"/>
      <c r="R1199" s="4"/>
      <c r="S1199" s="4"/>
      <c r="T1199" s="4"/>
      <c r="U1199" s="4"/>
      <c r="V1199" s="4"/>
      <c r="W1199" s="4"/>
    </row>
    <row r="1200" spans="1:23" x14ac:dyDescent="0.2">
      <c r="A1200" s="4">
        <v>50</v>
      </c>
      <c r="B1200" s="4">
        <v>0</v>
      </c>
      <c r="C1200" s="4">
        <v>0</v>
      </c>
      <c r="D1200" s="4">
        <v>1</v>
      </c>
      <c r="E1200" s="4">
        <v>214</v>
      </c>
      <c r="F1200" s="4">
        <f>ROUND(Source!AS1183,O1200)</f>
        <v>0</v>
      </c>
      <c r="G1200" s="4" t="s">
        <v>42</v>
      </c>
      <c r="H1200" s="4" t="s">
        <v>43</v>
      </c>
      <c r="I1200" s="4"/>
      <c r="J1200" s="4"/>
      <c r="K1200" s="4">
        <v>214</v>
      </c>
      <c r="L1200" s="4">
        <v>16</v>
      </c>
      <c r="M1200" s="4">
        <v>3</v>
      </c>
      <c r="N1200" s="4" t="s">
        <v>3</v>
      </c>
      <c r="O1200" s="4">
        <v>2</v>
      </c>
      <c r="P1200" s="4"/>
      <c r="Q1200" s="4"/>
      <c r="R1200" s="4"/>
      <c r="S1200" s="4"/>
      <c r="T1200" s="4"/>
      <c r="U1200" s="4"/>
      <c r="V1200" s="4"/>
      <c r="W1200" s="4"/>
    </row>
    <row r="1201" spans="1:206" x14ac:dyDescent="0.2">
      <c r="A1201" s="4">
        <v>50</v>
      </c>
      <c r="B1201" s="4">
        <v>0</v>
      </c>
      <c r="C1201" s="4">
        <v>0</v>
      </c>
      <c r="D1201" s="4">
        <v>1</v>
      </c>
      <c r="E1201" s="4">
        <v>215</v>
      </c>
      <c r="F1201" s="4">
        <f>ROUND(Source!AT1183,O1201)</f>
        <v>0</v>
      </c>
      <c r="G1201" s="4" t="s">
        <v>44</v>
      </c>
      <c r="H1201" s="4" t="s">
        <v>45</v>
      </c>
      <c r="I1201" s="4"/>
      <c r="J1201" s="4"/>
      <c r="K1201" s="4">
        <v>215</v>
      </c>
      <c r="L1201" s="4">
        <v>17</v>
      </c>
      <c r="M1201" s="4">
        <v>3</v>
      </c>
      <c r="N1201" s="4" t="s">
        <v>3</v>
      </c>
      <c r="O1201" s="4">
        <v>2</v>
      </c>
      <c r="P1201" s="4"/>
      <c r="Q1201" s="4"/>
      <c r="R1201" s="4"/>
      <c r="S1201" s="4"/>
      <c r="T1201" s="4"/>
      <c r="U1201" s="4"/>
      <c r="V1201" s="4"/>
      <c r="W1201" s="4"/>
    </row>
    <row r="1202" spans="1:206" x14ac:dyDescent="0.2">
      <c r="A1202" s="4">
        <v>50</v>
      </c>
      <c r="B1202" s="4">
        <v>0</v>
      </c>
      <c r="C1202" s="4">
        <v>0</v>
      </c>
      <c r="D1202" s="4">
        <v>1</v>
      </c>
      <c r="E1202" s="4">
        <v>217</v>
      </c>
      <c r="F1202" s="4">
        <f>ROUND(Source!AU1183,O1202)</f>
        <v>43591.37</v>
      </c>
      <c r="G1202" s="4" t="s">
        <v>46</v>
      </c>
      <c r="H1202" s="4" t="s">
        <v>47</v>
      </c>
      <c r="I1202" s="4"/>
      <c r="J1202" s="4"/>
      <c r="K1202" s="4">
        <v>217</v>
      </c>
      <c r="L1202" s="4">
        <v>18</v>
      </c>
      <c r="M1202" s="4">
        <v>3</v>
      </c>
      <c r="N1202" s="4" t="s">
        <v>3</v>
      </c>
      <c r="O1202" s="4">
        <v>2</v>
      </c>
      <c r="P1202" s="4"/>
      <c r="Q1202" s="4"/>
      <c r="R1202" s="4"/>
      <c r="S1202" s="4"/>
      <c r="T1202" s="4"/>
      <c r="U1202" s="4"/>
      <c r="V1202" s="4"/>
      <c r="W1202" s="4"/>
    </row>
    <row r="1203" spans="1:206" x14ac:dyDescent="0.2">
      <c r="A1203" s="4">
        <v>50</v>
      </c>
      <c r="B1203" s="4">
        <v>0</v>
      </c>
      <c r="C1203" s="4">
        <v>0</v>
      </c>
      <c r="D1203" s="4">
        <v>1</v>
      </c>
      <c r="E1203" s="4">
        <v>230</v>
      </c>
      <c r="F1203" s="4">
        <f>ROUND(Source!BA1183,O1203)</f>
        <v>0</v>
      </c>
      <c r="G1203" s="4" t="s">
        <v>48</v>
      </c>
      <c r="H1203" s="4" t="s">
        <v>49</v>
      </c>
      <c r="I1203" s="4"/>
      <c r="J1203" s="4"/>
      <c r="K1203" s="4">
        <v>230</v>
      </c>
      <c r="L1203" s="4">
        <v>19</v>
      </c>
      <c r="M1203" s="4">
        <v>3</v>
      </c>
      <c r="N1203" s="4" t="s">
        <v>3</v>
      </c>
      <c r="O1203" s="4">
        <v>2</v>
      </c>
      <c r="P1203" s="4"/>
      <c r="Q1203" s="4"/>
      <c r="R1203" s="4"/>
      <c r="S1203" s="4"/>
      <c r="T1203" s="4"/>
      <c r="U1203" s="4"/>
      <c r="V1203" s="4"/>
      <c r="W1203" s="4"/>
    </row>
    <row r="1204" spans="1:206" x14ac:dyDescent="0.2">
      <c r="A1204" s="4">
        <v>50</v>
      </c>
      <c r="B1204" s="4">
        <v>0</v>
      </c>
      <c r="C1204" s="4">
        <v>0</v>
      </c>
      <c r="D1204" s="4">
        <v>1</v>
      </c>
      <c r="E1204" s="4">
        <v>206</v>
      </c>
      <c r="F1204" s="4">
        <f>ROUND(Source!T1183,O1204)</f>
        <v>0</v>
      </c>
      <c r="G1204" s="4" t="s">
        <v>50</v>
      </c>
      <c r="H1204" s="4" t="s">
        <v>51</v>
      </c>
      <c r="I1204" s="4"/>
      <c r="J1204" s="4"/>
      <c r="K1204" s="4">
        <v>206</v>
      </c>
      <c r="L1204" s="4">
        <v>20</v>
      </c>
      <c r="M1204" s="4">
        <v>3</v>
      </c>
      <c r="N1204" s="4" t="s">
        <v>3</v>
      </c>
      <c r="O1204" s="4">
        <v>2</v>
      </c>
      <c r="P1204" s="4"/>
      <c r="Q1204" s="4"/>
      <c r="R1204" s="4"/>
      <c r="S1204" s="4"/>
      <c r="T1204" s="4"/>
      <c r="U1204" s="4"/>
      <c r="V1204" s="4"/>
      <c r="W1204" s="4"/>
    </row>
    <row r="1205" spans="1:206" x14ac:dyDescent="0.2">
      <c r="A1205" s="4">
        <v>50</v>
      </c>
      <c r="B1205" s="4">
        <v>0</v>
      </c>
      <c r="C1205" s="4">
        <v>0</v>
      </c>
      <c r="D1205" s="4">
        <v>1</v>
      </c>
      <c r="E1205" s="4">
        <v>207</v>
      </c>
      <c r="F1205" s="4">
        <f>Source!U1183</f>
        <v>22.461000000000002</v>
      </c>
      <c r="G1205" s="4" t="s">
        <v>52</v>
      </c>
      <c r="H1205" s="4" t="s">
        <v>53</v>
      </c>
      <c r="I1205" s="4"/>
      <c r="J1205" s="4"/>
      <c r="K1205" s="4">
        <v>207</v>
      </c>
      <c r="L1205" s="4">
        <v>21</v>
      </c>
      <c r="M1205" s="4">
        <v>3</v>
      </c>
      <c r="N1205" s="4" t="s">
        <v>3</v>
      </c>
      <c r="O1205" s="4">
        <v>-1</v>
      </c>
      <c r="P1205" s="4"/>
      <c r="Q1205" s="4"/>
      <c r="R1205" s="4"/>
      <c r="S1205" s="4"/>
      <c r="T1205" s="4"/>
      <c r="U1205" s="4"/>
      <c r="V1205" s="4"/>
      <c r="W1205" s="4"/>
    </row>
    <row r="1206" spans="1:206" x14ac:dyDescent="0.2">
      <c r="A1206" s="4">
        <v>50</v>
      </c>
      <c r="B1206" s="4">
        <v>0</v>
      </c>
      <c r="C1206" s="4">
        <v>0</v>
      </c>
      <c r="D1206" s="4">
        <v>1</v>
      </c>
      <c r="E1206" s="4">
        <v>208</v>
      </c>
      <c r="F1206" s="4">
        <f>Source!V1183</f>
        <v>0</v>
      </c>
      <c r="G1206" s="4" t="s">
        <v>54</v>
      </c>
      <c r="H1206" s="4" t="s">
        <v>55</v>
      </c>
      <c r="I1206" s="4"/>
      <c r="J1206" s="4"/>
      <c r="K1206" s="4">
        <v>208</v>
      </c>
      <c r="L1206" s="4">
        <v>22</v>
      </c>
      <c r="M1206" s="4">
        <v>3</v>
      </c>
      <c r="N1206" s="4" t="s">
        <v>3</v>
      </c>
      <c r="O1206" s="4">
        <v>-1</v>
      </c>
      <c r="P1206" s="4"/>
      <c r="Q1206" s="4"/>
      <c r="R1206" s="4"/>
      <c r="S1206" s="4"/>
      <c r="T1206" s="4"/>
      <c r="U1206" s="4"/>
      <c r="V1206" s="4"/>
      <c r="W1206" s="4"/>
    </row>
    <row r="1207" spans="1:206" x14ac:dyDescent="0.2">
      <c r="A1207" s="4">
        <v>50</v>
      </c>
      <c r="B1207" s="4">
        <v>0</v>
      </c>
      <c r="C1207" s="4">
        <v>0</v>
      </c>
      <c r="D1207" s="4">
        <v>1</v>
      </c>
      <c r="E1207" s="4">
        <v>209</v>
      </c>
      <c r="F1207" s="4">
        <f>ROUND(Source!W1183,O1207)</f>
        <v>0</v>
      </c>
      <c r="G1207" s="4" t="s">
        <v>56</v>
      </c>
      <c r="H1207" s="4" t="s">
        <v>57</v>
      </c>
      <c r="I1207" s="4"/>
      <c r="J1207" s="4"/>
      <c r="K1207" s="4">
        <v>209</v>
      </c>
      <c r="L1207" s="4">
        <v>23</v>
      </c>
      <c r="M1207" s="4">
        <v>3</v>
      </c>
      <c r="N1207" s="4" t="s">
        <v>3</v>
      </c>
      <c r="O1207" s="4">
        <v>2</v>
      </c>
      <c r="P1207" s="4"/>
      <c r="Q1207" s="4"/>
      <c r="R1207" s="4"/>
      <c r="S1207" s="4"/>
      <c r="T1207" s="4"/>
      <c r="U1207" s="4"/>
      <c r="V1207" s="4"/>
      <c r="W1207" s="4"/>
    </row>
    <row r="1208" spans="1:206" x14ac:dyDescent="0.2">
      <c r="A1208" s="4">
        <v>50</v>
      </c>
      <c r="B1208" s="4">
        <v>0</v>
      </c>
      <c r="C1208" s="4">
        <v>0</v>
      </c>
      <c r="D1208" s="4">
        <v>1</v>
      </c>
      <c r="E1208" s="4">
        <v>210</v>
      </c>
      <c r="F1208" s="4">
        <f>ROUND(Source!X1183,O1208)</f>
        <v>3591.2</v>
      </c>
      <c r="G1208" s="4" t="s">
        <v>58</v>
      </c>
      <c r="H1208" s="4" t="s">
        <v>59</v>
      </c>
      <c r="I1208" s="4"/>
      <c r="J1208" s="4"/>
      <c r="K1208" s="4">
        <v>210</v>
      </c>
      <c r="L1208" s="4">
        <v>24</v>
      </c>
      <c r="M1208" s="4">
        <v>3</v>
      </c>
      <c r="N1208" s="4" t="s">
        <v>3</v>
      </c>
      <c r="O1208" s="4">
        <v>2</v>
      </c>
      <c r="P1208" s="4"/>
      <c r="Q1208" s="4"/>
      <c r="R1208" s="4"/>
      <c r="S1208" s="4"/>
      <c r="T1208" s="4"/>
      <c r="U1208" s="4"/>
      <c r="V1208" s="4"/>
      <c r="W1208" s="4"/>
    </row>
    <row r="1209" spans="1:206" x14ac:dyDescent="0.2">
      <c r="A1209" s="4">
        <v>50</v>
      </c>
      <c r="B1209" s="4">
        <v>0</v>
      </c>
      <c r="C1209" s="4">
        <v>0</v>
      </c>
      <c r="D1209" s="4">
        <v>1</v>
      </c>
      <c r="E1209" s="4">
        <v>211</v>
      </c>
      <c r="F1209" s="4">
        <f>ROUND(Source!Y1183,O1209)</f>
        <v>513.03</v>
      </c>
      <c r="G1209" s="4" t="s">
        <v>60</v>
      </c>
      <c r="H1209" s="4" t="s">
        <v>61</v>
      </c>
      <c r="I1209" s="4"/>
      <c r="J1209" s="4"/>
      <c r="K1209" s="4">
        <v>211</v>
      </c>
      <c r="L1209" s="4">
        <v>25</v>
      </c>
      <c r="M1209" s="4">
        <v>3</v>
      </c>
      <c r="N1209" s="4" t="s">
        <v>3</v>
      </c>
      <c r="O1209" s="4">
        <v>2</v>
      </c>
      <c r="P1209" s="4"/>
      <c r="Q1209" s="4"/>
      <c r="R1209" s="4"/>
      <c r="S1209" s="4"/>
      <c r="T1209" s="4"/>
      <c r="U1209" s="4"/>
      <c r="V1209" s="4"/>
      <c r="W1209" s="4"/>
    </row>
    <row r="1210" spans="1:206" x14ac:dyDescent="0.2">
      <c r="A1210" s="4">
        <v>50</v>
      </c>
      <c r="B1210" s="4">
        <v>0</v>
      </c>
      <c r="C1210" s="4">
        <v>0</v>
      </c>
      <c r="D1210" s="4">
        <v>1</v>
      </c>
      <c r="E1210" s="4">
        <v>224</v>
      </c>
      <c r="F1210" s="4">
        <f>ROUND(Source!AR1183,O1210)</f>
        <v>43591.37</v>
      </c>
      <c r="G1210" s="4" t="s">
        <v>62</v>
      </c>
      <c r="H1210" s="4" t="s">
        <v>63</v>
      </c>
      <c r="I1210" s="4"/>
      <c r="J1210" s="4"/>
      <c r="K1210" s="4">
        <v>224</v>
      </c>
      <c r="L1210" s="4">
        <v>26</v>
      </c>
      <c r="M1210" s="4">
        <v>3</v>
      </c>
      <c r="N1210" s="4" t="s">
        <v>3</v>
      </c>
      <c r="O1210" s="4">
        <v>2</v>
      </c>
      <c r="P1210" s="4"/>
      <c r="Q1210" s="4"/>
      <c r="R1210" s="4"/>
      <c r="S1210" s="4"/>
      <c r="T1210" s="4"/>
      <c r="U1210" s="4"/>
      <c r="V1210" s="4"/>
      <c r="W1210" s="4"/>
    </row>
    <row r="1212" spans="1:206" x14ac:dyDescent="0.2">
      <c r="A1212" s="1">
        <v>4</v>
      </c>
      <c r="B1212" s="1">
        <v>1</v>
      </c>
      <c r="C1212" s="1"/>
      <c r="D1212" s="1">
        <f>ROW(A1337)</f>
        <v>1337</v>
      </c>
      <c r="E1212" s="1"/>
      <c r="F1212" s="1" t="s">
        <v>259</v>
      </c>
      <c r="G1212" s="1" t="s">
        <v>260</v>
      </c>
      <c r="H1212" s="1" t="s">
        <v>3</v>
      </c>
      <c r="I1212" s="1">
        <v>0</v>
      </c>
      <c r="J1212" s="1"/>
      <c r="K1212" s="1">
        <v>-1</v>
      </c>
      <c r="L1212" s="1"/>
      <c r="M1212" s="1"/>
      <c r="N1212" s="1"/>
      <c r="O1212" s="1"/>
      <c r="P1212" s="1"/>
      <c r="Q1212" s="1"/>
      <c r="R1212" s="1"/>
      <c r="S1212" s="1"/>
      <c r="T1212" s="1"/>
      <c r="U1212" s="1" t="s">
        <v>3</v>
      </c>
      <c r="V1212" s="1">
        <v>0</v>
      </c>
      <c r="W1212" s="1"/>
      <c r="X1212" s="1"/>
      <c r="Y1212" s="1"/>
      <c r="Z1212" s="1"/>
      <c r="AA1212" s="1"/>
      <c r="AB1212" s="1" t="s">
        <v>3</v>
      </c>
      <c r="AC1212" s="1" t="s">
        <v>3</v>
      </c>
      <c r="AD1212" s="1" t="s">
        <v>3</v>
      </c>
      <c r="AE1212" s="1" t="s">
        <v>3</v>
      </c>
      <c r="AF1212" s="1" t="s">
        <v>3</v>
      </c>
      <c r="AG1212" s="1" t="s">
        <v>3</v>
      </c>
      <c r="AH1212" s="1"/>
      <c r="AI1212" s="1"/>
      <c r="AJ1212" s="1"/>
      <c r="AK1212" s="1"/>
      <c r="AL1212" s="1"/>
      <c r="AM1212" s="1"/>
      <c r="AN1212" s="1"/>
      <c r="AO1212" s="1"/>
      <c r="AP1212" s="1" t="s">
        <v>3</v>
      </c>
      <c r="AQ1212" s="1" t="s">
        <v>3</v>
      </c>
      <c r="AR1212" s="1" t="s">
        <v>3</v>
      </c>
      <c r="AS1212" s="1"/>
      <c r="AT1212" s="1"/>
      <c r="AU1212" s="1"/>
      <c r="AV1212" s="1"/>
      <c r="AW1212" s="1"/>
      <c r="AX1212" s="1"/>
      <c r="AY1212" s="1"/>
      <c r="AZ1212" s="1" t="s">
        <v>3</v>
      </c>
      <c r="BA1212" s="1"/>
      <c r="BB1212" s="1" t="s">
        <v>3</v>
      </c>
      <c r="BC1212" s="1" t="s">
        <v>3</v>
      </c>
      <c r="BD1212" s="1" t="s">
        <v>3</v>
      </c>
      <c r="BE1212" s="1" t="s">
        <v>3</v>
      </c>
      <c r="BF1212" s="1" t="s">
        <v>3</v>
      </c>
      <c r="BG1212" s="1" t="s">
        <v>3</v>
      </c>
      <c r="BH1212" s="1" t="s">
        <v>3</v>
      </c>
      <c r="BI1212" s="1" t="s">
        <v>3</v>
      </c>
      <c r="BJ1212" s="1" t="s">
        <v>3</v>
      </c>
      <c r="BK1212" s="1" t="s">
        <v>3</v>
      </c>
      <c r="BL1212" s="1" t="s">
        <v>3</v>
      </c>
      <c r="BM1212" s="1" t="s">
        <v>3</v>
      </c>
      <c r="BN1212" s="1" t="s">
        <v>3</v>
      </c>
      <c r="BO1212" s="1" t="s">
        <v>3</v>
      </c>
      <c r="BP1212" s="1" t="s">
        <v>3</v>
      </c>
      <c r="BQ1212" s="1"/>
      <c r="BR1212" s="1"/>
      <c r="BS1212" s="1"/>
      <c r="BT1212" s="1"/>
      <c r="BU1212" s="1"/>
      <c r="BV1212" s="1"/>
      <c r="BW1212" s="1"/>
      <c r="BX1212" s="1">
        <v>0</v>
      </c>
      <c r="BY1212" s="1"/>
      <c r="BZ1212" s="1"/>
      <c r="CA1212" s="1"/>
      <c r="CB1212" s="1"/>
      <c r="CC1212" s="1"/>
      <c r="CD1212" s="1"/>
      <c r="CE1212" s="1"/>
      <c r="CF1212" s="1"/>
      <c r="CG1212" s="1"/>
      <c r="CH1212" s="1"/>
      <c r="CI1212" s="1"/>
      <c r="CJ1212" s="1">
        <v>0</v>
      </c>
    </row>
    <row r="1214" spans="1:206" x14ac:dyDescent="0.2">
      <c r="A1214" s="2">
        <v>52</v>
      </c>
      <c r="B1214" s="2">
        <f t="shared" ref="B1214:G1214" si="463">B1337</f>
        <v>1</v>
      </c>
      <c r="C1214" s="2">
        <f t="shared" si="463"/>
        <v>4</v>
      </c>
      <c r="D1214" s="2">
        <f t="shared" si="463"/>
        <v>1212</v>
      </c>
      <c r="E1214" s="2">
        <f t="shared" si="463"/>
        <v>0</v>
      </c>
      <c r="F1214" s="2" t="str">
        <f t="shared" si="463"/>
        <v>6.3</v>
      </c>
      <c r="G1214" s="2" t="str">
        <f t="shared" si="463"/>
        <v>Тессинский пер., д. 4, стр. 2  (ликвидация парковочных мест)</v>
      </c>
      <c r="H1214" s="2"/>
      <c r="I1214" s="2"/>
      <c r="J1214" s="2"/>
      <c r="K1214" s="2"/>
      <c r="L1214" s="2"/>
      <c r="M1214" s="2"/>
      <c r="N1214" s="2"/>
      <c r="O1214" s="2">
        <f t="shared" ref="O1214:AT1214" si="464">O1337</f>
        <v>0</v>
      </c>
      <c r="P1214" s="2">
        <f t="shared" si="464"/>
        <v>0</v>
      </c>
      <c r="Q1214" s="2">
        <f t="shared" si="464"/>
        <v>0</v>
      </c>
      <c r="R1214" s="2">
        <f t="shared" si="464"/>
        <v>0</v>
      </c>
      <c r="S1214" s="2">
        <f t="shared" si="464"/>
        <v>0</v>
      </c>
      <c r="T1214" s="2">
        <f t="shared" si="464"/>
        <v>0</v>
      </c>
      <c r="U1214" s="2">
        <f t="shared" si="464"/>
        <v>0</v>
      </c>
      <c r="V1214" s="2">
        <f t="shared" si="464"/>
        <v>0</v>
      </c>
      <c r="W1214" s="2">
        <f t="shared" si="464"/>
        <v>0</v>
      </c>
      <c r="X1214" s="2">
        <f t="shared" si="464"/>
        <v>0</v>
      </c>
      <c r="Y1214" s="2">
        <f t="shared" si="464"/>
        <v>0</v>
      </c>
      <c r="Z1214" s="2">
        <f t="shared" si="464"/>
        <v>0</v>
      </c>
      <c r="AA1214" s="2">
        <f t="shared" si="464"/>
        <v>0</v>
      </c>
      <c r="AB1214" s="2">
        <f t="shared" si="464"/>
        <v>0</v>
      </c>
      <c r="AC1214" s="2">
        <f t="shared" si="464"/>
        <v>0</v>
      </c>
      <c r="AD1214" s="2">
        <f t="shared" si="464"/>
        <v>0</v>
      </c>
      <c r="AE1214" s="2">
        <f t="shared" si="464"/>
        <v>0</v>
      </c>
      <c r="AF1214" s="2">
        <f t="shared" si="464"/>
        <v>0</v>
      </c>
      <c r="AG1214" s="2">
        <f t="shared" si="464"/>
        <v>0</v>
      </c>
      <c r="AH1214" s="2">
        <f t="shared" si="464"/>
        <v>0</v>
      </c>
      <c r="AI1214" s="2">
        <f t="shared" si="464"/>
        <v>0</v>
      </c>
      <c r="AJ1214" s="2">
        <f t="shared" si="464"/>
        <v>0</v>
      </c>
      <c r="AK1214" s="2">
        <f t="shared" si="464"/>
        <v>0</v>
      </c>
      <c r="AL1214" s="2">
        <f t="shared" si="464"/>
        <v>0</v>
      </c>
      <c r="AM1214" s="2">
        <f t="shared" si="464"/>
        <v>0</v>
      </c>
      <c r="AN1214" s="2">
        <f t="shared" si="464"/>
        <v>0</v>
      </c>
      <c r="AO1214" s="2">
        <f t="shared" si="464"/>
        <v>0</v>
      </c>
      <c r="AP1214" s="2">
        <f t="shared" si="464"/>
        <v>0</v>
      </c>
      <c r="AQ1214" s="2">
        <f t="shared" si="464"/>
        <v>0</v>
      </c>
      <c r="AR1214" s="2">
        <f t="shared" si="464"/>
        <v>0</v>
      </c>
      <c r="AS1214" s="2">
        <f t="shared" si="464"/>
        <v>0</v>
      </c>
      <c r="AT1214" s="2">
        <f t="shared" si="464"/>
        <v>0</v>
      </c>
      <c r="AU1214" s="2">
        <f t="shared" ref="AU1214:BZ1214" si="465">AU1337</f>
        <v>0</v>
      </c>
      <c r="AV1214" s="2">
        <f t="shared" si="465"/>
        <v>0</v>
      </c>
      <c r="AW1214" s="2">
        <f t="shared" si="465"/>
        <v>0</v>
      </c>
      <c r="AX1214" s="2">
        <f t="shared" si="465"/>
        <v>0</v>
      </c>
      <c r="AY1214" s="2">
        <f t="shared" si="465"/>
        <v>0</v>
      </c>
      <c r="AZ1214" s="2">
        <f t="shared" si="465"/>
        <v>0</v>
      </c>
      <c r="BA1214" s="2">
        <f t="shared" si="465"/>
        <v>0</v>
      </c>
      <c r="BB1214" s="2">
        <f t="shared" si="465"/>
        <v>0</v>
      </c>
      <c r="BC1214" s="2">
        <f t="shared" si="465"/>
        <v>0</v>
      </c>
      <c r="BD1214" s="2">
        <f t="shared" si="465"/>
        <v>0</v>
      </c>
      <c r="BE1214" s="2">
        <f t="shared" si="465"/>
        <v>0</v>
      </c>
      <c r="BF1214" s="2">
        <f t="shared" si="465"/>
        <v>0</v>
      </c>
      <c r="BG1214" s="2">
        <f t="shared" si="465"/>
        <v>0</v>
      </c>
      <c r="BH1214" s="2">
        <f t="shared" si="465"/>
        <v>0</v>
      </c>
      <c r="BI1214" s="2">
        <f t="shared" si="465"/>
        <v>0</v>
      </c>
      <c r="BJ1214" s="2">
        <f t="shared" si="465"/>
        <v>0</v>
      </c>
      <c r="BK1214" s="2">
        <f t="shared" si="465"/>
        <v>0</v>
      </c>
      <c r="BL1214" s="2">
        <f t="shared" si="465"/>
        <v>0</v>
      </c>
      <c r="BM1214" s="2">
        <f t="shared" si="465"/>
        <v>0</v>
      </c>
      <c r="BN1214" s="2">
        <f t="shared" si="465"/>
        <v>0</v>
      </c>
      <c r="BO1214" s="2">
        <f t="shared" si="465"/>
        <v>0</v>
      </c>
      <c r="BP1214" s="2">
        <f t="shared" si="465"/>
        <v>0</v>
      </c>
      <c r="BQ1214" s="2">
        <f t="shared" si="465"/>
        <v>0</v>
      </c>
      <c r="BR1214" s="2">
        <f t="shared" si="465"/>
        <v>0</v>
      </c>
      <c r="BS1214" s="2">
        <f t="shared" si="465"/>
        <v>0</v>
      </c>
      <c r="BT1214" s="2">
        <f t="shared" si="465"/>
        <v>0</v>
      </c>
      <c r="BU1214" s="2">
        <f t="shared" si="465"/>
        <v>0</v>
      </c>
      <c r="BV1214" s="2">
        <f t="shared" si="465"/>
        <v>0</v>
      </c>
      <c r="BW1214" s="2">
        <f t="shared" si="465"/>
        <v>0</v>
      </c>
      <c r="BX1214" s="2">
        <f t="shared" si="465"/>
        <v>0</v>
      </c>
      <c r="BY1214" s="2">
        <f t="shared" si="465"/>
        <v>0</v>
      </c>
      <c r="BZ1214" s="2">
        <f t="shared" si="465"/>
        <v>0</v>
      </c>
      <c r="CA1214" s="2">
        <f t="shared" ref="CA1214:DF1214" si="466">CA1337</f>
        <v>0</v>
      </c>
      <c r="CB1214" s="2">
        <f t="shared" si="466"/>
        <v>0</v>
      </c>
      <c r="CC1214" s="2">
        <f t="shared" si="466"/>
        <v>0</v>
      </c>
      <c r="CD1214" s="2">
        <f t="shared" si="466"/>
        <v>0</v>
      </c>
      <c r="CE1214" s="2">
        <f t="shared" si="466"/>
        <v>0</v>
      </c>
      <c r="CF1214" s="2">
        <f t="shared" si="466"/>
        <v>0</v>
      </c>
      <c r="CG1214" s="2">
        <f t="shared" si="466"/>
        <v>0</v>
      </c>
      <c r="CH1214" s="2">
        <f t="shared" si="466"/>
        <v>0</v>
      </c>
      <c r="CI1214" s="2">
        <f t="shared" si="466"/>
        <v>0</v>
      </c>
      <c r="CJ1214" s="2">
        <f t="shared" si="466"/>
        <v>0</v>
      </c>
      <c r="CK1214" s="2">
        <f t="shared" si="466"/>
        <v>0</v>
      </c>
      <c r="CL1214" s="2">
        <f t="shared" si="466"/>
        <v>0</v>
      </c>
      <c r="CM1214" s="2">
        <f t="shared" si="466"/>
        <v>0</v>
      </c>
      <c r="CN1214" s="2">
        <f t="shared" si="466"/>
        <v>0</v>
      </c>
      <c r="CO1214" s="2">
        <f t="shared" si="466"/>
        <v>0</v>
      </c>
      <c r="CP1214" s="2">
        <f t="shared" si="466"/>
        <v>0</v>
      </c>
      <c r="CQ1214" s="2">
        <f t="shared" si="466"/>
        <v>0</v>
      </c>
      <c r="CR1214" s="2">
        <f t="shared" si="466"/>
        <v>0</v>
      </c>
      <c r="CS1214" s="2">
        <f t="shared" si="466"/>
        <v>0</v>
      </c>
      <c r="CT1214" s="2">
        <f t="shared" si="466"/>
        <v>0</v>
      </c>
      <c r="CU1214" s="2">
        <f t="shared" si="466"/>
        <v>0</v>
      </c>
      <c r="CV1214" s="2">
        <f t="shared" si="466"/>
        <v>0</v>
      </c>
      <c r="CW1214" s="2">
        <f t="shared" si="466"/>
        <v>0</v>
      </c>
      <c r="CX1214" s="2">
        <f t="shared" si="466"/>
        <v>0</v>
      </c>
      <c r="CY1214" s="2">
        <f t="shared" si="466"/>
        <v>0</v>
      </c>
      <c r="CZ1214" s="2">
        <f t="shared" si="466"/>
        <v>0</v>
      </c>
      <c r="DA1214" s="2">
        <f t="shared" si="466"/>
        <v>0</v>
      </c>
      <c r="DB1214" s="2">
        <f t="shared" si="466"/>
        <v>0</v>
      </c>
      <c r="DC1214" s="2">
        <f t="shared" si="466"/>
        <v>0</v>
      </c>
      <c r="DD1214" s="2">
        <f t="shared" si="466"/>
        <v>0</v>
      </c>
      <c r="DE1214" s="2">
        <f t="shared" si="466"/>
        <v>0</v>
      </c>
      <c r="DF1214" s="2">
        <f t="shared" si="466"/>
        <v>0</v>
      </c>
      <c r="DG1214" s="3">
        <f t="shared" ref="DG1214:EL1214" si="467">DG1337</f>
        <v>0</v>
      </c>
      <c r="DH1214" s="3">
        <f t="shared" si="467"/>
        <v>0</v>
      </c>
      <c r="DI1214" s="3">
        <f t="shared" si="467"/>
        <v>0</v>
      </c>
      <c r="DJ1214" s="3">
        <f t="shared" si="467"/>
        <v>0</v>
      </c>
      <c r="DK1214" s="3">
        <f t="shared" si="467"/>
        <v>0</v>
      </c>
      <c r="DL1214" s="3">
        <f t="shared" si="467"/>
        <v>0</v>
      </c>
      <c r="DM1214" s="3">
        <f t="shared" si="467"/>
        <v>0</v>
      </c>
      <c r="DN1214" s="3">
        <f t="shared" si="467"/>
        <v>0</v>
      </c>
      <c r="DO1214" s="3">
        <f t="shared" si="467"/>
        <v>0</v>
      </c>
      <c r="DP1214" s="3">
        <f t="shared" si="467"/>
        <v>0</v>
      </c>
      <c r="DQ1214" s="3">
        <f t="shared" si="467"/>
        <v>0</v>
      </c>
      <c r="DR1214" s="3">
        <f t="shared" si="467"/>
        <v>0</v>
      </c>
      <c r="DS1214" s="3">
        <f t="shared" si="467"/>
        <v>0</v>
      </c>
      <c r="DT1214" s="3">
        <f t="shared" si="467"/>
        <v>0</v>
      </c>
      <c r="DU1214" s="3">
        <f t="shared" si="467"/>
        <v>0</v>
      </c>
      <c r="DV1214" s="3">
        <f t="shared" si="467"/>
        <v>0</v>
      </c>
      <c r="DW1214" s="3">
        <f t="shared" si="467"/>
        <v>0</v>
      </c>
      <c r="DX1214" s="3">
        <f t="shared" si="467"/>
        <v>0</v>
      </c>
      <c r="DY1214" s="3">
        <f t="shared" si="467"/>
        <v>0</v>
      </c>
      <c r="DZ1214" s="3">
        <f t="shared" si="467"/>
        <v>0</v>
      </c>
      <c r="EA1214" s="3">
        <f t="shared" si="467"/>
        <v>0</v>
      </c>
      <c r="EB1214" s="3">
        <f t="shared" si="467"/>
        <v>0</v>
      </c>
      <c r="EC1214" s="3">
        <f t="shared" si="467"/>
        <v>0</v>
      </c>
      <c r="ED1214" s="3">
        <f t="shared" si="467"/>
        <v>0</v>
      </c>
      <c r="EE1214" s="3">
        <f t="shared" si="467"/>
        <v>0</v>
      </c>
      <c r="EF1214" s="3">
        <f t="shared" si="467"/>
        <v>0</v>
      </c>
      <c r="EG1214" s="3">
        <f t="shared" si="467"/>
        <v>0</v>
      </c>
      <c r="EH1214" s="3">
        <f t="shared" si="467"/>
        <v>0</v>
      </c>
      <c r="EI1214" s="3">
        <f t="shared" si="467"/>
        <v>0</v>
      </c>
      <c r="EJ1214" s="3">
        <f t="shared" si="467"/>
        <v>0</v>
      </c>
      <c r="EK1214" s="3">
        <f t="shared" si="467"/>
        <v>0</v>
      </c>
      <c r="EL1214" s="3">
        <f t="shared" si="467"/>
        <v>0</v>
      </c>
      <c r="EM1214" s="3">
        <f t="shared" ref="EM1214:FR1214" si="468">EM1337</f>
        <v>0</v>
      </c>
      <c r="EN1214" s="3">
        <f t="shared" si="468"/>
        <v>0</v>
      </c>
      <c r="EO1214" s="3">
        <f t="shared" si="468"/>
        <v>0</v>
      </c>
      <c r="EP1214" s="3">
        <f t="shared" si="468"/>
        <v>0</v>
      </c>
      <c r="EQ1214" s="3">
        <f t="shared" si="468"/>
        <v>0</v>
      </c>
      <c r="ER1214" s="3">
        <f t="shared" si="468"/>
        <v>0</v>
      </c>
      <c r="ES1214" s="3">
        <f t="shared" si="468"/>
        <v>0</v>
      </c>
      <c r="ET1214" s="3">
        <f t="shared" si="468"/>
        <v>0</v>
      </c>
      <c r="EU1214" s="3">
        <f t="shared" si="468"/>
        <v>0</v>
      </c>
      <c r="EV1214" s="3">
        <f t="shared" si="468"/>
        <v>0</v>
      </c>
      <c r="EW1214" s="3">
        <f t="shared" si="468"/>
        <v>0</v>
      </c>
      <c r="EX1214" s="3">
        <f t="shared" si="468"/>
        <v>0</v>
      </c>
      <c r="EY1214" s="3">
        <f t="shared" si="468"/>
        <v>0</v>
      </c>
      <c r="EZ1214" s="3">
        <f t="shared" si="468"/>
        <v>0</v>
      </c>
      <c r="FA1214" s="3">
        <f t="shared" si="468"/>
        <v>0</v>
      </c>
      <c r="FB1214" s="3">
        <f t="shared" si="468"/>
        <v>0</v>
      </c>
      <c r="FC1214" s="3">
        <f t="shared" si="468"/>
        <v>0</v>
      </c>
      <c r="FD1214" s="3">
        <f t="shared" si="468"/>
        <v>0</v>
      </c>
      <c r="FE1214" s="3">
        <f t="shared" si="468"/>
        <v>0</v>
      </c>
      <c r="FF1214" s="3">
        <f t="shared" si="468"/>
        <v>0</v>
      </c>
      <c r="FG1214" s="3">
        <f t="shared" si="468"/>
        <v>0</v>
      </c>
      <c r="FH1214" s="3">
        <f t="shared" si="468"/>
        <v>0</v>
      </c>
      <c r="FI1214" s="3">
        <f t="shared" si="468"/>
        <v>0</v>
      </c>
      <c r="FJ1214" s="3">
        <f t="shared" si="468"/>
        <v>0</v>
      </c>
      <c r="FK1214" s="3">
        <f t="shared" si="468"/>
        <v>0</v>
      </c>
      <c r="FL1214" s="3">
        <f t="shared" si="468"/>
        <v>0</v>
      </c>
      <c r="FM1214" s="3">
        <f t="shared" si="468"/>
        <v>0</v>
      </c>
      <c r="FN1214" s="3">
        <f t="shared" si="468"/>
        <v>0</v>
      </c>
      <c r="FO1214" s="3">
        <f t="shared" si="468"/>
        <v>0</v>
      </c>
      <c r="FP1214" s="3">
        <f t="shared" si="468"/>
        <v>0</v>
      </c>
      <c r="FQ1214" s="3">
        <f t="shared" si="468"/>
        <v>0</v>
      </c>
      <c r="FR1214" s="3">
        <f t="shared" si="468"/>
        <v>0</v>
      </c>
      <c r="FS1214" s="3">
        <f t="shared" ref="FS1214:GX1214" si="469">FS1337</f>
        <v>0</v>
      </c>
      <c r="FT1214" s="3">
        <f t="shared" si="469"/>
        <v>0</v>
      </c>
      <c r="FU1214" s="3">
        <f t="shared" si="469"/>
        <v>0</v>
      </c>
      <c r="FV1214" s="3">
        <f t="shared" si="469"/>
        <v>0</v>
      </c>
      <c r="FW1214" s="3">
        <f t="shared" si="469"/>
        <v>0</v>
      </c>
      <c r="FX1214" s="3">
        <f t="shared" si="469"/>
        <v>0</v>
      </c>
      <c r="FY1214" s="3">
        <f t="shared" si="469"/>
        <v>0</v>
      </c>
      <c r="FZ1214" s="3">
        <f t="shared" si="469"/>
        <v>0</v>
      </c>
      <c r="GA1214" s="3">
        <f t="shared" si="469"/>
        <v>0</v>
      </c>
      <c r="GB1214" s="3">
        <f t="shared" si="469"/>
        <v>0</v>
      </c>
      <c r="GC1214" s="3">
        <f t="shared" si="469"/>
        <v>0</v>
      </c>
      <c r="GD1214" s="3">
        <f t="shared" si="469"/>
        <v>0</v>
      </c>
      <c r="GE1214" s="3">
        <f t="shared" si="469"/>
        <v>0</v>
      </c>
      <c r="GF1214" s="3">
        <f t="shared" si="469"/>
        <v>0</v>
      </c>
      <c r="GG1214" s="3">
        <f t="shared" si="469"/>
        <v>0</v>
      </c>
      <c r="GH1214" s="3">
        <f t="shared" si="469"/>
        <v>0</v>
      </c>
      <c r="GI1214" s="3">
        <f t="shared" si="469"/>
        <v>0</v>
      </c>
      <c r="GJ1214" s="3">
        <f t="shared" si="469"/>
        <v>0</v>
      </c>
      <c r="GK1214" s="3">
        <f t="shared" si="469"/>
        <v>0</v>
      </c>
      <c r="GL1214" s="3">
        <f t="shared" si="469"/>
        <v>0</v>
      </c>
      <c r="GM1214" s="3">
        <f t="shared" si="469"/>
        <v>0</v>
      </c>
      <c r="GN1214" s="3">
        <f t="shared" si="469"/>
        <v>0</v>
      </c>
      <c r="GO1214" s="3">
        <f t="shared" si="469"/>
        <v>0</v>
      </c>
      <c r="GP1214" s="3">
        <f t="shared" si="469"/>
        <v>0</v>
      </c>
      <c r="GQ1214" s="3">
        <f t="shared" si="469"/>
        <v>0</v>
      </c>
      <c r="GR1214" s="3">
        <f t="shared" si="469"/>
        <v>0</v>
      </c>
      <c r="GS1214" s="3">
        <f t="shared" si="469"/>
        <v>0</v>
      </c>
      <c r="GT1214" s="3">
        <f t="shared" si="469"/>
        <v>0</v>
      </c>
      <c r="GU1214" s="3">
        <f t="shared" si="469"/>
        <v>0</v>
      </c>
      <c r="GV1214" s="3">
        <f t="shared" si="469"/>
        <v>0</v>
      </c>
      <c r="GW1214" s="3">
        <f t="shared" si="469"/>
        <v>0</v>
      </c>
      <c r="GX1214" s="3">
        <f t="shared" si="469"/>
        <v>0</v>
      </c>
    </row>
    <row r="1216" spans="1:206" x14ac:dyDescent="0.2">
      <c r="A1216" s="1">
        <v>5</v>
      </c>
      <c r="B1216" s="1">
        <v>1</v>
      </c>
      <c r="C1216" s="1"/>
      <c r="D1216" s="1">
        <f>ROW(A1228)</f>
        <v>1228</v>
      </c>
      <c r="E1216" s="1"/>
      <c r="F1216" s="1" t="s">
        <v>261</v>
      </c>
      <c r="G1216" s="1" t="s">
        <v>161</v>
      </c>
      <c r="H1216" s="1" t="s">
        <v>3</v>
      </c>
      <c r="I1216" s="1">
        <v>0</v>
      </c>
      <c r="J1216" s="1"/>
      <c r="K1216" s="1">
        <v>-1</v>
      </c>
      <c r="L1216" s="1"/>
      <c r="M1216" s="1"/>
      <c r="N1216" s="1"/>
      <c r="O1216" s="1"/>
      <c r="P1216" s="1"/>
      <c r="Q1216" s="1"/>
      <c r="R1216" s="1"/>
      <c r="S1216" s="1"/>
      <c r="T1216" s="1"/>
      <c r="U1216" s="1" t="s">
        <v>3</v>
      </c>
      <c r="V1216" s="1">
        <v>0</v>
      </c>
      <c r="W1216" s="1"/>
      <c r="X1216" s="1"/>
      <c r="Y1216" s="1"/>
      <c r="Z1216" s="1"/>
      <c r="AA1216" s="1"/>
      <c r="AB1216" s="1" t="s">
        <v>3</v>
      </c>
      <c r="AC1216" s="1" t="s">
        <v>3</v>
      </c>
      <c r="AD1216" s="1" t="s">
        <v>3</v>
      </c>
      <c r="AE1216" s="1" t="s">
        <v>3</v>
      </c>
      <c r="AF1216" s="1" t="s">
        <v>3</v>
      </c>
      <c r="AG1216" s="1" t="s">
        <v>3</v>
      </c>
      <c r="AH1216" s="1"/>
      <c r="AI1216" s="1"/>
      <c r="AJ1216" s="1"/>
      <c r="AK1216" s="1"/>
      <c r="AL1216" s="1"/>
      <c r="AM1216" s="1"/>
      <c r="AN1216" s="1"/>
      <c r="AO1216" s="1"/>
      <c r="AP1216" s="1" t="s">
        <v>3</v>
      </c>
      <c r="AQ1216" s="1" t="s">
        <v>3</v>
      </c>
      <c r="AR1216" s="1" t="s">
        <v>3</v>
      </c>
      <c r="AS1216" s="1"/>
      <c r="AT1216" s="1"/>
      <c r="AU1216" s="1"/>
      <c r="AV1216" s="1"/>
      <c r="AW1216" s="1"/>
      <c r="AX1216" s="1"/>
      <c r="AY1216" s="1"/>
      <c r="AZ1216" s="1" t="s">
        <v>3</v>
      </c>
      <c r="BA1216" s="1"/>
      <c r="BB1216" s="1" t="s">
        <v>3</v>
      </c>
      <c r="BC1216" s="1" t="s">
        <v>3</v>
      </c>
      <c r="BD1216" s="1" t="s">
        <v>3</v>
      </c>
      <c r="BE1216" s="1" t="s">
        <v>3</v>
      </c>
      <c r="BF1216" s="1" t="s">
        <v>3</v>
      </c>
      <c r="BG1216" s="1" t="s">
        <v>3</v>
      </c>
      <c r="BH1216" s="1" t="s">
        <v>3</v>
      </c>
      <c r="BI1216" s="1" t="s">
        <v>3</v>
      </c>
      <c r="BJ1216" s="1" t="s">
        <v>3</v>
      </c>
      <c r="BK1216" s="1" t="s">
        <v>3</v>
      </c>
      <c r="BL1216" s="1" t="s">
        <v>3</v>
      </c>
      <c r="BM1216" s="1" t="s">
        <v>3</v>
      </c>
      <c r="BN1216" s="1" t="s">
        <v>3</v>
      </c>
      <c r="BO1216" s="1" t="s">
        <v>3</v>
      </c>
      <c r="BP1216" s="1" t="s">
        <v>3</v>
      </c>
      <c r="BQ1216" s="1"/>
      <c r="BR1216" s="1"/>
      <c r="BS1216" s="1"/>
      <c r="BT1216" s="1"/>
      <c r="BU1216" s="1"/>
      <c r="BV1216" s="1"/>
      <c r="BW1216" s="1"/>
      <c r="BX1216" s="1">
        <v>0</v>
      </c>
      <c r="BY1216" s="1"/>
      <c r="BZ1216" s="1"/>
      <c r="CA1216" s="1"/>
      <c r="CB1216" s="1"/>
      <c r="CC1216" s="1"/>
      <c r="CD1216" s="1"/>
      <c r="CE1216" s="1"/>
      <c r="CF1216" s="1"/>
      <c r="CG1216" s="1"/>
      <c r="CH1216" s="1"/>
      <c r="CI1216" s="1"/>
      <c r="CJ1216" s="1">
        <v>0</v>
      </c>
    </row>
    <row r="1218" spans="1:245" x14ac:dyDescent="0.2">
      <c r="A1218" s="2">
        <v>52</v>
      </c>
      <c r="B1218" s="2">
        <f t="shared" ref="B1218:G1218" si="470">B1228</f>
        <v>1</v>
      </c>
      <c r="C1218" s="2">
        <f t="shared" si="470"/>
        <v>5</v>
      </c>
      <c r="D1218" s="2">
        <f t="shared" si="470"/>
        <v>1216</v>
      </c>
      <c r="E1218" s="2">
        <f t="shared" si="470"/>
        <v>0</v>
      </c>
      <c r="F1218" s="2" t="str">
        <f t="shared" si="470"/>
        <v>6.3.1</v>
      </c>
      <c r="G1218" s="2" t="str">
        <f t="shared" si="470"/>
        <v>Подготовительные работы</v>
      </c>
      <c r="H1218" s="2"/>
      <c r="I1218" s="2"/>
      <c r="J1218" s="2"/>
      <c r="K1218" s="2"/>
      <c r="L1218" s="2"/>
      <c r="M1218" s="2"/>
      <c r="N1218" s="2"/>
      <c r="O1218" s="2">
        <f t="shared" ref="O1218:AT1218" si="471">O1228</f>
        <v>0</v>
      </c>
      <c r="P1218" s="2">
        <f t="shared" si="471"/>
        <v>0</v>
      </c>
      <c r="Q1218" s="2">
        <f t="shared" si="471"/>
        <v>0</v>
      </c>
      <c r="R1218" s="2">
        <f t="shared" si="471"/>
        <v>0</v>
      </c>
      <c r="S1218" s="2">
        <f t="shared" si="471"/>
        <v>0</v>
      </c>
      <c r="T1218" s="2">
        <f t="shared" si="471"/>
        <v>0</v>
      </c>
      <c r="U1218" s="2">
        <f t="shared" si="471"/>
        <v>0</v>
      </c>
      <c r="V1218" s="2">
        <f t="shared" si="471"/>
        <v>0</v>
      </c>
      <c r="W1218" s="2">
        <f t="shared" si="471"/>
        <v>0</v>
      </c>
      <c r="X1218" s="2">
        <f t="shared" si="471"/>
        <v>0</v>
      </c>
      <c r="Y1218" s="2">
        <f t="shared" si="471"/>
        <v>0</v>
      </c>
      <c r="Z1218" s="2">
        <f t="shared" si="471"/>
        <v>0</v>
      </c>
      <c r="AA1218" s="2">
        <f t="shared" si="471"/>
        <v>0</v>
      </c>
      <c r="AB1218" s="2">
        <f t="shared" si="471"/>
        <v>0</v>
      </c>
      <c r="AC1218" s="2">
        <f t="shared" si="471"/>
        <v>0</v>
      </c>
      <c r="AD1218" s="2">
        <f t="shared" si="471"/>
        <v>0</v>
      </c>
      <c r="AE1218" s="2">
        <f t="shared" si="471"/>
        <v>0</v>
      </c>
      <c r="AF1218" s="2">
        <f t="shared" si="471"/>
        <v>0</v>
      </c>
      <c r="AG1218" s="2">
        <f t="shared" si="471"/>
        <v>0</v>
      </c>
      <c r="AH1218" s="2">
        <f t="shared" si="471"/>
        <v>0</v>
      </c>
      <c r="AI1218" s="2">
        <f t="shared" si="471"/>
        <v>0</v>
      </c>
      <c r="AJ1218" s="2">
        <f t="shared" si="471"/>
        <v>0</v>
      </c>
      <c r="AK1218" s="2">
        <f t="shared" si="471"/>
        <v>0</v>
      </c>
      <c r="AL1218" s="2">
        <f t="shared" si="471"/>
        <v>0</v>
      </c>
      <c r="AM1218" s="2">
        <f t="shared" si="471"/>
        <v>0</v>
      </c>
      <c r="AN1218" s="2">
        <f t="shared" si="471"/>
        <v>0</v>
      </c>
      <c r="AO1218" s="2">
        <f t="shared" si="471"/>
        <v>0</v>
      </c>
      <c r="AP1218" s="2">
        <f t="shared" si="471"/>
        <v>0</v>
      </c>
      <c r="AQ1218" s="2">
        <f t="shared" si="471"/>
        <v>0</v>
      </c>
      <c r="AR1218" s="2">
        <f t="shared" si="471"/>
        <v>0</v>
      </c>
      <c r="AS1218" s="2">
        <f t="shared" si="471"/>
        <v>0</v>
      </c>
      <c r="AT1218" s="2">
        <f t="shared" si="471"/>
        <v>0</v>
      </c>
      <c r="AU1218" s="2">
        <f t="shared" ref="AU1218:BZ1218" si="472">AU1228</f>
        <v>0</v>
      </c>
      <c r="AV1218" s="2">
        <f t="shared" si="472"/>
        <v>0</v>
      </c>
      <c r="AW1218" s="2">
        <f t="shared" si="472"/>
        <v>0</v>
      </c>
      <c r="AX1218" s="2">
        <f t="shared" si="472"/>
        <v>0</v>
      </c>
      <c r="AY1218" s="2">
        <f t="shared" si="472"/>
        <v>0</v>
      </c>
      <c r="AZ1218" s="2">
        <f t="shared" si="472"/>
        <v>0</v>
      </c>
      <c r="BA1218" s="2">
        <f t="shared" si="472"/>
        <v>0</v>
      </c>
      <c r="BB1218" s="2">
        <f t="shared" si="472"/>
        <v>0</v>
      </c>
      <c r="BC1218" s="2">
        <f t="shared" si="472"/>
        <v>0</v>
      </c>
      <c r="BD1218" s="2">
        <f t="shared" si="472"/>
        <v>0</v>
      </c>
      <c r="BE1218" s="2">
        <f t="shared" si="472"/>
        <v>0</v>
      </c>
      <c r="BF1218" s="2">
        <f t="shared" si="472"/>
        <v>0</v>
      </c>
      <c r="BG1218" s="2">
        <f t="shared" si="472"/>
        <v>0</v>
      </c>
      <c r="BH1218" s="2">
        <f t="shared" si="472"/>
        <v>0</v>
      </c>
      <c r="BI1218" s="2">
        <f t="shared" si="472"/>
        <v>0</v>
      </c>
      <c r="BJ1218" s="2">
        <f t="shared" si="472"/>
        <v>0</v>
      </c>
      <c r="BK1218" s="2">
        <f t="shared" si="472"/>
        <v>0</v>
      </c>
      <c r="BL1218" s="2">
        <f t="shared" si="472"/>
        <v>0</v>
      </c>
      <c r="BM1218" s="2">
        <f t="shared" si="472"/>
        <v>0</v>
      </c>
      <c r="BN1218" s="2">
        <f t="shared" si="472"/>
        <v>0</v>
      </c>
      <c r="BO1218" s="2">
        <f t="shared" si="472"/>
        <v>0</v>
      </c>
      <c r="BP1218" s="2">
        <f t="shared" si="472"/>
        <v>0</v>
      </c>
      <c r="BQ1218" s="2">
        <f t="shared" si="472"/>
        <v>0</v>
      </c>
      <c r="BR1218" s="2">
        <f t="shared" si="472"/>
        <v>0</v>
      </c>
      <c r="BS1218" s="2">
        <f t="shared" si="472"/>
        <v>0</v>
      </c>
      <c r="BT1218" s="2">
        <f t="shared" si="472"/>
        <v>0</v>
      </c>
      <c r="BU1218" s="2">
        <f t="shared" si="472"/>
        <v>0</v>
      </c>
      <c r="BV1218" s="2">
        <f t="shared" si="472"/>
        <v>0</v>
      </c>
      <c r="BW1218" s="2">
        <f t="shared" si="472"/>
        <v>0</v>
      </c>
      <c r="BX1218" s="2">
        <f t="shared" si="472"/>
        <v>0</v>
      </c>
      <c r="BY1218" s="2">
        <f t="shared" si="472"/>
        <v>0</v>
      </c>
      <c r="BZ1218" s="2">
        <f t="shared" si="472"/>
        <v>0</v>
      </c>
      <c r="CA1218" s="2">
        <f t="shared" ref="CA1218:DF1218" si="473">CA1228</f>
        <v>0</v>
      </c>
      <c r="CB1218" s="2">
        <f t="shared" si="473"/>
        <v>0</v>
      </c>
      <c r="CC1218" s="2">
        <f t="shared" si="473"/>
        <v>0</v>
      </c>
      <c r="CD1218" s="2">
        <f t="shared" si="473"/>
        <v>0</v>
      </c>
      <c r="CE1218" s="2">
        <f t="shared" si="473"/>
        <v>0</v>
      </c>
      <c r="CF1218" s="2">
        <f t="shared" si="473"/>
        <v>0</v>
      </c>
      <c r="CG1218" s="2">
        <f t="shared" si="473"/>
        <v>0</v>
      </c>
      <c r="CH1218" s="2">
        <f t="shared" si="473"/>
        <v>0</v>
      </c>
      <c r="CI1218" s="2">
        <f t="shared" si="473"/>
        <v>0</v>
      </c>
      <c r="CJ1218" s="2">
        <f t="shared" si="473"/>
        <v>0</v>
      </c>
      <c r="CK1218" s="2">
        <f t="shared" si="473"/>
        <v>0</v>
      </c>
      <c r="CL1218" s="2">
        <f t="shared" si="473"/>
        <v>0</v>
      </c>
      <c r="CM1218" s="2">
        <f t="shared" si="473"/>
        <v>0</v>
      </c>
      <c r="CN1218" s="2">
        <f t="shared" si="473"/>
        <v>0</v>
      </c>
      <c r="CO1218" s="2">
        <f t="shared" si="473"/>
        <v>0</v>
      </c>
      <c r="CP1218" s="2">
        <f t="shared" si="473"/>
        <v>0</v>
      </c>
      <c r="CQ1218" s="2">
        <f t="shared" si="473"/>
        <v>0</v>
      </c>
      <c r="CR1218" s="2">
        <f t="shared" si="473"/>
        <v>0</v>
      </c>
      <c r="CS1218" s="2">
        <f t="shared" si="473"/>
        <v>0</v>
      </c>
      <c r="CT1218" s="2">
        <f t="shared" si="473"/>
        <v>0</v>
      </c>
      <c r="CU1218" s="2">
        <f t="shared" si="473"/>
        <v>0</v>
      </c>
      <c r="CV1218" s="2">
        <f t="shared" si="473"/>
        <v>0</v>
      </c>
      <c r="CW1218" s="2">
        <f t="shared" si="473"/>
        <v>0</v>
      </c>
      <c r="CX1218" s="2">
        <f t="shared" si="473"/>
        <v>0</v>
      </c>
      <c r="CY1218" s="2">
        <f t="shared" si="473"/>
        <v>0</v>
      </c>
      <c r="CZ1218" s="2">
        <f t="shared" si="473"/>
        <v>0</v>
      </c>
      <c r="DA1218" s="2">
        <f t="shared" si="473"/>
        <v>0</v>
      </c>
      <c r="DB1218" s="2">
        <f t="shared" si="473"/>
        <v>0</v>
      </c>
      <c r="DC1218" s="2">
        <f t="shared" si="473"/>
        <v>0</v>
      </c>
      <c r="DD1218" s="2">
        <f t="shared" si="473"/>
        <v>0</v>
      </c>
      <c r="DE1218" s="2">
        <f t="shared" si="473"/>
        <v>0</v>
      </c>
      <c r="DF1218" s="2">
        <f t="shared" si="473"/>
        <v>0</v>
      </c>
      <c r="DG1218" s="3">
        <f t="shared" ref="DG1218:EL1218" si="474">DG1228</f>
        <v>0</v>
      </c>
      <c r="DH1218" s="3">
        <f t="shared" si="474"/>
        <v>0</v>
      </c>
      <c r="DI1218" s="3">
        <f t="shared" si="474"/>
        <v>0</v>
      </c>
      <c r="DJ1218" s="3">
        <f t="shared" si="474"/>
        <v>0</v>
      </c>
      <c r="DK1218" s="3">
        <f t="shared" si="474"/>
        <v>0</v>
      </c>
      <c r="DL1218" s="3">
        <f t="shared" si="474"/>
        <v>0</v>
      </c>
      <c r="DM1218" s="3">
        <f t="shared" si="474"/>
        <v>0</v>
      </c>
      <c r="DN1218" s="3">
        <f t="shared" si="474"/>
        <v>0</v>
      </c>
      <c r="DO1218" s="3">
        <f t="shared" si="474"/>
        <v>0</v>
      </c>
      <c r="DP1218" s="3">
        <f t="shared" si="474"/>
        <v>0</v>
      </c>
      <c r="DQ1218" s="3">
        <f t="shared" si="474"/>
        <v>0</v>
      </c>
      <c r="DR1218" s="3">
        <f t="shared" si="474"/>
        <v>0</v>
      </c>
      <c r="DS1218" s="3">
        <f t="shared" si="474"/>
        <v>0</v>
      </c>
      <c r="DT1218" s="3">
        <f t="shared" si="474"/>
        <v>0</v>
      </c>
      <c r="DU1218" s="3">
        <f t="shared" si="474"/>
        <v>0</v>
      </c>
      <c r="DV1218" s="3">
        <f t="shared" si="474"/>
        <v>0</v>
      </c>
      <c r="DW1218" s="3">
        <f t="shared" si="474"/>
        <v>0</v>
      </c>
      <c r="DX1218" s="3">
        <f t="shared" si="474"/>
        <v>0</v>
      </c>
      <c r="DY1218" s="3">
        <f t="shared" si="474"/>
        <v>0</v>
      </c>
      <c r="DZ1218" s="3">
        <f t="shared" si="474"/>
        <v>0</v>
      </c>
      <c r="EA1218" s="3">
        <f t="shared" si="474"/>
        <v>0</v>
      </c>
      <c r="EB1218" s="3">
        <f t="shared" si="474"/>
        <v>0</v>
      </c>
      <c r="EC1218" s="3">
        <f t="shared" si="474"/>
        <v>0</v>
      </c>
      <c r="ED1218" s="3">
        <f t="shared" si="474"/>
        <v>0</v>
      </c>
      <c r="EE1218" s="3">
        <f t="shared" si="474"/>
        <v>0</v>
      </c>
      <c r="EF1218" s="3">
        <f t="shared" si="474"/>
        <v>0</v>
      </c>
      <c r="EG1218" s="3">
        <f t="shared" si="474"/>
        <v>0</v>
      </c>
      <c r="EH1218" s="3">
        <f t="shared" si="474"/>
        <v>0</v>
      </c>
      <c r="EI1218" s="3">
        <f t="shared" si="474"/>
        <v>0</v>
      </c>
      <c r="EJ1218" s="3">
        <f t="shared" si="474"/>
        <v>0</v>
      </c>
      <c r="EK1218" s="3">
        <f t="shared" si="474"/>
        <v>0</v>
      </c>
      <c r="EL1218" s="3">
        <f t="shared" si="474"/>
        <v>0</v>
      </c>
      <c r="EM1218" s="3">
        <f t="shared" ref="EM1218:FR1218" si="475">EM1228</f>
        <v>0</v>
      </c>
      <c r="EN1218" s="3">
        <f t="shared" si="475"/>
        <v>0</v>
      </c>
      <c r="EO1218" s="3">
        <f t="shared" si="475"/>
        <v>0</v>
      </c>
      <c r="EP1218" s="3">
        <f t="shared" si="475"/>
        <v>0</v>
      </c>
      <c r="EQ1218" s="3">
        <f t="shared" si="475"/>
        <v>0</v>
      </c>
      <c r="ER1218" s="3">
        <f t="shared" si="475"/>
        <v>0</v>
      </c>
      <c r="ES1218" s="3">
        <f t="shared" si="475"/>
        <v>0</v>
      </c>
      <c r="ET1218" s="3">
        <f t="shared" si="475"/>
        <v>0</v>
      </c>
      <c r="EU1218" s="3">
        <f t="shared" si="475"/>
        <v>0</v>
      </c>
      <c r="EV1218" s="3">
        <f t="shared" si="475"/>
        <v>0</v>
      </c>
      <c r="EW1218" s="3">
        <f t="shared" si="475"/>
        <v>0</v>
      </c>
      <c r="EX1218" s="3">
        <f t="shared" si="475"/>
        <v>0</v>
      </c>
      <c r="EY1218" s="3">
        <f t="shared" si="475"/>
        <v>0</v>
      </c>
      <c r="EZ1218" s="3">
        <f t="shared" si="475"/>
        <v>0</v>
      </c>
      <c r="FA1218" s="3">
        <f t="shared" si="475"/>
        <v>0</v>
      </c>
      <c r="FB1218" s="3">
        <f t="shared" si="475"/>
        <v>0</v>
      </c>
      <c r="FC1218" s="3">
        <f t="shared" si="475"/>
        <v>0</v>
      </c>
      <c r="FD1218" s="3">
        <f t="shared" si="475"/>
        <v>0</v>
      </c>
      <c r="FE1218" s="3">
        <f t="shared" si="475"/>
        <v>0</v>
      </c>
      <c r="FF1218" s="3">
        <f t="shared" si="475"/>
        <v>0</v>
      </c>
      <c r="FG1218" s="3">
        <f t="shared" si="475"/>
        <v>0</v>
      </c>
      <c r="FH1218" s="3">
        <f t="shared" si="475"/>
        <v>0</v>
      </c>
      <c r="FI1218" s="3">
        <f t="shared" si="475"/>
        <v>0</v>
      </c>
      <c r="FJ1218" s="3">
        <f t="shared" si="475"/>
        <v>0</v>
      </c>
      <c r="FK1218" s="3">
        <f t="shared" si="475"/>
        <v>0</v>
      </c>
      <c r="FL1218" s="3">
        <f t="shared" si="475"/>
        <v>0</v>
      </c>
      <c r="FM1218" s="3">
        <f t="shared" si="475"/>
        <v>0</v>
      </c>
      <c r="FN1218" s="3">
        <f t="shared" si="475"/>
        <v>0</v>
      </c>
      <c r="FO1218" s="3">
        <f t="shared" si="475"/>
        <v>0</v>
      </c>
      <c r="FP1218" s="3">
        <f t="shared" si="475"/>
        <v>0</v>
      </c>
      <c r="FQ1218" s="3">
        <f t="shared" si="475"/>
        <v>0</v>
      </c>
      <c r="FR1218" s="3">
        <f t="shared" si="475"/>
        <v>0</v>
      </c>
      <c r="FS1218" s="3">
        <f t="shared" ref="FS1218:GX1218" si="476">FS1228</f>
        <v>0</v>
      </c>
      <c r="FT1218" s="3">
        <f t="shared" si="476"/>
        <v>0</v>
      </c>
      <c r="FU1218" s="3">
        <f t="shared" si="476"/>
        <v>0</v>
      </c>
      <c r="FV1218" s="3">
        <f t="shared" si="476"/>
        <v>0</v>
      </c>
      <c r="FW1218" s="3">
        <f t="shared" si="476"/>
        <v>0</v>
      </c>
      <c r="FX1218" s="3">
        <f t="shared" si="476"/>
        <v>0</v>
      </c>
      <c r="FY1218" s="3">
        <f t="shared" si="476"/>
        <v>0</v>
      </c>
      <c r="FZ1218" s="3">
        <f t="shared" si="476"/>
        <v>0</v>
      </c>
      <c r="GA1218" s="3">
        <f t="shared" si="476"/>
        <v>0</v>
      </c>
      <c r="GB1218" s="3">
        <f t="shared" si="476"/>
        <v>0</v>
      </c>
      <c r="GC1218" s="3">
        <f t="shared" si="476"/>
        <v>0</v>
      </c>
      <c r="GD1218" s="3">
        <f t="shared" si="476"/>
        <v>0</v>
      </c>
      <c r="GE1218" s="3">
        <f t="shared" si="476"/>
        <v>0</v>
      </c>
      <c r="GF1218" s="3">
        <f t="shared" si="476"/>
        <v>0</v>
      </c>
      <c r="GG1218" s="3">
        <f t="shared" si="476"/>
        <v>0</v>
      </c>
      <c r="GH1218" s="3">
        <f t="shared" si="476"/>
        <v>0</v>
      </c>
      <c r="GI1218" s="3">
        <f t="shared" si="476"/>
        <v>0</v>
      </c>
      <c r="GJ1218" s="3">
        <f t="shared" si="476"/>
        <v>0</v>
      </c>
      <c r="GK1218" s="3">
        <f t="shared" si="476"/>
        <v>0</v>
      </c>
      <c r="GL1218" s="3">
        <f t="shared" si="476"/>
        <v>0</v>
      </c>
      <c r="GM1218" s="3">
        <f t="shared" si="476"/>
        <v>0</v>
      </c>
      <c r="GN1218" s="3">
        <f t="shared" si="476"/>
        <v>0</v>
      </c>
      <c r="GO1218" s="3">
        <f t="shared" si="476"/>
        <v>0</v>
      </c>
      <c r="GP1218" s="3">
        <f t="shared" si="476"/>
        <v>0</v>
      </c>
      <c r="GQ1218" s="3">
        <f t="shared" si="476"/>
        <v>0</v>
      </c>
      <c r="GR1218" s="3">
        <f t="shared" si="476"/>
        <v>0</v>
      </c>
      <c r="GS1218" s="3">
        <f t="shared" si="476"/>
        <v>0</v>
      </c>
      <c r="GT1218" s="3">
        <f t="shared" si="476"/>
        <v>0</v>
      </c>
      <c r="GU1218" s="3">
        <f t="shared" si="476"/>
        <v>0</v>
      </c>
      <c r="GV1218" s="3">
        <f t="shared" si="476"/>
        <v>0</v>
      </c>
      <c r="GW1218" s="3">
        <f t="shared" si="476"/>
        <v>0</v>
      </c>
      <c r="GX1218" s="3">
        <f t="shared" si="476"/>
        <v>0</v>
      </c>
    </row>
    <row r="1220" spans="1:245" x14ac:dyDescent="0.2">
      <c r="A1220">
        <v>17</v>
      </c>
      <c r="B1220">
        <v>1</v>
      </c>
      <c r="E1220" t="s">
        <v>127</v>
      </c>
      <c r="F1220" t="s">
        <v>162</v>
      </c>
      <c r="G1220" t="s">
        <v>163</v>
      </c>
      <c r="H1220" t="s">
        <v>164</v>
      </c>
      <c r="I1220">
        <v>0</v>
      </c>
      <c r="J1220">
        <v>0</v>
      </c>
      <c r="O1220">
        <f t="shared" ref="O1220:O1226" si="477">ROUND(CP1220,2)</f>
        <v>0</v>
      </c>
      <c r="P1220">
        <f t="shared" ref="P1220:P1226" si="478">ROUND(CQ1220*I1220,2)</f>
        <v>0</v>
      </c>
      <c r="Q1220">
        <f t="shared" ref="Q1220:Q1226" si="479">ROUND(CR1220*I1220,2)</f>
        <v>0</v>
      </c>
      <c r="R1220">
        <f t="shared" ref="R1220:R1226" si="480">ROUND(CS1220*I1220,2)</f>
        <v>0</v>
      </c>
      <c r="S1220">
        <f t="shared" ref="S1220:S1226" si="481">ROUND(CT1220*I1220,2)</f>
        <v>0</v>
      </c>
      <c r="T1220">
        <f t="shared" ref="T1220:T1226" si="482">ROUND(CU1220*I1220,2)</f>
        <v>0</v>
      </c>
      <c r="U1220">
        <f t="shared" ref="U1220:U1226" si="483">CV1220*I1220</f>
        <v>0</v>
      </c>
      <c r="V1220">
        <f t="shared" ref="V1220:V1226" si="484">CW1220*I1220</f>
        <v>0</v>
      </c>
      <c r="W1220">
        <f t="shared" ref="W1220:W1226" si="485">ROUND(CX1220*I1220,2)</f>
        <v>0</v>
      </c>
      <c r="X1220">
        <f t="shared" ref="X1220:Y1226" si="486">ROUND(CY1220,2)</f>
        <v>0</v>
      </c>
      <c r="Y1220">
        <f t="shared" si="486"/>
        <v>0</v>
      </c>
      <c r="AA1220">
        <v>36286615</v>
      </c>
      <c r="AB1220">
        <f t="shared" ref="AB1220:AB1226" si="487">ROUND((AC1220+AD1220+AF1220),6)</f>
        <v>50683.55</v>
      </c>
      <c r="AC1220">
        <f t="shared" ref="AC1220:AC1225" si="488">ROUND((ES1220),6)</f>
        <v>0</v>
      </c>
      <c r="AD1220">
        <f t="shared" ref="AD1220:AD1225" si="489">ROUND((((ET1220)-(EU1220))+AE1220),6)</f>
        <v>24356.799999999999</v>
      </c>
      <c r="AE1220">
        <f t="shared" ref="AE1220:AF1225" si="490">ROUND((EU1220),6)</f>
        <v>12839.36</v>
      </c>
      <c r="AF1220">
        <f t="shared" si="490"/>
        <v>26326.75</v>
      </c>
      <c r="AG1220">
        <f t="shared" ref="AG1220:AG1226" si="491">ROUND((AP1220),6)</f>
        <v>0</v>
      </c>
      <c r="AH1220">
        <f t="shared" ref="AH1220:AI1225" si="492">(EW1220)</f>
        <v>155</v>
      </c>
      <c r="AI1220">
        <f t="shared" si="492"/>
        <v>0</v>
      </c>
      <c r="AJ1220">
        <f t="shared" ref="AJ1220:AJ1226" si="493">(AS1220)</f>
        <v>0</v>
      </c>
      <c r="AK1220">
        <v>50683.55</v>
      </c>
      <c r="AL1220">
        <v>0</v>
      </c>
      <c r="AM1220">
        <v>24356.799999999999</v>
      </c>
      <c r="AN1220">
        <v>12839.36</v>
      </c>
      <c r="AO1220">
        <v>26326.75</v>
      </c>
      <c r="AP1220">
        <v>0</v>
      </c>
      <c r="AQ1220">
        <v>155</v>
      </c>
      <c r="AR1220">
        <v>0</v>
      </c>
      <c r="AS1220">
        <v>0</v>
      </c>
      <c r="AT1220">
        <v>70</v>
      </c>
      <c r="AU1220">
        <v>10</v>
      </c>
      <c r="AV1220">
        <v>1</v>
      </c>
      <c r="AW1220">
        <v>1</v>
      </c>
      <c r="AZ1220">
        <v>1</v>
      </c>
      <c r="BA1220">
        <v>1</v>
      </c>
      <c r="BB1220">
        <v>1</v>
      </c>
      <c r="BC1220">
        <v>1</v>
      </c>
      <c r="BD1220" t="s">
        <v>3</v>
      </c>
      <c r="BE1220" t="s">
        <v>3</v>
      </c>
      <c r="BF1220" t="s">
        <v>3</v>
      </c>
      <c r="BG1220" t="s">
        <v>3</v>
      </c>
      <c r="BH1220">
        <v>0</v>
      </c>
      <c r="BI1220">
        <v>4</v>
      </c>
      <c r="BJ1220" t="s">
        <v>165</v>
      </c>
      <c r="BM1220">
        <v>0</v>
      </c>
      <c r="BN1220">
        <v>0</v>
      </c>
      <c r="BO1220" t="s">
        <v>3</v>
      </c>
      <c r="BP1220">
        <v>0</v>
      </c>
      <c r="BQ1220">
        <v>1</v>
      </c>
      <c r="BR1220">
        <v>0</v>
      </c>
      <c r="BS1220">
        <v>1</v>
      </c>
      <c r="BT1220">
        <v>1</v>
      </c>
      <c r="BU1220">
        <v>1</v>
      </c>
      <c r="BV1220">
        <v>1</v>
      </c>
      <c r="BW1220">
        <v>1</v>
      </c>
      <c r="BX1220">
        <v>1</v>
      </c>
      <c r="BY1220" t="s">
        <v>3</v>
      </c>
      <c r="BZ1220">
        <v>70</v>
      </c>
      <c r="CA1220">
        <v>10</v>
      </c>
      <c r="CE1220">
        <v>0</v>
      </c>
      <c r="CF1220">
        <v>0</v>
      </c>
      <c r="CG1220">
        <v>0</v>
      </c>
      <c r="CM1220">
        <v>0</v>
      </c>
      <c r="CN1220" t="s">
        <v>3</v>
      </c>
      <c r="CO1220">
        <v>0</v>
      </c>
      <c r="CP1220">
        <f t="shared" ref="CP1220:CP1226" si="494">(P1220+Q1220+S1220)</f>
        <v>0</v>
      </c>
      <c r="CQ1220">
        <f t="shared" ref="CQ1220:CQ1226" si="495">(AC1220*BC1220*AW1220)</f>
        <v>0</v>
      </c>
      <c r="CR1220">
        <f t="shared" ref="CR1220:CR1225" si="496">((((ET1220)*BB1220-(EU1220)*BS1220)+AE1220*BS1220)*AV1220)</f>
        <v>24356.799999999999</v>
      </c>
      <c r="CS1220">
        <f t="shared" ref="CS1220:CS1226" si="497">(AE1220*BS1220*AV1220)</f>
        <v>12839.36</v>
      </c>
      <c r="CT1220">
        <f t="shared" ref="CT1220:CT1226" si="498">(AF1220*BA1220*AV1220)</f>
        <v>26326.75</v>
      </c>
      <c r="CU1220">
        <f t="shared" ref="CU1220:CU1226" si="499">AG1220</f>
        <v>0</v>
      </c>
      <c r="CV1220">
        <f t="shared" ref="CV1220:CV1226" si="500">(AH1220*AV1220)</f>
        <v>155</v>
      </c>
      <c r="CW1220">
        <f t="shared" ref="CW1220:CX1226" si="501">AI1220</f>
        <v>0</v>
      </c>
      <c r="CX1220">
        <f t="shared" si="501"/>
        <v>0</v>
      </c>
      <c r="CY1220">
        <f t="shared" ref="CY1220:CY1226" si="502">((S1220*BZ1220)/100)</f>
        <v>0</v>
      </c>
      <c r="CZ1220">
        <f t="shared" ref="CZ1220:CZ1226" si="503">((S1220*CA1220)/100)</f>
        <v>0</v>
      </c>
      <c r="DC1220" t="s">
        <v>3</v>
      </c>
      <c r="DD1220" t="s">
        <v>3</v>
      </c>
      <c r="DE1220" t="s">
        <v>3</v>
      </c>
      <c r="DF1220" t="s">
        <v>3</v>
      </c>
      <c r="DG1220" t="s">
        <v>3</v>
      </c>
      <c r="DH1220" t="s">
        <v>3</v>
      </c>
      <c r="DI1220" t="s">
        <v>3</v>
      </c>
      <c r="DJ1220" t="s">
        <v>3</v>
      </c>
      <c r="DK1220" t="s">
        <v>3</v>
      </c>
      <c r="DL1220" t="s">
        <v>3</v>
      </c>
      <c r="DM1220" t="s">
        <v>3</v>
      </c>
      <c r="DN1220">
        <v>0</v>
      </c>
      <c r="DO1220">
        <v>0</v>
      </c>
      <c r="DP1220">
        <v>1</v>
      </c>
      <c r="DQ1220">
        <v>1</v>
      </c>
      <c r="DU1220">
        <v>1007</v>
      </c>
      <c r="DV1220" t="s">
        <v>164</v>
      </c>
      <c r="DW1220" t="s">
        <v>164</v>
      </c>
      <c r="DX1220">
        <v>100</v>
      </c>
      <c r="EE1220">
        <v>34857346</v>
      </c>
      <c r="EF1220">
        <v>1</v>
      </c>
      <c r="EG1220" t="s">
        <v>86</v>
      </c>
      <c r="EH1220">
        <v>0</v>
      </c>
      <c r="EI1220" t="s">
        <v>3</v>
      </c>
      <c r="EJ1220">
        <v>4</v>
      </c>
      <c r="EK1220">
        <v>0</v>
      </c>
      <c r="EL1220" t="s">
        <v>87</v>
      </c>
      <c r="EM1220" t="s">
        <v>88</v>
      </c>
      <c r="EO1220" t="s">
        <v>3</v>
      </c>
      <c r="EQ1220">
        <v>131072</v>
      </c>
      <c r="ER1220">
        <v>50683.55</v>
      </c>
      <c r="ES1220">
        <v>0</v>
      </c>
      <c r="ET1220">
        <v>24356.799999999999</v>
      </c>
      <c r="EU1220">
        <v>12839.36</v>
      </c>
      <c r="EV1220">
        <v>26326.75</v>
      </c>
      <c r="EW1220">
        <v>155</v>
      </c>
      <c r="EX1220">
        <v>0</v>
      </c>
      <c r="EY1220">
        <v>0</v>
      </c>
      <c r="FQ1220">
        <v>0</v>
      </c>
      <c r="FR1220">
        <f t="shared" ref="FR1220:FR1226" si="504">ROUND(IF(AND(BH1220=3,BI1220=3),P1220,0),2)</f>
        <v>0</v>
      </c>
      <c r="FS1220">
        <v>0</v>
      </c>
      <c r="FX1220">
        <v>70</v>
      </c>
      <c r="FY1220">
        <v>10</v>
      </c>
      <c r="GA1220" t="s">
        <v>3</v>
      </c>
      <c r="GD1220">
        <v>0</v>
      </c>
      <c r="GF1220">
        <v>-2080523202</v>
      </c>
      <c r="GG1220">
        <v>2</v>
      </c>
      <c r="GH1220">
        <v>0</v>
      </c>
      <c r="GI1220">
        <v>-2</v>
      </c>
      <c r="GJ1220">
        <v>0</v>
      </c>
      <c r="GK1220">
        <f>ROUND(R1220*(R12)/100,2)</f>
        <v>0</v>
      </c>
      <c r="GL1220">
        <f t="shared" ref="GL1220:GL1226" si="505">ROUND(IF(AND(BH1220=3,BI1220=3,FS1220&lt;&gt;0),P1220,0),2)</f>
        <v>0</v>
      </c>
      <c r="GM1220">
        <f>ROUND(O1220+X1220+Y1220+GK1220,2)+GX1220</f>
        <v>0</v>
      </c>
      <c r="GN1220">
        <f>IF(OR(BI1220=0,BI1220=1),ROUND(O1220+X1220+Y1220+GK1220,2),0)</f>
        <v>0</v>
      </c>
      <c r="GO1220">
        <f>IF(BI1220=2,ROUND(O1220+X1220+Y1220+GK1220,2),0)</f>
        <v>0</v>
      </c>
      <c r="GP1220">
        <f>IF(BI1220=4,ROUND(O1220+X1220+Y1220+GK1220,2)+GX1220,0)</f>
        <v>0</v>
      </c>
      <c r="GR1220">
        <v>0</v>
      </c>
      <c r="GS1220">
        <v>0</v>
      </c>
      <c r="GT1220">
        <v>0</v>
      </c>
      <c r="GU1220" t="s">
        <v>3</v>
      </c>
      <c r="GV1220">
        <f t="shared" ref="GV1220:GV1226" si="506">ROUND((GT1220),6)</f>
        <v>0</v>
      </c>
      <c r="GW1220">
        <v>1</v>
      </c>
      <c r="GX1220">
        <f t="shared" ref="GX1220:GX1226" si="507">ROUND(HC1220*I1220,2)</f>
        <v>0</v>
      </c>
      <c r="HA1220">
        <v>0</v>
      </c>
      <c r="HB1220">
        <v>0</v>
      </c>
      <c r="HC1220">
        <f t="shared" ref="HC1220:HC1226" si="508">GV1220*GW1220</f>
        <v>0</v>
      </c>
      <c r="IK1220">
        <v>0</v>
      </c>
    </row>
    <row r="1221" spans="1:245" x14ac:dyDescent="0.2">
      <c r="A1221">
        <v>17</v>
      </c>
      <c r="B1221">
        <v>1</v>
      </c>
      <c r="E1221" t="s">
        <v>128</v>
      </c>
      <c r="F1221" t="s">
        <v>166</v>
      </c>
      <c r="G1221" t="s">
        <v>167</v>
      </c>
      <c r="H1221" t="s">
        <v>99</v>
      </c>
      <c r="I1221">
        <v>0</v>
      </c>
      <c r="J1221">
        <v>0</v>
      </c>
      <c r="O1221">
        <f t="shared" si="477"/>
        <v>0</v>
      </c>
      <c r="P1221">
        <f t="shared" si="478"/>
        <v>0</v>
      </c>
      <c r="Q1221">
        <f t="shared" si="479"/>
        <v>0</v>
      </c>
      <c r="R1221">
        <f t="shared" si="480"/>
        <v>0</v>
      </c>
      <c r="S1221">
        <f t="shared" si="481"/>
        <v>0</v>
      </c>
      <c r="T1221">
        <f t="shared" si="482"/>
        <v>0</v>
      </c>
      <c r="U1221">
        <f t="shared" si="483"/>
        <v>0</v>
      </c>
      <c r="V1221">
        <f t="shared" si="484"/>
        <v>0</v>
      </c>
      <c r="W1221">
        <f t="shared" si="485"/>
        <v>0</v>
      </c>
      <c r="X1221">
        <f t="shared" si="486"/>
        <v>0</v>
      </c>
      <c r="Y1221">
        <f t="shared" si="486"/>
        <v>0</v>
      </c>
      <c r="AA1221">
        <v>36286615</v>
      </c>
      <c r="AB1221">
        <f t="shared" si="487"/>
        <v>13455.48</v>
      </c>
      <c r="AC1221">
        <f t="shared" si="488"/>
        <v>0</v>
      </c>
      <c r="AD1221">
        <f t="shared" si="489"/>
        <v>0</v>
      </c>
      <c r="AE1221">
        <f t="shared" si="490"/>
        <v>0</v>
      </c>
      <c r="AF1221">
        <f t="shared" si="490"/>
        <v>13455.48</v>
      </c>
      <c r="AG1221">
        <f t="shared" si="491"/>
        <v>0</v>
      </c>
      <c r="AH1221">
        <f t="shared" si="492"/>
        <v>76.7</v>
      </c>
      <c r="AI1221">
        <f t="shared" si="492"/>
        <v>0</v>
      </c>
      <c r="AJ1221">
        <f t="shared" si="493"/>
        <v>0</v>
      </c>
      <c r="AK1221">
        <v>13455.48</v>
      </c>
      <c r="AL1221">
        <v>0</v>
      </c>
      <c r="AM1221">
        <v>0</v>
      </c>
      <c r="AN1221">
        <v>0</v>
      </c>
      <c r="AO1221">
        <v>13455.48</v>
      </c>
      <c r="AP1221">
        <v>0</v>
      </c>
      <c r="AQ1221">
        <v>76.7</v>
      </c>
      <c r="AR1221">
        <v>0</v>
      </c>
      <c r="AS1221">
        <v>0</v>
      </c>
      <c r="AT1221">
        <v>70</v>
      </c>
      <c r="AU1221">
        <v>10</v>
      </c>
      <c r="AV1221">
        <v>1</v>
      </c>
      <c r="AW1221">
        <v>1</v>
      </c>
      <c r="AZ1221">
        <v>1</v>
      </c>
      <c r="BA1221">
        <v>1</v>
      </c>
      <c r="BB1221">
        <v>1</v>
      </c>
      <c r="BC1221">
        <v>1</v>
      </c>
      <c r="BD1221" t="s">
        <v>3</v>
      </c>
      <c r="BE1221" t="s">
        <v>3</v>
      </c>
      <c r="BF1221" t="s">
        <v>3</v>
      </c>
      <c r="BG1221" t="s">
        <v>3</v>
      </c>
      <c r="BH1221">
        <v>0</v>
      </c>
      <c r="BI1221">
        <v>4</v>
      </c>
      <c r="BJ1221" t="s">
        <v>168</v>
      </c>
      <c r="BM1221">
        <v>0</v>
      </c>
      <c r="BN1221">
        <v>0</v>
      </c>
      <c r="BO1221" t="s">
        <v>3</v>
      </c>
      <c r="BP1221">
        <v>0</v>
      </c>
      <c r="BQ1221">
        <v>1</v>
      </c>
      <c r="BR1221">
        <v>0</v>
      </c>
      <c r="BS1221">
        <v>1</v>
      </c>
      <c r="BT1221">
        <v>1</v>
      </c>
      <c r="BU1221">
        <v>1</v>
      </c>
      <c r="BV1221">
        <v>1</v>
      </c>
      <c r="BW1221">
        <v>1</v>
      </c>
      <c r="BX1221">
        <v>1</v>
      </c>
      <c r="BY1221" t="s">
        <v>3</v>
      </c>
      <c r="BZ1221">
        <v>70</v>
      </c>
      <c r="CA1221">
        <v>10</v>
      </c>
      <c r="CE1221">
        <v>0</v>
      </c>
      <c r="CF1221">
        <v>0</v>
      </c>
      <c r="CG1221">
        <v>0</v>
      </c>
      <c r="CM1221">
        <v>0</v>
      </c>
      <c r="CN1221" t="s">
        <v>3</v>
      </c>
      <c r="CO1221">
        <v>0</v>
      </c>
      <c r="CP1221">
        <f t="shared" si="494"/>
        <v>0</v>
      </c>
      <c r="CQ1221">
        <f t="shared" si="495"/>
        <v>0</v>
      </c>
      <c r="CR1221">
        <f t="shared" si="496"/>
        <v>0</v>
      </c>
      <c r="CS1221">
        <f t="shared" si="497"/>
        <v>0</v>
      </c>
      <c r="CT1221">
        <f t="shared" si="498"/>
        <v>13455.48</v>
      </c>
      <c r="CU1221">
        <f t="shared" si="499"/>
        <v>0</v>
      </c>
      <c r="CV1221">
        <f t="shared" si="500"/>
        <v>76.7</v>
      </c>
      <c r="CW1221">
        <f t="shared" si="501"/>
        <v>0</v>
      </c>
      <c r="CX1221">
        <f t="shared" si="501"/>
        <v>0</v>
      </c>
      <c r="CY1221">
        <f t="shared" si="502"/>
        <v>0</v>
      </c>
      <c r="CZ1221">
        <f t="shared" si="503"/>
        <v>0</v>
      </c>
      <c r="DC1221" t="s">
        <v>3</v>
      </c>
      <c r="DD1221" t="s">
        <v>3</v>
      </c>
      <c r="DE1221" t="s">
        <v>3</v>
      </c>
      <c r="DF1221" t="s">
        <v>3</v>
      </c>
      <c r="DG1221" t="s">
        <v>3</v>
      </c>
      <c r="DH1221" t="s">
        <v>3</v>
      </c>
      <c r="DI1221" t="s">
        <v>3</v>
      </c>
      <c r="DJ1221" t="s">
        <v>3</v>
      </c>
      <c r="DK1221" t="s">
        <v>3</v>
      </c>
      <c r="DL1221" t="s">
        <v>3</v>
      </c>
      <c r="DM1221" t="s">
        <v>3</v>
      </c>
      <c r="DN1221">
        <v>0</v>
      </c>
      <c r="DO1221">
        <v>0</v>
      </c>
      <c r="DP1221">
        <v>1</v>
      </c>
      <c r="DQ1221">
        <v>1</v>
      </c>
      <c r="DU1221">
        <v>1003</v>
      </c>
      <c r="DV1221" t="s">
        <v>99</v>
      </c>
      <c r="DW1221" t="s">
        <v>99</v>
      </c>
      <c r="DX1221">
        <v>100</v>
      </c>
      <c r="EE1221">
        <v>34857346</v>
      </c>
      <c r="EF1221">
        <v>1</v>
      </c>
      <c r="EG1221" t="s">
        <v>86</v>
      </c>
      <c r="EH1221">
        <v>0</v>
      </c>
      <c r="EI1221" t="s">
        <v>3</v>
      </c>
      <c r="EJ1221">
        <v>4</v>
      </c>
      <c r="EK1221">
        <v>0</v>
      </c>
      <c r="EL1221" t="s">
        <v>87</v>
      </c>
      <c r="EM1221" t="s">
        <v>88</v>
      </c>
      <c r="EO1221" t="s">
        <v>3</v>
      </c>
      <c r="EQ1221">
        <v>131072</v>
      </c>
      <c r="ER1221">
        <v>13455.48</v>
      </c>
      <c r="ES1221">
        <v>0</v>
      </c>
      <c r="ET1221">
        <v>0</v>
      </c>
      <c r="EU1221">
        <v>0</v>
      </c>
      <c r="EV1221">
        <v>13455.48</v>
      </c>
      <c r="EW1221">
        <v>76.7</v>
      </c>
      <c r="EX1221">
        <v>0</v>
      </c>
      <c r="EY1221">
        <v>0</v>
      </c>
      <c r="FQ1221">
        <v>0</v>
      </c>
      <c r="FR1221">
        <f t="shared" si="504"/>
        <v>0</v>
      </c>
      <c r="FS1221">
        <v>0</v>
      </c>
      <c r="FX1221">
        <v>70</v>
      </c>
      <c r="FY1221">
        <v>10</v>
      </c>
      <c r="GA1221" t="s">
        <v>3</v>
      </c>
      <c r="GD1221">
        <v>0</v>
      </c>
      <c r="GF1221">
        <v>-1877717539</v>
      </c>
      <c r="GG1221">
        <v>2</v>
      </c>
      <c r="GH1221">
        <v>0</v>
      </c>
      <c r="GI1221">
        <v>-2</v>
      </c>
      <c r="GJ1221">
        <v>0</v>
      </c>
      <c r="GK1221">
        <f>ROUND(R1221*(R12)/100,2)</f>
        <v>0</v>
      </c>
      <c r="GL1221">
        <f t="shared" si="505"/>
        <v>0</v>
      </c>
      <c r="GM1221">
        <f>ROUND(O1221+X1221+Y1221+GK1221,2)+GX1221</f>
        <v>0</v>
      </c>
      <c r="GN1221">
        <f>IF(OR(BI1221=0,BI1221=1),ROUND(O1221+X1221+Y1221+GK1221,2),0)</f>
        <v>0</v>
      </c>
      <c r="GO1221">
        <f>IF(BI1221=2,ROUND(O1221+X1221+Y1221+GK1221,2),0)</f>
        <v>0</v>
      </c>
      <c r="GP1221">
        <f>IF(BI1221=4,ROUND(O1221+X1221+Y1221+GK1221,2)+GX1221,0)</f>
        <v>0</v>
      </c>
      <c r="GR1221">
        <v>0</v>
      </c>
      <c r="GS1221">
        <v>0</v>
      </c>
      <c r="GT1221">
        <v>0</v>
      </c>
      <c r="GU1221" t="s">
        <v>3</v>
      </c>
      <c r="GV1221">
        <f t="shared" si="506"/>
        <v>0</v>
      </c>
      <c r="GW1221">
        <v>1</v>
      </c>
      <c r="GX1221">
        <f t="shared" si="507"/>
        <v>0</v>
      </c>
      <c r="HA1221">
        <v>0</v>
      </c>
      <c r="HB1221">
        <v>0</v>
      </c>
      <c r="HC1221">
        <f t="shared" si="508"/>
        <v>0</v>
      </c>
      <c r="IK1221">
        <v>0</v>
      </c>
    </row>
    <row r="1222" spans="1:245" x14ac:dyDescent="0.2">
      <c r="A1222">
        <v>17</v>
      </c>
      <c r="B1222">
        <v>1</v>
      </c>
      <c r="E1222" t="s">
        <v>129</v>
      </c>
      <c r="F1222" t="s">
        <v>169</v>
      </c>
      <c r="G1222" t="s">
        <v>170</v>
      </c>
      <c r="H1222" t="s">
        <v>171</v>
      </c>
      <c r="I1222">
        <v>0</v>
      </c>
      <c r="J1222">
        <v>0</v>
      </c>
      <c r="O1222">
        <f t="shared" si="477"/>
        <v>0</v>
      </c>
      <c r="P1222">
        <f t="shared" si="478"/>
        <v>0</v>
      </c>
      <c r="Q1222">
        <f t="shared" si="479"/>
        <v>0</v>
      </c>
      <c r="R1222">
        <f t="shared" si="480"/>
        <v>0</v>
      </c>
      <c r="S1222">
        <f t="shared" si="481"/>
        <v>0</v>
      </c>
      <c r="T1222">
        <f t="shared" si="482"/>
        <v>0</v>
      </c>
      <c r="U1222">
        <f t="shared" si="483"/>
        <v>0</v>
      </c>
      <c r="V1222">
        <f t="shared" si="484"/>
        <v>0</v>
      </c>
      <c r="W1222">
        <f t="shared" si="485"/>
        <v>0</v>
      </c>
      <c r="X1222">
        <f t="shared" si="486"/>
        <v>0</v>
      </c>
      <c r="Y1222">
        <f t="shared" si="486"/>
        <v>0</v>
      </c>
      <c r="AA1222">
        <v>36286615</v>
      </c>
      <c r="AB1222">
        <f t="shared" si="487"/>
        <v>71.819999999999993</v>
      </c>
      <c r="AC1222">
        <f t="shared" si="488"/>
        <v>0</v>
      </c>
      <c r="AD1222">
        <f t="shared" si="489"/>
        <v>71.819999999999993</v>
      </c>
      <c r="AE1222">
        <f t="shared" si="490"/>
        <v>29.04</v>
      </c>
      <c r="AF1222">
        <f t="shared" si="490"/>
        <v>0</v>
      </c>
      <c r="AG1222">
        <f t="shared" si="491"/>
        <v>0</v>
      </c>
      <c r="AH1222">
        <f t="shared" si="492"/>
        <v>0</v>
      </c>
      <c r="AI1222">
        <f t="shared" si="492"/>
        <v>0</v>
      </c>
      <c r="AJ1222">
        <f t="shared" si="493"/>
        <v>0</v>
      </c>
      <c r="AK1222">
        <v>71.819999999999993</v>
      </c>
      <c r="AL1222">
        <v>0</v>
      </c>
      <c r="AM1222">
        <v>71.819999999999993</v>
      </c>
      <c r="AN1222">
        <v>29.04</v>
      </c>
      <c r="AO1222">
        <v>0</v>
      </c>
      <c r="AP1222">
        <v>0</v>
      </c>
      <c r="AQ1222">
        <v>0</v>
      </c>
      <c r="AR1222">
        <v>0</v>
      </c>
      <c r="AS1222">
        <v>0</v>
      </c>
      <c r="AT1222">
        <v>70</v>
      </c>
      <c r="AU1222">
        <v>10</v>
      </c>
      <c r="AV1222">
        <v>1</v>
      </c>
      <c r="AW1222">
        <v>1</v>
      </c>
      <c r="AZ1222">
        <v>1</v>
      </c>
      <c r="BA1222">
        <v>1</v>
      </c>
      <c r="BB1222">
        <v>1</v>
      </c>
      <c r="BC1222">
        <v>1</v>
      </c>
      <c r="BD1222" t="s">
        <v>3</v>
      </c>
      <c r="BE1222" t="s">
        <v>3</v>
      </c>
      <c r="BF1222" t="s">
        <v>3</v>
      </c>
      <c r="BG1222" t="s">
        <v>3</v>
      </c>
      <c r="BH1222">
        <v>0</v>
      </c>
      <c r="BI1222">
        <v>4</v>
      </c>
      <c r="BJ1222" t="s">
        <v>172</v>
      </c>
      <c r="BM1222">
        <v>0</v>
      </c>
      <c r="BN1222">
        <v>0</v>
      </c>
      <c r="BO1222" t="s">
        <v>3</v>
      </c>
      <c r="BP1222">
        <v>0</v>
      </c>
      <c r="BQ1222">
        <v>1</v>
      </c>
      <c r="BR1222">
        <v>0</v>
      </c>
      <c r="BS1222">
        <v>1</v>
      </c>
      <c r="BT1222">
        <v>1</v>
      </c>
      <c r="BU1222">
        <v>1</v>
      </c>
      <c r="BV1222">
        <v>1</v>
      </c>
      <c r="BW1222">
        <v>1</v>
      </c>
      <c r="BX1222">
        <v>1</v>
      </c>
      <c r="BY1222" t="s">
        <v>3</v>
      </c>
      <c r="BZ1222">
        <v>70</v>
      </c>
      <c r="CA1222">
        <v>10</v>
      </c>
      <c r="CE1222">
        <v>0</v>
      </c>
      <c r="CF1222">
        <v>0</v>
      </c>
      <c r="CG1222">
        <v>0</v>
      </c>
      <c r="CM1222">
        <v>0</v>
      </c>
      <c r="CN1222" t="s">
        <v>3</v>
      </c>
      <c r="CO1222">
        <v>0</v>
      </c>
      <c r="CP1222">
        <f t="shared" si="494"/>
        <v>0</v>
      </c>
      <c r="CQ1222">
        <f t="shared" si="495"/>
        <v>0</v>
      </c>
      <c r="CR1222">
        <f t="shared" si="496"/>
        <v>71.819999999999993</v>
      </c>
      <c r="CS1222">
        <f t="shared" si="497"/>
        <v>29.04</v>
      </c>
      <c r="CT1222">
        <f t="shared" si="498"/>
        <v>0</v>
      </c>
      <c r="CU1222">
        <f t="shared" si="499"/>
        <v>0</v>
      </c>
      <c r="CV1222">
        <f t="shared" si="500"/>
        <v>0</v>
      </c>
      <c r="CW1222">
        <f t="shared" si="501"/>
        <v>0</v>
      </c>
      <c r="CX1222">
        <f t="shared" si="501"/>
        <v>0</v>
      </c>
      <c r="CY1222">
        <f t="shared" si="502"/>
        <v>0</v>
      </c>
      <c r="CZ1222">
        <f t="shared" si="503"/>
        <v>0</v>
      </c>
      <c r="DC1222" t="s">
        <v>3</v>
      </c>
      <c r="DD1222" t="s">
        <v>3</v>
      </c>
      <c r="DE1222" t="s">
        <v>3</v>
      </c>
      <c r="DF1222" t="s">
        <v>3</v>
      </c>
      <c r="DG1222" t="s">
        <v>3</v>
      </c>
      <c r="DH1222" t="s">
        <v>3</v>
      </c>
      <c r="DI1222" t="s">
        <v>3</v>
      </c>
      <c r="DJ1222" t="s">
        <v>3</v>
      </c>
      <c r="DK1222" t="s">
        <v>3</v>
      </c>
      <c r="DL1222" t="s">
        <v>3</v>
      </c>
      <c r="DM1222" t="s">
        <v>3</v>
      </c>
      <c r="DN1222">
        <v>0</v>
      </c>
      <c r="DO1222">
        <v>0</v>
      </c>
      <c r="DP1222">
        <v>1</v>
      </c>
      <c r="DQ1222">
        <v>1</v>
      </c>
      <c r="DU1222">
        <v>1009</v>
      </c>
      <c r="DV1222" t="s">
        <v>171</v>
      </c>
      <c r="DW1222" t="s">
        <v>171</v>
      </c>
      <c r="DX1222">
        <v>1000</v>
      </c>
      <c r="EE1222">
        <v>34857346</v>
      </c>
      <c r="EF1222">
        <v>1</v>
      </c>
      <c r="EG1222" t="s">
        <v>86</v>
      </c>
      <c r="EH1222">
        <v>0</v>
      </c>
      <c r="EI1222" t="s">
        <v>3</v>
      </c>
      <c r="EJ1222">
        <v>4</v>
      </c>
      <c r="EK1222">
        <v>0</v>
      </c>
      <c r="EL1222" t="s">
        <v>87</v>
      </c>
      <c r="EM1222" t="s">
        <v>88</v>
      </c>
      <c r="EO1222" t="s">
        <v>3</v>
      </c>
      <c r="EQ1222">
        <v>131072</v>
      </c>
      <c r="ER1222">
        <v>71.819999999999993</v>
      </c>
      <c r="ES1222">
        <v>0</v>
      </c>
      <c r="ET1222">
        <v>71.819999999999993</v>
      </c>
      <c r="EU1222">
        <v>29.04</v>
      </c>
      <c r="EV1222">
        <v>0</v>
      </c>
      <c r="EW1222">
        <v>0</v>
      </c>
      <c r="EX1222">
        <v>0</v>
      </c>
      <c r="EY1222">
        <v>0</v>
      </c>
      <c r="FQ1222">
        <v>0</v>
      </c>
      <c r="FR1222">
        <f t="shared" si="504"/>
        <v>0</v>
      </c>
      <c r="FS1222">
        <v>0</v>
      </c>
      <c r="FX1222">
        <v>70</v>
      </c>
      <c r="FY1222">
        <v>10</v>
      </c>
      <c r="GA1222" t="s">
        <v>3</v>
      </c>
      <c r="GD1222">
        <v>0</v>
      </c>
      <c r="GF1222">
        <v>1353746253</v>
      </c>
      <c r="GG1222">
        <v>2</v>
      </c>
      <c r="GH1222">
        <v>0</v>
      </c>
      <c r="GI1222">
        <v>-2</v>
      </c>
      <c r="GJ1222">
        <v>0</v>
      </c>
      <c r="GK1222">
        <f>ROUND(R1222*(R12)/100,2)</f>
        <v>0</v>
      </c>
      <c r="GL1222">
        <f t="shared" si="505"/>
        <v>0</v>
      </c>
      <c r="GM1222">
        <f>ROUND(O1222+X1222+Y1222+GK1222,2)+GX1222</f>
        <v>0</v>
      </c>
      <c r="GN1222">
        <f>IF(OR(BI1222=0,BI1222=1),ROUND(O1222+X1222+Y1222+GK1222,2),0)</f>
        <v>0</v>
      </c>
      <c r="GO1222">
        <f>IF(BI1222=2,ROUND(O1222+X1222+Y1222+GK1222,2),0)</f>
        <v>0</v>
      </c>
      <c r="GP1222">
        <f>IF(BI1222=4,ROUND(O1222+X1222+Y1222+GK1222,2)+GX1222,0)</f>
        <v>0</v>
      </c>
      <c r="GR1222">
        <v>0</v>
      </c>
      <c r="GS1222">
        <v>0</v>
      </c>
      <c r="GT1222">
        <v>0</v>
      </c>
      <c r="GU1222" t="s">
        <v>3</v>
      </c>
      <c r="GV1222">
        <f t="shared" si="506"/>
        <v>0</v>
      </c>
      <c r="GW1222">
        <v>1</v>
      </c>
      <c r="GX1222">
        <f t="shared" si="507"/>
        <v>0</v>
      </c>
      <c r="HA1222">
        <v>0</v>
      </c>
      <c r="HB1222">
        <v>0</v>
      </c>
      <c r="HC1222">
        <f t="shared" si="508"/>
        <v>0</v>
      </c>
      <c r="IK1222">
        <v>0</v>
      </c>
    </row>
    <row r="1223" spans="1:245" x14ac:dyDescent="0.2">
      <c r="A1223">
        <v>17</v>
      </c>
      <c r="B1223">
        <v>1</v>
      </c>
      <c r="E1223" t="s">
        <v>130</v>
      </c>
      <c r="F1223" t="s">
        <v>173</v>
      </c>
      <c r="G1223" t="s">
        <v>174</v>
      </c>
      <c r="H1223" t="s">
        <v>171</v>
      </c>
      <c r="I1223">
        <f>ROUND(I1222,9)</f>
        <v>0</v>
      </c>
      <c r="J1223">
        <v>0</v>
      </c>
      <c r="O1223">
        <f t="shared" si="477"/>
        <v>0</v>
      </c>
      <c r="P1223">
        <f t="shared" si="478"/>
        <v>0</v>
      </c>
      <c r="Q1223">
        <f t="shared" si="479"/>
        <v>0</v>
      </c>
      <c r="R1223">
        <f t="shared" si="480"/>
        <v>0</v>
      </c>
      <c r="S1223">
        <f t="shared" si="481"/>
        <v>0</v>
      </c>
      <c r="T1223">
        <f t="shared" si="482"/>
        <v>0</v>
      </c>
      <c r="U1223">
        <f t="shared" si="483"/>
        <v>0</v>
      </c>
      <c r="V1223">
        <f t="shared" si="484"/>
        <v>0</v>
      </c>
      <c r="W1223">
        <f t="shared" si="485"/>
        <v>0</v>
      </c>
      <c r="X1223">
        <f t="shared" si="486"/>
        <v>0</v>
      </c>
      <c r="Y1223">
        <f t="shared" si="486"/>
        <v>0</v>
      </c>
      <c r="AA1223">
        <v>36286615</v>
      </c>
      <c r="AB1223">
        <f t="shared" si="487"/>
        <v>66.95</v>
      </c>
      <c r="AC1223">
        <f t="shared" si="488"/>
        <v>0</v>
      </c>
      <c r="AD1223">
        <f t="shared" si="489"/>
        <v>66.95</v>
      </c>
      <c r="AE1223">
        <f t="shared" si="490"/>
        <v>51.02</v>
      </c>
      <c r="AF1223">
        <f t="shared" si="490"/>
        <v>0</v>
      </c>
      <c r="AG1223">
        <f t="shared" si="491"/>
        <v>0</v>
      </c>
      <c r="AH1223">
        <f t="shared" si="492"/>
        <v>0</v>
      </c>
      <c r="AI1223">
        <f t="shared" si="492"/>
        <v>0</v>
      </c>
      <c r="AJ1223">
        <f t="shared" si="493"/>
        <v>0</v>
      </c>
      <c r="AK1223">
        <v>66.95</v>
      </c>
      <c r="AL1223">
        <v>0</v>
      </c>
      <c r="AM1223">
        <v>66.95</v>
      </c>
      <c r="AN1223">
        <v>51.02</v>
      </c>
      <c r="AO1223">
        <v>0</v>
      </c>
      <c r="AP1223">
        <v>0</v>
      </c>
      <c r="AQ1223">
        <v>0</v>
      </c>
      <c r="AR1223">
        <v>0</v>
      </c>
      <c r="AS1223">
        <v>0</v>
      </c>
      <c r="AT1223">
        <v>0</v>
      </c>
      <c r="AU1223">
        <v>0</v>
      </c>
      <c r="AV1223">
        <v>1</v>
      </c>
      <c r="AW1223">
        <v>1</v>
      </c>
      <c r="AZ1223">
        <v>1</v>
      </c>
      <c r="BA1223">
        <v>1</v>
      </c>
      <c r="BB1223">
        <v>1</v>
      </c>
      <c r="BC1223">
        <v>1</v>
      </c>
      <c r="BD1223" t="s">
        <v>3</v>
      </c>
      <c r="BE1223" t="s">
        <v>3</v>
      </c>
      <c r="BF1223" t="s">
        <v>3</v>
      </c>
      <c r="BG1223" t="s">
        <v>3</v>
      </c>
      <c r="BH1223">
        <v>0</v>
      </c>
      <c r="BI1223">
        <v>4</v>
      </c>
      <c r="BJ1223" t="s">
        <v>175</v>
      </c>
      <c r="BM1223">
        <v>1</v>
      </c>
      <c r="BN1223">
        <v>0</v>
      </c>
      <c r="BO1223" t="s">
        <v>3</v>
      </c>
      <c r="BP1223">
        <v>0</v>
      </c>
      <c r="BQ1223">
        <v>1</v>
      </c>
      <c r="BR1223">
        <v>0</v>
      </c>
      <c r="BS1223">
        <v>1</v>
      </c>
      <c r="BT1223">
        <v>1</v>
      </c>
      <c r="BU1223">
        <v>1</v>
      </c>
      <c r="BV1223">
        <v>1</v>
      </c>
      <c r="BW1223">
        <v>1</v>
      </c>
      <c r="BX1223">
        <v>1</v>
      </c>
      <c r="BY1223" t="s">
        <v>3</v>
      </c>
      <c r="BZ1223">
        <v>0</v>
      </c>
      <c r="CA1223">
        <v>0</v>
      </c>
      <c r="CE1223">
        <v>0</v>
      </c>
      <c r="CF1223">
        <v>0</v>
      </c>
      <c r="CG1223">
        <v>0</v>
      </c>
      <c r="CM1223">
        <v>0</v>
      </c>
      <c r="CN1223" t="s">
        <v>3</v>
      </c>
      <c r="CO1223">
        <v>0</v>
      </c>
      <c r="CP1223">
        <f t="shared" si="494"/>
        <v>0</v>
      </c>
      <c r="CQ1223">
        <f t="shared" si="495"/>
        <v>0</v>
      </c>
      <c r="CR1223">
        <f t="shared" si="496"/>
        <v>66.95</v>
      </c>
      <c r="CS1223">
        <f t="shared" si="497"/>
        <v>51.02</v>
      </c>
      <c r="CT1223">
        <f t="shared" si="498"/>
        <v>0</v>
      </c>
      <c r="CU1223">
        <f t="shared" si="499"/>
        <v>0</v>
      </c>
      <c r="CV1223">
        <f t="shared" si="500"/>
        <v>0</v>
      </c>
      <c r="CW1223">
        <f t="shared" si="501"/>
        <v>0</v>
      </c>
      <c r="CX1223">
        <f t="shared" si="501"/>
        <v>0</v>
      </c>
      <c r="CY1223">
        <f t="shared" si="502"/>
        <v>0</v>
      </c>
      <c r="CZ1223">
        <f t="shared" si="503"/>
        <v>0</v>
      </c>
      <c r="DC1223" t="s">
        <v>3</v>
      </c>
      <c r="DD1223" t="s">
        <v>3</v>
      </c>
      <c r="DE1223" t="s">
        <v>3</v>
      </c>
      <c r="DF1223" t="s">
        <v>3</v>
      </c>
      <c r="DG1223" t="s">
        <v>3</v>
      </c>
      <c r="DH1223" t="s">
        <v>3</v>
      </c>
      <c r="DI1223" t="s">
        <v>3</v>
      </c>
      <c r="DJ1223" t="s">
        <v>3</v>
      </c>
      <c r="DK1223" t="s">
        <v>3</v>
      </c>
      <c r="DL1223" t="s">
        <v>3</v>
      </c>
      <c r="DM1223" t="s">
        <v>3</v>
      </c>
      <c r="DN1223">
        <v>0</v>
      </c>
      <c r="DO1223">
        <v>0</v>
      </c>
      <c r="DP1223">
        <v>1</v>
      </c>
      <c r="DQ1223">
        <v>1</v>
      </c>
      <c r="DU1223">
        <v>1009</v>
      </c>
      <c r="DV1223" t="s">
        <v>171</v>
      </c>
      <c r="DW1223" t="s">
        <v>171</v>
      </c>
      <c r="DX1223">
        <v>1000</v>
      </c>
      <c r="EE1223">
        <v>34857348</v>
      </c>
      <c r="EF1223">
        <v>1</v>
      </c>
      <c r="EG1223" t="s">
        <v>86</v>
      </c>
      <c r="EH1223">
        <v>0</v>
      </c>
      <c r="EI1223" t="s">
        <v>3</v>
      </c>
      <c r="EJ1223">
        <v>4</v>
      </c>
      <c r="EK1223">
        <v>1</v>
      </c>
      <c r="EL1223" t="s">
        <v>176</v>
      </c>
      <c r="EM1223" t="s">
        <v>88</v>
      </c>
      <c r="EO1223" t="s">
        <v>3</v>
      </c>
      <c r="EQ1223">
        <v>131072</v>
      </c>
      <c r="ER1223">
        <v>66.95</v>
      </c>
      <c r="ES1223">
        <v>0</v>
      </c>
      <c r="ET1223">
        <v>66.95</v>
      </c>
      <c r="EU1223">
        <v>51.02</v>
      </c>
      <c r="EV1223">
        <v>0</v>
      </c>
      <c r="EW1223">
        <v>0</v>
      </c>
      <c r="EX1223">
        <v>0</v>
      </c>
      <c r="EY1223">
        <v>0</v>
      </c>
      <c r="FQ1223">
        <v>0</v>
      </c>
      <c r="FR1223">
        <f t="shared" si="504"/>
        <v>0</v>
      </c>
      <c r="FS1223">
        <v>0</v>
      </c>
      <c r="FX1223">
        <v>0</v>
      </c>
      <c r="FY1223">
        <v>0</v>
      </c>
      <c r="GA1223" t="s">
        <v>3</v>
      </c>
      <c r="GD1223">
        <v>1</v>
      </c>
      <c r="GF1223">
        <v>353560517</v>
      </c>
      <c r="GG1223">
        <v>2</v>
      </c>
      <c r="GH1223">
        <v>0</v>
      </c>
      <c r="GI1223">
        <v>-2</v>
      </c>
      <c r="GJ1223">
        <v>0</v>
      </c>
      <c r="GK1223">
        <v>0</v>
      </c>
      <c r="GL1223">
        <f t="shared" si="505"/>
        <v>0</v>
      </c>
      <c r="GM1223">
        <f>ROUND(O1223+X1223+Y1223,2)+GX1223</f>
        <v>0</v>
      </c>
      <c r="GN1223">
        <f>IF(OR(BI1223=0,BI1223=1),ROUND(O1223+X1223+Y1223,2),0)</f>
        <v>0</v>
      </c>
      <c r="GO1223">
        <f>IF(BI1223=2,ROUND(O1223+X1223+Y1223,2),0)</f>
        <v>0</v>
      </c>
      <c r="GP1223">
        <f>IF(BI1223=4,ROUND(O1223+X1223+Y1223,2)+GX1223,0)</f>
        <v>0</v>
      </c>
      <c r="GR1223">
        <v>0</v>
      </c>
      <c r="GS1223">
        <v>0</v>
      </c>
      <c r="GT1223">
        <v>0</v>
      </c>
      <c r="GU1223" t="s">
        <v>3</v>
      </c>
      <c r="GV1223">
        <f t="shared" si="506"/>
        <v>0</v>
      </c>
      <c r="GW1223">
        <v>1</v>
      </c>
      <c r="GX1223">
        <f t="shared" si="507"/>
        <v>0</v>
      </c>
      <c r="HA1223">
        <v>0</v>
      </c>
      <c r="HB1223">
        <v>0</v>
      </c>
      <c r="HC1223">
        <f t="shared" si="508"/>
        <v>0</v>
      </c>
      <c r="IK1223">
        <v>0</v>
      </c>
    </row>
    <row r="1224" spans="1:245" x14ac:dyDescent="0.2">
      <c r="A1224">
        <v>17</v>
      </c>
      <c r="B1224">
        <v>1</v>
      </c>
      <c r="E1224" t="s">
        <v>131</v>
      </c>
      <c r="F1224" t="s">
        <v>177</v>
      </c>
      <c r="G1224" t="s">
        <v>178</v>
      </c>
      <c r="H1224" t="s">
        <v>171</v>
      </c>
      <c r="I1224">
        <v>0</v>
      </c>
      <c r="J1224">
        <v>0</v>
      </c>
      <c r="O1224">
        <f t="shared" si="477"/>
        <v>0</v>
      </c>
      <c r="P1224">
        <f t="shared" si="478"/>
        <v>0</v>
      </c>
      <c r="Q1224">
        <f t="shared" si="479"/>
        <v>0</v>
      </c>
      <c r="R1224">
        <f t="shared" si="480"/>
        <v>0</v>
      </c>
      <c r="S1224">
        <f t="shared" si="481"/>
        <v>0</v>
      </c>
      <c r="T1224">
        <f t="shared" si="482"/>
        <v>0</v>
      </c>
      <c r="U1224">
        <f t="shared" si="483"/>
        <v>0</v>
      </c>
      <c r="V1224">
        <f t="shared" si="484"/>
        <v>0</v>
      </c>
      <c r="W1224">
        <f t="shared" si="485"/>
        <v>0</v>
      </c>
      <c r="X1224">
        <f t="shared" si="486"/>
        <v>0</v>
      </c>
      <c r="Y1224">
        <f t="shared" si="486"/>
        <v>0</v>
      </c>
      <c r="AA1224">
        <v>36286615</v>
      </c>
      <c r="AB1224">
        <f t="shared" si="487"/>
        <v>109.61</v>
      </c>
      <c r="AC1224">
        <f t="shared" si="488"/>
        <v>0</v>
      </c>
      <c r="AD1224">
        <f t="shared" si="489"/>
        <v>0</v>
      </c>
      <c r="AE1224">
        <f t="shared" si="490"/>
        <v>0</v>
      </c>
      <c r="AF1224">
        <f t="shared" si="490"/>
        <v>109.61</v>
      </c>
      <c r="AG1224">
        <f t="shared" si="491"/>
        <v>0</v>
      </c>
      <c r="AH1224">
        <f t="shared" si="492"/>
        <v>1.02</v>
      </c>
      <c r="AI1224">
        <f t="shared" si="492"/>
        <v>0</v>
      </c>
      <c r="AJ1224">
        <f t="shared" si="493"/>
        <v>0</v>
      </c>
      <c r="AK1224">
        <v>109.61</v>
      </c>
      <c r="AL1224">
        <v>0</v>
      </c>
      <c r="AM1224">
        <v>0</v>
      </c>
      <c r="AN1224">
        <v>0</v>
      </c>
      <c r="AO1224">
        <v>109.61</v>
      </c>
      <c r="AP1224">
        <v>0</v>
      </c>
      <c r="AQ1224">
        <v>1.02</v>
      </c>
      <c r="AR1224">
        <v>0</v>
      </c>
      <c r="AS1224">
        <v>0</v>
      </c>
      <c r="AT1224">
        <v>70</v>
      </c>
      <c r="AU1224">
        <v>10</v>
      </c>
      <c r="AV1224">
        <v>1</v>
      </c>
      <c r="AW1224">
        <v>1</v>
      </c>
      <c r="AZ1224">
        <v>1</v>
      </c>
      <c r="BA1224">
        <v>1</v>
      </c>
      <c r="BB1224">
        <v>1</v>
      </c>
      <c r="BC1224">
        <v>1</v>
      </c>
      <c r="BD1224" t="s">
        <v>3</v>
      </c>
      <c r="BE1224" t="s">
        <v>3</v>
      </c>
      <c r="BF1224" t="s">
        <v>3</v>
      </c>
      <c r="BG1224" t="s">
        <v>3</v>
      </c>
      <c r="BH1224">
        <v>0</v>
      </c>
      <c r="BI1224">
        <v>4</v>
      </c>
      <c r="BJ1224" t="s">
        <v>179</v>
      </c>
      <c r="BM1224">
        <v>0</v>
      </c>
      <c r="BN1224">
        <v>0</v>
      </c>
      <c r="BO1224" t="s">
        <v>3</v>
      </c>
      <c r="BP1224">
        <v>0</v>
      </c>
      <c r="BQ1224">
        <v>1</v>
      </c>
      <c r="BR1224">
        <v>0</v>
      </c>
      <c r="BS1224">
        <v>1</v>
      </c>
      <c r="BT1224">
        <v>1</v>
      </c>
      <c r="BU1224">
        <v>1</v>
      </c>
      <c r="BV1224">
        <v>1</v>
      </c>
      <c r="BW1224">
        <v>1</v>
      </c>
      <c r="BX1224">
        <v>1</v>
      </c>
      <c r="BY1224" t="s">
        <v>3</v>
      </c>
      <c r="BZ1224">
        <v>70</v>
      </c>
      <c r="CA1224">
        <v>10</v>
      </c>
      <c r="CE1224">
        <v>0</v>
      </c>
      <c r="CF1224">
        <v>0</v>
      </c>
      <c r="CG1224">
        <v>0</v>
      </c>
      <c r="CM1224">
        <v>0</v>
      </c>
      <c r="CN1224" t="s">
        <v>3</v>
      </c>
      <c r="CO1224">
        <v>0</v>
      </c>
      <c r="CP1224">
        <f t="shared" si="494"/>
        <v>0</v>
      </c>
      <c r="CQ1224">
        <f t="shared" si="495"/>
        <v>0</v>
      </c>
      <c r="CR1224">
        <f t="shared" si="496"/>
        <v>0</v>
      </c>
      <c r="CS1224">
        <f t="shared" si="497"/>
        <v>0</v>
      </c>
      <c r="CT1224">
        <f t="shared" si="498"/>
        <v>109.61</v>
      </c>
      <c r="CU1224">
        <f t="shared" si="499"/>
        <v>0</v>
      </c>
      <c r="CV1224">
        <f t="shared" si="500"/>
        <v>1.02</v>
      </c>
      <c r="CW1224">
        <f t="shared" si="501"/>
        <v>0</v>
      </c>
      <c r="CX1224">
        <f t="shared" si="501"/>
        <v>0</v>
      </c>
      <c r="CY1224">
        <f t="shared" si="502"/>
        <v>0</v>
      </c>
      <c r="CZ1224">
        <f t="shared" si="503"/>
        <v>0</v>
      </c>
      <c r="DC1224" t="s">
        <v>3</v>
      </c>
      <c r="DD1224" t="s">
        <v>3</v>
      </c>
      <c r="DE1224" t="s">
        <v>3</v>
      </c>
      <c r="DF1224" t="s">
        <v>3</v>
      </c>
      <c r="DG1224" t="s">
        <v>3</v>
      </c>
      <c r="DH1224" t="s">
        <v>3</v>
      </c>
      <c r="DI1224" t="s">
        <v>3</v>
      </c>
      <c r="DJ1224" t="s">
        <v>3</v>
      </c>
      <c r="DK1224" t="s">
        <v>3</v>
      </c>
      <c r="DL1224" t="s">
        <v>3</v>
      </c>
      <c r="DM1224" t="s">
        <v>3</v>
      </c>
      <c r="DN1224">
        <v>0</v>
      </c>
      <c r="DO1224">
        <v>0</v>
      </c>
      <c r="DP1224">
        <v>1</v>
      </c>
      <c r="DQ1224">
        <v>1</v>
      </c>
      <c r="DU1224">
        <v>1009</v>
      </c>
      <c r="DV1224" t="s">
        <v>171</v>
      </c>
      <c r="DW1224" t="s">
        <v>171</v>
      </c>
      <c r="DX1224">
        <v>1000</v>
      </c>
      <c r="EE1224">
        <v>34857346</v>
      </c>
      <c r="EF1224">
        <v>1</v>
      </c>
      <c r="EG1224" t="s">
        <v>86</v>
      </c>
      <c r="EH1224">
        <v>0</v>
      </c>
      <c r="EI1224" t="s">
        <v>3</v>
      </c>
      <c r="EJ1224">
        <v>4</v>
      </c>
      <c r="EK1224">
        <v>0</v>
      </c>
      <c r="EL1224" t="s">
        <v>87</v>
      </c>
      <c r="EM1224" t="s">
        <v>88</v>
      </c>
      <c r="EO1224" t="s">
        <v>3</v>
      </c>
      <c r="EQ1224">
        <v>131072</v>
      </c>
      <c r="ER1224">
        <v>109.61</v>
      </c>
      <c r="ES1224">
        <v>0</v>
      </c>
      <c r="ET1224">
        <v>0</v>
      </c>
      <c r="EU1224">
        <v>0</v>
      </c>
      <c r="EV1224">
        <v>109.61</v>
      </c>
      <c r="EW1224">
        <v>1.02</v>
      </c>
      <c r="EX1224">
        <v>0</v>
      </c>
      <c r="EY1224">
        <v>0</v>
      </c>
      <c r="FQ1224">
        <v>0</v>
      </c>
      <c r="FR1224">
        <f t="shared" si="504"/>
        <v>0</v>
      </c>
      <c r="FS1224">
        <v>0</v>
      </c>
      <c r="FX1224">
        <v>70</v>
      </c>
      <c r="FY1224">
        <v>10</v>
      </c>
      <c r="GA1224" t="s">
        <v>3</v>
      </c>
      <c r="GD1224">
        <v>0</v>
      </c>
      <c r="GF1224">
        <v>-1393371433</v>
      </c>
      <c r="GG1224">
        <v>2</v>
      </c>
      <c r="GH1224">
        <v>0</v>
      </c>
      <c r="GI1224">
        <v>-2</v>
      </c>
      <c r="GJ1224">
        <v>0</v>
      </c>
      <c r="GK1224">
        <f>ROUND(R1224*(R12)/100,2)</f>
        <v>0</v>
      </c>
      <c r="GL1224">
        <f t="shared" si="505"/>
        <v>0</v>
      </c>
      <c r="GM1224">
        <f>ROUND(O1224+X1224+Y1224+GK1224,2)+GX1224</f>
        <v>0</v>
      </c>
      <c r="GN1224">
        <f>IF(OR(BI1224=0,BI1224=1),ROUND(O1224+X1224+Y1224+GK1224,2),0)</f>
        <v>0</v>
      </c>
      <c r="GO1224">
        <f>IF(BI1224=2,ROUND(O1224+X1224+Y1224+GK1224,2),0)</f>
        <v>0</v>
      </c>
      <c r="GP1224">
        <f>IF(BI1224=4,ROUND(O1224+X1224+Y1224+GK1224,2)+GX1224,0)</f>
        <v>0</v>
      </c>
      <c r="GR1224">
        <v>0</v>
      </c>
      <c r="GS1224">
        <v>0</v>
      </c>
      <c r="GT1224">
        <v>0</v>
      </c>
      <c r="GU1224" t="s">
        <v>3</v>
      </c>
      <c r="GV1224">
        <f t="shared" si="506"/>
        <v>0</v>
      </c>
      <c r="GW1224">
        <v>1</v>
      </c>
      <c r="GX1224">
        <f t="shared" si="507"/>
        <v>0</v>
      </c>
      <c r="HA1224">
        <v>0</v>
      </c>
      <c r="HB1224">
        <v>0</v>
      </c>
      <c r="HC1224">
        <f t="shared" si="508"/>
        <v>0</v>
      </c>
      <c r="IK1224">
        <v>0</v>
      </c>
    </row>
    <row r="1225" spans="1:245" x14ac:dyDescent="0.2">
      <c r="A1225">
        <v>17</v>
      </c>
      <c r="B1225">
        <v>1</v>
      </c>
      <c r="E1225" t="s">
        <v>132</v>
      </c>
      <c r="F1225" t="s">
        <v>180</v>
      </c>
      <c r="G1225" t="s">
        <v>181</v>
      </c>
      <c r="H1225" t="s">
        <v>171</v>
      </c>
      <c r="I1225">
        <f>ROUND(I1224,9)</f>
        <v>0</v>
      </c>
      <c r="J1225">
        <v>0</v>
      </c>
      <c r="O1225">
        <f t="shared" si="477"/>
        <v>0</v>
      </c>
      <c r="P1225">
        <f t="shared" si="478"/>
        <v>0</v>
      </c>
      <c r="Q1225">
        <f t="shared" si="479"/>
        <v>0</v>
      </c>
      <c r="R1225">
        <f t="shared" si="480"/>
        <v>0</v>
      </c>
      <c r="S1225">
        <f t="shared" si="481"/>
        <v>0</v>
      </c>
      <c r="T1225">
        <f t="shared" si="482"/>
        <v>0</v>
      </c>
      <c r="U1225">
        <f t="shared" si="483"/>
        <v>0</v>
      </c>
      <c r="V1225">
        <f t="shared" si="484"/>
        <v>0</v>
      </c>
      <c r="W1225">
        <f t="shared" si="485"/>
        <v>0</v>
      </c>
      <c r="X1225">
        <f t="shared" si="486"/>
        <v>0</v>
      </c>
      <c r="Y1225">
        <f t="shared" si="486"/>
        <v>0</v>
      </c>
      <c r="AA1225">
        <v>36286615</v>
      </c>
      <c r="AB1225">
        <f t="shared" si="487"/>
        <v>193</v>
      </c>
      <c r="AC1225">
        <f t="shared" si="488"/>
        <v>0</v>
      </c>
      <c r="AD1225">
        <f t="shared" si="489"/>
        <v>193</v>
      </c>
      <c r="AE1225">
        <f t="shared" si="490"/>
        <v>146.97999999999999</v>
      </c>
      <c r="AF1225">
        <f t="shared" si="490"/>
        <v>0</v>
      </c>
      <c r="AG1225">
        <f t="shared" si="491"/>
        <v>0</v>
      </c>
      <c r="AH1225">
        <f t="shared" si="492"/>
        <v>0</v>
      </c>
      <c r="AI1225">
        <f t="shared" si="492"/>
        <v>0</v>
      </c>
      <c r="AJ1225">
        <f t="shared" si="493"/>
        <v>0</v>
      </c>
      <c r="AK1225">
        <v>193</v>
      </c>
      <c r="AL1225">
        <v>0</v>
      </c>
      <c r="AM1225">
        <v>193</v>
      </c>
      <c r="AN1225">
        <v>146.97999999999999</v>
      </c>
      <c r="AO1225">
        <v>0</v>
      </c>
      <c r="AP1225">
        <v>0</v>
      </c>
      <c r="AQ1225">
        <v>0</v>
      </c>
      <c r="AR1225">
        <v>0</v>
      </c>
      <c r="AS1225">
        <v>0</v>
      </c>
      <c r="AT1225">
        <v>0</v>
      </c>
      <c r="AU1225">
        <v>0</v>
      </c>
      <c r="AV1225">
        <v>1</v>
      </c>
      <c r="AW1225">
        <v>1</v>
      </c>
      <c r="AZ1225">
        <v>1</v>
      </c>
      <c r="BA1225">
        <v>1</v>
      </c>
      <c r="BB1225">
        <v>1</v>
      </c>
      <c r="BC1225">
        <v>1</v>
      </c>
      <c r="BD1225" t="s">
        <v>3</v>
      </c>
      <c r="BE1225" t="s">
        <v>3</v>
      </c>
      <c r="BF1225" t="s">
        <v>3</v>
      </c>
      <c r="BG1225" t="s">
        <v>3</v>
      </c>
      <c r="BH1225">
        <v>0</v>
      </c>
      <c r="BI1225">
        <v>4</v>
      </c>
      <c r="BJ1225" t="s">
        <v>182</v>
      </c>
      <c r="BM1225">
        <v>1</v>
      </c>
      <c r="BN1225">
        <v>0</v>
      </c>
      <c r="BO1225" t="s">
        <v>3</v>
      </c>
      <c r="BP1225">
        <v>0</v>
      </c>
      <c r="BQ1225">
        <v>1</v>
      </c>
      <c r="BR1225">
        <v>0</v>
      </c>
      <c r="BS1225">
        <v>1</v>
      </c>
      <c r="BT1225">
        <v>1</v>
      </c>
      <c r="BU1225">
        <v>1</v>
      </c>
      <c r="BV1225">
        <v>1</v>
      </c>
      <c r="BW1225">
        <v>1</v>
      </c>
      <c r="BX1225">
        <v>1</v>
      </c>
      <c r="BY1225" t="s">
        <v>3</v>
      </c>
      <c r="BZ1225">
        <v>0</v>
      </c>
      <c r="CA1225">
        <v>0</v>
      </c>
      <c r="CE1225">
        <v>0</v>
      </c>
      <c r="CF1225">
        <v>0</v>
      </c>
      <c r="CG1225">
        <v>0</v>
      </c>
      <c r="CM1225">
        <v>0</v>
      </c>
      <c r="CN1225" t="s">
        <v>3</v>
      </c>
      <c r="CO1225">
        <v>0</v>
      </c>
      <c r="CP1225">
        <f t="shared" si="494"/>
        <v>0</v>
      </c>
      <c r="CQ1225">
        <f t="shared" si="495"/>
        <v>0</v>
      </c>
      <c r="CR1225">
        <f t="shared" si="496"/>
        <v>193</v>
      </c>
      <c r="CS1225">
        <f t="shared" si="497"/>
        <v>146.97999999999999</v>
      </c>
      <c r="CT1225">
        <f t="shared" si="498"/>
        <v>0</v>
      </c>
      <c r="CU1225">
        <f t="shared" si="499"/>
        <v>0</v>
      </c>
      <c r="CV1225">
        <f t="shared" si="500"/>
        <v>0</v>
      </c>
      <c r="CW1225">
        <f t="shared" si="501"/>
        <v>0</v>
      </c>
      <c r="CX1225">
        <f t="shared" si="501"/>
        <v>0</v>
      </c>
      <c r="CY1225">
        <f t="shared" si="502"/>
        <v>0</v>
      </c>
      <c r="CZ1225">
        <f t="shared" si="503"/>
        <v>0</v>
      </c>
      <c r="DC1225" t="s">
        <v>3</v>
      </c>
      <c r="DD1225" t="s">
        <v>3</v>
      </c>
      <c r="DE1225" t="s">
        <v>3</v>
      </c>
      <c r="DF1225" t="s">
        <v>3</v>
      </c>
      <c r="DG1225" t="s">
        <v>3</v>
      </c>
      <c r="DH1225" t="s">
        <v>3</v>
      </c>
      <c r="DI1225" t="s">
        <v>3</v>
      </c>
      <c r="DJ1225" t="s">
        <v>3</v>
      </c>
      <c r="DK1225" t="s">
        <v>3</v>
      </c>
      <c r="DL1225" t="s">
        <v>3</v>
      </c>
      <c r="DM1225" t="s">
        <v>3</v>
      </c>
      <c r="DN1225">
        <v>0</v>
      </c>
      <c r="DO1225">
        <v>0</v>
      </c>
      <c r="DP1225">
        <v>1</v>
      </c>
      <c r="DQ1225">
        <v>1</v>
      </c>
      <c r="DU1225">
        <v>1009</v>
      </c>
      <c r="DV1225" t="s">
        <v>171</v>
      </c>
      <c r="DW1225" t="s">
        <v>171</v>
      </c>
      <c r="DX1225">
        <v>1000</v>
      </c>
      <c r="EE1225">
        <v>34857348</v>
      </c>
      <c r="EF1225">
        <v>1</v>
      </c>
      <c r="EG1225" t="s">
        <v>86</v>
      </c>
      <c r="EH1225">
        <v>0</v>
      </c>
      <c r="EI1225" t="s">
        <v>3</v>
      </c>
      <c r="EJ1225">
        <v>4</v>
      </c>
      <c r="EK1225">
        <v>1</v>
      </c>
      <c r="EL1225" t="s">
        <v>176</v>
      </c>
      <c r="EM1225" t="s">
        <v>88</v>
      </c>
      <c r="EO1225" t="s">
        <v>3</v>
      </c>
      <c r="EQ1225">
        <v>131072</v>
      </c>
      <c r="ER1225">
        <v>193</v>
      </c>
      <c r="ES1225">
        <v>0</v>
      </c>
      <c r="ET1225">
        <v>193</v>
      </c>
      <c r="EU1225">
        <v>146.97999999999999</v>
      </c>
      <c r="EV1225">
        <v>0</v>
      </c>
      <c r="EW1225">
        <v>0</v>
      </c>
      <c r="EX1225">
        <v>0</v>
      </c>
      <c r="EY1225">
        <v>0</v>
      </c>
      <c r="FQ1225">
        <v>0</v>
      </c>
      <c r="FR1225">
        <f t="shared" si="504"/>
        <v>0</v>
      </c>
      <c r="FS1225">
        <v>0</v>
      </c>
      <c r="FX1225">
        <v>0</v>
      </c>
      <c r="FY1225">
        <v>0</v>
      </c>
      <c r="GA1225" t="s">
        <v>3</v>
      </c>
      <c r="GD1225">
        <v>1</v>
      </c>
      <c r="GF1225">
        <v>-191602815</v>
      </c>
      <c r="GG1225">
        <v>2</v>
      </c>
      <c r="GH1225">
        <v>0</v>
      </c>
      <c r="GI1225">
        <v>-2</v>
      </c>
      <c r="GJ1225">
        <v>0</v>
      </c>
      <c r="GK1225">
        <v>0</v>
      </c>
      <c r="GL1225">
        <f t="shared" si="505"/>
        <v>0</v>
      </c>
      <c r="GM1225">
        <f>ROUND(O1225+X1225+Y1225,2)+GX1225</f>
        <v>0</v>
      </c>
      <c r="GN1225">
        <f>IF(OR(BI1225=0,BI1225=1),ROUND(O1225+X1225+Y1225,2),0)</f>
        <v>0</v>
      </c>
      <c r="GO1225">
        <f>IF(BI1225=2,ROUND(O1225+X1225+Y1225,2),0)</f>
        <v>0</v>
      </c>
      <c r="GP1225">
        <f>IF(BI1225=4,ROUND(O1225+X1225+Y1225,2)+GX1225,0)</f>
        <v>0</v>
      </c>
      <c r="GR1225">
        <v>0</v>
      </c>
      <c r="GS1225">
        <v>0</v>
      </c>
      <c r="GT1225">
        <v>0</v>
      </c>
      <c r="GU1225" t="s">
        <v>3</v>
      </c>
      <c r="GV1225">
        <f t="shared" si="506"/>
        <v>0</v>
      </c>
      <c r="GW1225">
        <v>1</v>
      </c>
      <c r="GX1225">
        <f t="shared" si="507"/>
        <v>0</v>
      </c>
      <c r="HA1225">
        <v>0</v>
      </c>
      <c r="HB1225">
        <v>0</v>
      </c>
      <c r="HC1225">
        <f t="shared" si="508"/>
        <v>0</v>
      </c>
      <c r="IK1225">
        <v>0</v>
      </c>
    </row>
    <row r="1226" spans="1:245" x14ac:dyDescent="0.2">
      <c r="A1226">
        <v>17</v>
      </c>
      <c r="B1226">
        <v>1</v>
      </c>
      <c r="E1226" t="s">
        <v>133</v>
      </c>
      <c r="F1226" t="s">
        <v>183</v>
      </c>
      <c r="G1226" t="s">
        <v>184</v>
      </c>
      <c r="H1226" t="s">
        <v>171</v>
      </c>
      <c r="I1226">
        <v>0</v>
      </c>
      <c r="J1226">
        <v>0</v>
      </c>
      <c r="O1226">
        <f t="shared" si="477"/>
        <v>0</v>
      </c>
      <c r="P1226">
        <f t="shared" si="478"/>
        <v>0</v>
      </c>
      <c r="Q1226">
        <f t="shared" si="479"/>
        <v>0</v>
      </c>
      <c r="R1226">
        <f t="shared" si="480"/>
        <v>0</v>
      </c>
      <c r="S1226">
        <f t="shared" si="481"/>
        <v>0</v>
      </c>
      <c r="T1226">
        <f t="shared" si="482"/>
        <v>0</v>
      </c>
      <c r="U1226">
        <f t="shared" si="483"/>
        <v>0</v>
      </c>
      <c r="V1226">
        <f t="shared" si="484"/>
        <v>0</v>
      </c>
      <c r="W1226">
        <f t="shared" si="485"/>
        <v>0</v>
      </c>
      <c r="X1226">
        <f t="shared" si="486"/>
        <v>0</v>
      </c>
      <c r="Y1226">
        <f t="shared" si="486"/>
        <v>0</v>
      </c>
      <c r="AA1226">
        <v>36286615</v>
      </c>
      <c r="AB1226">
        <f t="shared" si="487"/>
        <v>820.56</v>
      </c>
      <c r="AC1226">
        <f>ROUND(((ES1226*26)),6)</f>
        <v>0</v>
      </c>
      <c r="AD1226">
        <f>ROUND(((((ET1226*26))-((EU1226*26)))+AE1226),6)</f>
        <v>820.56</v>
      </c>
      <c r="AE1226">
        <f>ROUND(((EU1226*26)),6)</f>
        <v>625.55999999999995</v>
      </c>
      <c r="AF1226">
        <f>ROUND(((EV1226*26)),6)</f>
        <v>0</v>
      </c>
      <c r="AG1226">
        <f t="shared" si="491"/>
        <v>0</v>
      </c>
      <c r="AH1226">
        <f>((EW1226*26))</f>
        <v>0</v>
      </c>
      <c r="AI1226">
        <f>((EX1226*26))</f>
        <v>0</v>
      </c>
      <c r="AJ1226">
        <f t="shared" si="493"/>
        <v>0</v>
      </c>
      <c r="AK1226">
        <v>31.56</v>
      </c>
      <c r="AL1226">
        <v>0</v>
      </c>
      <c r="AM1226">
        <v>31.56</v>
      </c>
      <c r="AN1226">
        <v>24.06</v>
      </c>
      <c r="AO1226">
        <v>0</v>
      </c>
      <c r="AP1226">
        <v>0</v>
      </c>
      <c r="AQ1226">
        <v>0</v>
      </c>
      <c r="AR1226">
        <v>0</v>
      </c>
      <c r="AS1226">
        <v>0</v>
      </c>
      <c r="AT1226">
        <v>0</v>
      </c>
      <c r="AU1226">
        <v>0</v>
      </c>
      <c r="AV1226">
        <v>1</v>
      </c>
      <c r="AW1226">
        <v>1</v>
      </c>
      <c r="AZ1226">
        <v>1</v>
      </c>
      <c r="BA1226">
        <v>1</v>
      </c>
      <c r="BB1226">
        <v>1</v>
      </c>
      <c r="BC1226">
        <v>1</v>
      </c>
      <c r="BD1226" t="s">
        <v>3</v>
      </c>
      <c r="BE1226" t="s">
        <v>3</v>
      </c>
      <c r="BF1226" t="s">
        <v>3</v>
      </c>
      <c r="BG1226" t="s">
        <v>3</v>
      </c>
      <c r="BH1226">
        <v>0</v>
      </c>
      <c r="BI1226">
        <v>4</v>
      </c>
      <c r="BJ1226" t="s">
        <v>185</v>
      </c>
      <c r="BM1226">
        <v>1</v>
      </c>
      <c r="BN1226">
        <v>0</v>
      </c>
      <c r="BO1226" t="s">
        <v>3</v>
      </c>
      <c r="BP1226">
        <v>0</v>
      </c>
      <c r="BQ1226">
        <v>1</v>
      </c>
      <c r="BR1226">
        <v>0</v>
      </c>
      <c r="BS1226">
        <v>1</v>
      </c>
      <c r="BT1226">
        <v>1</v>
      </c>
      <c r="BU1226">
        <v>1</v>
      </c>
      <c r="BV1226">
        <v>1</v>
      </c>
      <c r="BW1226">
        <v>1</v>
      </c>
      <c r="BX1226">
        <v>1</v>
      </c>
      <c r="BY1226" t="s">
        <v>3</v>
      </c>
      <c r="BZ1226">
        <v>0</v>
      </c>
      <c r="CA1226">
        <v>0</v>
      </c>
      <c r="CE1226">
        <v>0</v>
      </c>
      <c r="CF1226">
        <v>0</v>
      </c>
      <c r="CG1226">
        <v>0</v>
      </c>
      <c r="CM1226">
        <v>0</v>
      </c>
      <c r="CN1226" t="s">
        <v>3</v>
      </c>
      <c r="CO1226">
        <v>0</v>
      </c>
      <c r="CP1226">
        <f t="shared" si="494"/>
        <v>0</v>
      </c>
      <c r="CQ1226">
        <f t="shared" si="495"/>
        <v>0</v>
      </c>
      <c r="CR1226">
        <f>(((((ET1226*26))*BB1226-((EU1226*26))*BS1226)+AE1226*BS1226)*AV1226)</f>
        <v>820.56</v>
      </c>
      <c r="CS1226">
        <f t="shared" si="497"/>
        <v>625.55999999999995</v>
      </c>
      <c r="CT1226">
        <f t="shared" si="498"/>
        <v>0</v>
      </c>
      <c r="CU1226">
        <f t="shared" si="499"/>
        <v>0</v>
      </c>
      <c r="CV1226">
        <f t="shared" si="500"/>
        <v>0</v>
      </c>
      <c r="CW1226">
        <f t="shared" si="501"/>
        <v>0</v>
      </c>
      <c r="CX1226">
        <f t="shared" si="501"/>
        <v>0</v>
      </c>
      <c r="CY1226">
        <f t="shared" si="502"/>
        <v>0</v>
      </c>
      <c r="CZ1226">
        <f t="shared" si="503"/>
        <v>0</v>
      </c>
      <c r="DC1226" t="s">
        <v>3</v>
      </c>
      <c r="DD1226" t="s">
        <v>186</v>
      </c>
      <c r="DE1226" t="s">
        <v>186</v>
      </c>
      <c r="DF1226" t="s">
        <v>186</v>
      </c>
      <c r="DG1226" t="s">
        <v>186</v>
      </c>
      <c r="DH1226" t="s">
        <v>3</v>
      </c>
      <c r="DI1226" t="s">
        <v>186</v>
      </c>
      <c r="DJ1226" t="s">
        <v>186</v>
      </c>
      <c r="DK1226" t="s">
        <v>3</v>
      </c>
      <c r="DL1226" t="s">
        <v>3</v>
      </c>
      <c r="DM1226" t="s">
        <v>3</v>
      </c>
      <c r="DN1226">
        <v>0</v>
      </c>
      <c r="DO1226">
        <v>0</v>
      </c>
      <c r="DP1226">
        <v>1</v>
      </c>
      <c r="DQ1226">
        <v>1</v>
      </c>
      <c r="DU1226">
        <v>1009</v>
      </c>
      <c r="DV1226" t="s">
        <v>171</v>
      </c>
      <c r="DW1226" t="s">
        <v>171</v>
      </c>
      <c r="DX1226">
        <v>1000</v>
      </c>
      <c r="EE1226">
        <v>34857348</v>
      </c>
      <c r="EF1226">
        <v>1</v>
      </c>
      <c r="EG1226" t="s">
        <v>86</v>
      </c>
      <c r="EH1226">
        <v>0</v>
      </c>
      <c r="EI1226" t="s">
        <v>3</v>
      </c>
      <c r="EJ1226">
        <v>4</v>
      </c>
      <c r="EK1226">
        <v>1</v>
      </c>
      <c r="EL1226" t="s">
        <v>176</v>
      </c>
      <c r="EM1226" t="s">
        <v>88</v>
      </c>
      <c r="EO1226" t="s">
        <v>3</v>
      </c>
      <c r="EQ1226">
        <v>131072</v>
      </c>
      <c r="ER1226">
        <v>31.56</v>
      </c>
      <c r="ES1226">
        <v>0</v>
      </c>
      <c r="ET1226">
        <v>31.56</v>
      </c>
      <c r="EU1226">
        <v>24.06</v>
      </c>
      <c r="EV1226">
        <v>0</v>
      </c>
      <c r="EW1226">
        <v>0</v>
      </c>
      <c r="EX1226">
        <v>0</v>
      </c>
      <c r="EY1226">
        <v>0</v>
      </c>
      <c r="FQ1226">
        <v>0</v>
      </c>
      <c r="FR1226">
        <f t="shared" si="504"/>
        <v>0</v>
      </c>
      <c r="FS1226">
        <v>0</v>
      </c>
      <c r="FX1226">
        <v>0</v>
      </c>
      <c r="FY1226">
        <v>0</v>
      </c>
      <c r="GA1226" t="s">
        <v>3</v>
      </c>
      <c r="GD1226">
        <v>1</v>
      </c>
      <c r="GF1226">
        <v>762643448</v>
      </c>
      <c r="GG1226">
        <v>2</v>
      </c>
      <c r="GH1226">
        <v>0</v>
      </c>
      <c r="GI1226">
        <v>-2</v>
      </c>
      <c r="GJ1226">
        <v>0</v>
      </c>
      <c r="GK1226">
        <v>0</v>
      </c>
      <c r="GL1226">
        <f t="shared" si="505"/>
        <v>0</v>
      </c>
      <c r="GM1226">
        <f>ROUND(O1226+X1226+Y1226,2)+GX1226</f>
        <v>0</v>
      </c>
      <c r="GN1226">
        <f>IF(OR(BI1226=0,BI1226=1),ROUND(O1226+X1226+Y1226,2),0)</f>
        <v>0</v>
      </c>
      <c r="GO1226">
        <f>IF(BI1226=2,ROUND(O1226+X1226+Y1226,2),0)</f>
        <v>0</v>
      </c>
      <c r="GP1226">
        <f>IF(BI1226=4,ROUND(O1226+X1226+Y1226,2)+GX1226,0)</f>
        <v>0</v>
      </c>
      <c r="GR1226">
        <v>0</v>
      </c>
      <c r="GS1226">
        <v>0</v>
      </c>
      <c r="GT1226">
        <v>0</v>
      </c>
      <c r="GU1226" t="s">
        <v>3</v>
      </c>
      <c r="GV1226">
        <f t="shared" si="506"/>
        <v>0</v>
      </c>
      <c r="GW1226">
        <v>1</v>
      </c>
      <c r="GX1226">
        <f t="shared" si="507"/>
        <v>0</v>
      </c>
      <c r="HA1226">
        <v>0</v>
      </c>
      <c r="HB1226">
        <v>0</v>
      </c>
      <c r="HC1226">
        <f t="shared" si="508"/>
        <v>0</v>
      </c>
      <c r="IK1226">
        <v>0</v>
      </c>
    </row>
    <row r="1228" spans="1:245" x14ac:dyDescent="0.2">
      <c r="A1228" s="2">
        <v>51</v>
      </c>
      <c r="B1228" s="2">
        <f>B1216</f>
        <v>1</v>
      </c>
      <c r="C1228" s="2">
        <f>A1216</f>
        <v>5</v>
      </c>
      <c r="D1228" s="2">
        <f>ROW(A1216)</f>
        <v>1216</v>
      </c>
      <c r="E1228" s="2"/>
      <c r="F1228" s="2" t="str">
        <f>IF(F1216&lt;&gt;"",F1216,"")</f>
        <v>6.3.1</v>
      </c>
      <c r="G1228" s="2" t="str">
        <f>IF(G1216&lt;&gt;"",G1216,"")</f>
        <v>Подготовительные работы</v>
      </c>
      <c r="H1228" s="2">
        <v>0</v>
      </c>
      <c r="I1228" s="2"/>
      <c r="J1228" s="2"/>
      <c r="K1228" s="2"/>
      <c r="L1228" s="2"/>
      <c r="M1228" s="2"/>
      <c r="N1228" s="2"/>
      <c r="O1228" s="2">
        <f t="shared" ref="O1228:T1228" si="509">ROUND(AB1228,2)</f>
        <v>0</v>
      </c>
      <c r="P1228" s="2">
        <f t="shared" si="509"/>
        <v>0</v>
      </c>
      <c r="Q1228" s="2">
        <f t="shared" si="509"/>
        <v>0</v>
      </c>
      <c r="R1228" s="2">
        <f t="shared" si="509"/>
        <v>0</v>
      </c>
      <c r="S1228" s="2">
        <f t="shared" si="509"/>
        <v>0</v>
      </c>
      <c r="T1228" s="2">
        <f t="shared" si="509"/>
        <v>0</v>
      </c>
      <c r="U1228" s="2">
        <f>AH1228</f>
        <v>0</v>
      </c>
      <c r="V1228" s="2">
        <f>AI1228</f>
        <v>0</v>
      </c>
      <c r="W1228" s="2">
        <f>ROUND(AJ1228,2)</f>
        <v>0</v>
      </c>
      <c r="X1228" s="2">
        <f>ROUND(AK1228,2)</f>
        <v>0</v>
      </c>
      <c r="Y1228" s="2">
        <f>ROUND(AL1228,2)</f>
        <v>0</v>
      </c>
      <c r="Z1228" s="2"/>
      <c r="AA1228" s="2"/>
      <c r="AB1228" s="2">
        <f>ROUND(SUMIF(AA1220:AA1226,"=36286615",O1220:O1226),2)</f>
        <v>0</v>
      </c>
      <c r="AC1228" s="2">
        <f>ROUND(SUMIF(AA1220:AA1226,"=36286615",P1220:P1226),2)</f>
        <v>0</v>
      </c>
      <c r="AD1228" s="2">
        <f>ROUND(SUMIF(AA1220:AA1226,"=36286615",Q1220:Q1226),2)</f>
        <v>0</v>
      </c>
      <c r="AE1228" s="2">
        <f>ROUND(SUMIF(AA1220:AA1226,"=36286615",R1220:R1226),2)</f>
        <v>0</v>
      </c>
      <c r="AF1228" s="2">
        <f>ROUND(SUMIF(AA1220:AA1226,"=36286615",S1220:S1226),2)</f>
        <v>0</v>
      </c>
      <c r="AG1228" s="2">
        <f>ROUND(SUMIF(AA1220:AA1226,"=36286615",T1220:T1226),2)</f>
        <v>0</v>
      </c>
      <c r="AH1228" s="2">
        <f>SUMIF(AA1220:AA1226,"=36286615",U1220:U1226)</f>
        <v>0</v>
      </c>
      <c r="AI1228" s="2">
        <f>SUMIF(AA1220:AA1226,"=36286615",V1220:V1226)</f>
        <v>0</v>
      </c>
      <c r="AJ1228" s="2">
        <f>ROUND(SUMIF(AA1220:AA1226,"=36286615",W1220:W1226),2)</f>
        <v>0</v>
      </c>
      <c r="AK1228" s="2">
        <f>ROUND(SUMIF(AA1220:AA1226,"=36286615",X1220:X1226),2)</f>
        <v>0</v>
      </c>
      <c r="AL1228" s="2">
        <f>ROUND(SUMIF(AA1220:AA1226,"=36286615",Y1220:Y1226),2)</f>
        <v>0</v>
      </c>
      <c r="AM1228" s="2"/>
      <c r="AN1228" s="2"/>
      <c r="AO1228" s="2">
        <f t="shared" ref="AO1228:BC1228" si="510">ROUND(BX1228,2)</f>
        <v>0</v>
      </c>
      <c r="AP1228" s="2">
        <f t="shared" si="510"/>
        <v>0</v>
      </c>
      <c r="AQ1228" s="2">
        <f t="shared" si="510"/>
        <v>0</v>
      </c>
      <c r="AR1228" s="2">
        <f t="shared" si="510"/>
        <v>0</v>
      </c>
      <c r="AS1228" s="2">
        <f t="shared" si="510"/>
        <v>0</v>
      </c>
      <c r="AT1228" s="2">
        <f t="shared" si="510"/>
        <v>0</v>
      </c>
      <c r="AU1228" s="2">
        <f t="shared" si="510"/>
        <v>0</v>
      </c>
      <c r="AV1228" s="2">
        <f t="shared" si="510"/>
        <v>0</v>
      </c>
      <c r="AW1228" s="2">
        <f t="shared" si="510"/>
        <v>0</v>
      </c>
      <c r="AX1228" s="2">
        <f t="shared" si="510"/>
        <v>0</v>
      </c>
      <c r="AY1228" s="2">
        <f t="shared" si="510"/>
        <v>0</v>
      </c>
      <c r="AZ1228" s="2">
        <f t="shared" si="510"/>
        <v>0</v>
      </c>
      <c r="BA1228" s="2">
        <f t="shared" si="510"/>
        <v>0</v>
      </c>
      <c r="BB1228" s="2">
        <f t="shared" si="510"/>
        <v>0</v>
      </c>
      <c r="BC1228" s="2">
        <f t="shared" si="510"/>
        <v>0</v>
      </c>
      <c r="BD1228" s="2"/>
      <c r="BE1228" s="2"/>
      <c r="BF1228" s="2"/>
      <c r="BG1228" s="2"/>
      <c r="BH1228" s="2"/>
      <c r="BI1228" s="2"/>
      <c r="BJ1228" s="2"/>
      <c r="BK1228" s="2"/>
      <c r="BL1228" s="2"/>
      <c r="BM1228" s="2"/>
      <c r="BN1228" s="2"/>
      <c r="BO1228" s="2"/>
      <c r="BP1228" s="2"/>
      <c r="BQ1228" s="2"/>
      <c r="BR1228" s="2"/>
      <c r="BS1228" s="2"/>
      <c r="BT1228" s="2"/>
      <c r="BU1228" s="2"/>
      <c r="BV1228" s="2"/>
      <c r="BW1228" s="2"/>
      <c r="BX1228" s="2">
        <f>ROUND(SUMIF(AA1220:AA1226,"=36286615",FQ1220:FQ1226),2)</f>
        <v>0</v>
      </c>
      <c r="BY1228" s="2">
        <f>ROUND(SUMIF(AA1220:AA1226,"=36286615",FR1220:FR1226),2)</f>
        <v>0</v>
      </c>
      <c r="BZ1228" s="2">
        <f>ROUND(SUMIF(AA1220:AA1226,"=36286615",GL1220:GL1226),2)</f>
        <v>0</v>
      </c>
      <c r="CA1228" s="2">
        <f>ROUND(SUMIF(AA1220:AA1226,"=36286615",GM1220:GM1226),2)</f>
        <v>0</v>
      </c>
      <c r="CB1228" s="2">
        <f>ROUND(SUMIF(AA1220:AA1226,"=36286615",GN1220:GN1226),2)</f>
        <v>0</v>
      </c>
      <c r="CC1228" s="2">
        <f>ROUND(SUMIF(AA1220:AA1226,"=36286615",GO1220:GO1226),2)</f>
        <v>0</v>
      </c>
      <c r="CD1228" s="2">
        <f>ROUND(SUMIF(AA1220:AA1226,"=36286615",GP1220:GP1226),2)</f>
        <v>0</v>
      </c>
      <c r="CE1228" s="2">
        <f>AC1228-BX1228</f>
        <v>0</v>
      </c>
      <c r="CF1228" s="2">
        <f>AC1228-BY1228</f>
        <v>0</v>
      </c>
      <c r="CG1228" s="2">
        <f>BX1228-BZ1228</f>
        <v>0</v>
      </c>
      <c r="CH1228" s="2">
        <f>AC1228-BX1228-BY1228+BZ1228</f>
        <v>0</v>
      </c>
      <c r="CI1228" s="2">
        <f>BY1228-BZ1228</f>
        <v>0</v>
      </c>
      <c r="CJ1228" s="2">
        <f>ROUND(SUMIF(AA1220:AA1226,"=36286615",GX1220:GX1226),2)</f>
        <v>0</v>
      </c>
      <c r="CK1228" s="2">
        <f>ROUND(SUMIF(AA1220:AA1226,"=36286615",GY1220:GY1226),2)</f>
        <v>0</v>
      </c>
      <c r="CL1228" s="2">
        <f>ROUND(SUMIF(AA1220:AA1226,"=36286615",GZ1220:GZ1226),2)</f>
        <v>0</v>
      </c>
      <c r="CM1228" s="2"/>
      <c r="CN1228" s="2"/>
      <c r="CO1228" s="2"/>
      <c r="CP1228" s="2"/>
      <c r="CQ1228" s="2"/>
      <c r="CR1228" s="2"/>
      <c r="CS1228" s="2"/>
      <c r="CT1228" s="2"/>
      <c r="CU1228" s="2"/>
      <c r="CV1228" s="2"/>
      <c r="CW1228" s="2"/>
      <c r="CX1228" s="2"/>
      <c r="CY1228" s="2"/>
      <c r="CZ1228" s="2"/>
      <c r="DA1228" s="2"/>
      <c r="DB1228" s="2"/>
      <c r="DC1228" s="2"/>
      <c r="DD1228" s="2"/>
      <c r="DE1228" s="2"/>
      <c r="DF1228" s="2"/>
      <c r="DG1228" s="3"/>
      <c r="DH1228" s="3"/>
      <c r="DI1228" s="3"/>
      <c r="DJ1228" s="3"/>
      <c r="DK1228" s="3"/>
      <c r="DL1228" s="3"/>
      <c r="DM1228" s="3"/>
      <c r="DN1228" s="3"/>
      <c r="DO1228" s="3"/>
      <c r="DP1228" s="3"/>
      <c r="DQ1228" s="3"/>
      <c r="DR1228" s="3"/>
      <c r="DS1228" s="3"/>
      <c r="DT1228" s="3"/>
      <c r="DU1228" s="3"/>
      <c r="DV1228" s="3"/>
      <c r="DW1228" s="3"/>
      <c r="DX1228" s="3"/>
      <c r="DY1228" s="3"/>
      <c r="DZ1228" s="3"/>
      <c r="EA1228" s="3"/>
      <c r="EB1228" s="3"/>
      <c r="EC1228" s="3"/>
      <c r="ED1228" s="3"/>
      <c r="EE1228" s="3"/>
      <c r="EF1228" s="3"/>
      <c r="EG1228" s="3"/>
      <c r="EH1228" s="3"/>
      <c r="EI1228" s="3"/>
      <c r="EJ1228" s="3"/>
      <c r="EK1228" s="3"/>
      <c r="EL1228" s="3"/>
      <c r="EM1228" s="3"/>
      <c r="EN1228" s="3"/>
      <c r="EO1228" s="3"/>
      <c r="EP1228" s="3"/>
      <c r="EQ1228" s="3"/>
      <c r="ER1228" s="3"/>
      <c r="ES1228" s="3"/>
      <c r="ET1228" s="3"/>
      <c r="EU1228" s="3"/>
      <c r="EV1228" s="3"/>
      <c r="EW1228" s="3"/>
      <c r="EX1228" s="3"/>
      <c r="EY1228" s="3"/>
      <c r="EZ1228" s="3"/>
      <c r="FA1228" s="3"/>
      <c r="FB1228" s="3"/>
      <c r="FC1228" s="3"/>
      <c r="FD1228" s="3"/>
      <c r="FE1228" s="3"/>
      <c r="FF1228" s="3"/>
      <c r="FG1228" s="3"/>
      <c r="FH1228" s="3"/>
      <c r="FI1228" s="3"/>
      <c r="FJ1228" s="3"/>
      <c r="FK1228" s="3"/>
      <c r="FL1228" s="3"/>
      <c r="FM1228" s="3"/>
      <c r="FN1228" s="3"/>
      <c r="FO1228" s="3"/>
      <c r="FP1228" s="3"/>
      <c r="FQ1228" s="3"/>
      <c r="FR1228" s="3"/>
      <c r="FS1228" s="3"/>
      <c r="FT1228" s="3"/>
      <c r="FU1228" s="3"/>
      <c r="FV1228" s="3"/>
      <c r="FW1228" s="3"/>
      <c r="FX1228" s="3"/>
      <c r="FY1228" s="3"/>
      <c r="FZ1228" s="3"/>
      <c r="GA1228" s="3"/>
      <c r="GB1228" s="3"/>
      <c r="GC1228" s="3"/>
      <c r="GD1228" s="3"/>
      <c r="GE1228" s="3"/>
      <c r="GF1228" s="3"/>
      <c r="GG1228" s="3"/>
      <c r="GH1228" s="3"/>
      <c r="GI1228" s="3"/>
      <c r="GJ1228" s="3"/>
      <c r="GK1228" s="3"/>
      <c r="GL1228" s="3"/>
      <c r="GM1228" s="3"/>
      <c r="GN1228" s="3"/>
      <c r="GO1228" s="3"/>
      <c r="GP1228" s="3"/>
      <c r="GQ1228" s="3"/>
      <c r="GR1228" s="3"/>
      <c r="GS1228" s="3"/>
      <c r="GT1228" s="3"/>
      <c r="GU1228" s="3"/>
      <c r="GV1228" s="3"/>
      <c r="GW1228" s="3"/>
      <c r="GX1228" s="3">
        <v>0</v>
      </c>
    </row>
    <row r="1230" spans="1:245" x14ac:dyDescent="0.2">
      <c r="A1230" s="4">
        <v>50</v>
      </c>
      <c r="B1230" s="4">
        <v>0</v>
      </c>
      <c r="C1230" s="4">
        <v>0</v>
      </c>
      <c r="D1230" s="4">
        <v>1</v>
      </c>
      <c r="E1230" s="4">
        <v>201</v>
      </c>
      <c r="F1230" s="4">
        <f>ROUND(Source!O1228,O1230)</f>
        <v>0</v>
      </c>
      <c r="G1230" s="4" t="s">
        <v>12</v>
      </c>
      <c r="H1230" s="4" t="s">
        <v>13</v>
      </c>
      <c r="I1230" s="4"/>
      <c r="J1230" s="4"/>
      <c r="K1230" s="4">
        <v>201</v>
      </c>
      <c r="L1230" s="4">
        <v>1</v>
      </c>
      <c r="M1230" s="4">
        <v>3</v>
      </c>
      <c r="N1230" s="4" t="s">
        <v>3</v>
      </c>
      <c r="O1230" s="4">
        <v>2</v>
      </c>
      <c r="P1230" s="4"/>
      <c r="Q1230" s="4"/>
      <c r="R1230" s="4"/>
      <c r="S1230" s="4"/>
      <c r="T1230" s="4"/>
      <c r="U1230" s="4"/>
      <c r="V1230" s="4"/>
      <c r="W1230" s="4"/>
    </row>
    <row r="1231" spans="1:245" x14ac:dyDescent="0.2">
      <c r="A1231" s="4">
        <v>50</v>
      </c>
      <c r="B1231" s="4">
        <v>0</v>
      </c>
      <c r="C1231" s="4">
        <v>0</v>
      </c>
      <c r="D1231" s="4">
        <v>1</v>
      </c>
      <c r="E1231" s="4">
        <v>202</v>
      </c>
      <c r="F1231" s="4">
        <f>ROUND(Source!P1228,O1231)</f>
        <v>0</v>
      </c>
      <c r="G1231" s="4" t="s">
        <v>14</v>
      </c>
      <c r="H1231" s="4" t="s">
        <v>15</v>
      </c>
      <c r="I1231" s="4"/>
      <c r="J1231" s="4"/>
      <c r="K1231" s="4">
        <v>202</v>
      </c>
      <c r="L1231" s="4">
        <v>2</v>
      </c>
      <c r="M1231" s="4">
        <v>3</v>
      </c>
      <c r="N1231" s="4" t="s">
        <v>3</v>
      </c>
      <c r="O1231" s="4">
        <v>2</v>
      </c>
      <c r="P1231" s="4"/>
      <c r="Q1231" s="4"/>
      <c r="R1231" s="4"/>
      <c r="S1231" s="4"/>
      <c r="T1231" s="4"/>
      <c r="U1231" s="4"/>
      <c r="V1231" s="4"/>
      <c r="W1231" s="4"/>
    </row>
    <row r="1232" spans="1:245" x14ac:dyDescent="0.2">
      <c r="A1232" s="4">
        <v>50</v>
      </c>
      <c r="B1232" s="4">
        <v>0</v>
      </c>
      <c r="C1232" s="4">
        <v>0</v>
      </c>
      <c r="D1232" s="4">
        <v>1</v>
      </c>
      <c r="E1232" s="4">
        <v>222</v>
      </c>
      <c r="F1232" s="4">
        <f>ROUND(Source!AO1228,O1232)</f>
        <v>0</v>
      </c>
      <c r="G1232" s="4" t="s">
        <v>16</v>
      </c>
      <c r="H1232" s="4" t="s">
        <v>17</v>
      </c>
      <c r="I1232" s="4"/>
      <c r="J1232" s="4"/>
      <c r="K1232" s="4">
        <v>222</v>
      </c>
      <c r="L1232" s="4">
        <v>3</v>
      </c>
      <c r="M1232" s="4">
        <v>3</v>
      </c>
      <c r="N1232" s="4" t="s">
        <v>3</v>
      </c>
      <c r="O1232" s="4">
        <v>2</v>
      </c>
      <c r="P1232" s="4"/>
      <c r="Q1232" s="4"/>
      <c r="R1232" s="4"/>
      <c r="S1232" s="4"/>
      <c r="T1232" s="4"/>
      <c r="U1232" s="4"/>
      <c r="V1232" s="4"/>
      <c r="W1232" s="4"/>
    </row>
    <row r="1233" spans="1:23" x14ac:dyDescent="0.2">
      <c r="A1233" s="4">
        <v>50</v>
      </c>
      <c r="B1233" s="4">
        <v>0</v>
      </c>
      <c r="C1233" s="4">
        <v>0</v>
      </c>
      <c r="D1233" s="4">
        <v>1</v>
      </c>
      <c r="E1233" s="4">
        <v>225</v>
      </c>
      <c r="F1233" s="4">
        <f>ROUND(Source!AV1228,O1233)</f>
        <v>0</v>
      </c>
      <c r="G1233" s="4" t="s">
        <v>18</v>
      </c>
      <c r="H1233" s="4" t="s">
        <v>19</v>
      </c>
      <c r="I1233" s="4"/>
      <c r="J1233" s="4"/>
      <c r="K1233" s="4">
        <v>225</v>
      </c>
      <c r="L1233" s="4">
        <v>4</v>
      </c>
      <c r="M1233" s="4">
        <v>3</v>
      </c>
      <c r="N1233" s="4" t="s">
        <v>3</v>
      </c>
      <c r="O1233" s="4">
        <v>2</v>
      </c>
      <c r="P1233" s="4"/>
      <c r="Q1233" s="4"/>
      <c r="R1233" s="4"/>
      <c r="S1233" s="4"/>
      <c r="T1233" s="4"/>
      <c r="U1233" s="4"/>
      <c r="V1233" s="4"/>
      <c r="W1233" s="4"/>
    </row>
    <row r="1234" spans="1:23" x14ac:dyDescent="0.2">
      <c r="A1234" s="4">
        <v>50</v>
      </c>
      <c r="B1234" s="4">
        <v>0</v>
      </c>
      <c r="C1234" s="4">
        <v>0</v>
      </c>
      <c r="D1234" s="4">
        <v>1</v>
      </c>
      <c r="E1234" s="4">
        <v>226</v>
      </c>
      <c r="F1234" s="4">
        <f>ROUND(Source!AW1228,O1234)</f>
        <v>0</v>
      </c>
      <c r="G1234" s="4" t="s">
        <v>20</v>
      </c>
      <c r="H1234" s="4" t="s">
        <v>21</v>
      </c>
      <c r="I1234" s="4"/>
      <c r="J1234" s="4"/>
      <c r="K1234" s="4">
        <v>226</v>
      </c>
      <c r="L1234" s="4">
        <v>5</v>
      </c>
      <c r="M1234" s="4">
        <v>3</v>
      </c>
      <c r="N1234" s="4" t="s">
        <v>3</v>
      </c>
      <c r="O1234" s="4">
        <v>2</v>
      </c>
      <c r="P1234" s="4"/>
      <c r="Q1234" s="4"/>
      <c r="R1234" s="4"/>
      <c r="S1234" s="4"/>
      <c r="T1234" s="4"/>
      <c r="U1234" s="4"/>
      <c r="V1234" s="4"/>
      <c r="W1234" s="4"/>
    </row>
    <row r="1235" spans="1:23" x14ac:dyDescent="0.2">
      <c r="A1235" s="4">
        <v>50</v>
      </c>
      <c r="B1235" s="4">
        <v>0</v>
      </c>
      <c r="C1235" s="4">
        <v>0</v>
      </c>
      <c r="D1235" s="4">
        <v>1</v>
      </c>
      <c r="E1235" s="4">
        <v>227</v>
      </c>
      <c r="F1235" s="4">
        <f>ROUND(Source!AX1228,O1235)</f>
        <v>0</v>
      </c>
      <c r="G1235" s="4" t="s">
        <v>22</v>
      </c>
      <c r="H1235" s="4" t="s">
        <v>23</v>
      </c>
      <c r="I1235" s="4"/>
      <c r="J1235" s="4"/>
      <c r="K1235" s="4">
        <v>227</v>
      </c>
      <c r="L1235" s="4">
        <v>6</v>
      </c>
      <c r="M1235" s="4">
        <v>3</v>
      </c>
      <c r="N1235" s="4" t="s">
        <v>3</v>
      </c>
      <c r="O1235" s="4">
        <v>2</v>
      </c>
      <c r="P1235" s="4"/>
      <c r="Q1235" s="4"/>
      <c r="R1235" s="4"/>
      <c r="S1235" s="4"/>
      <c r="T1235" s="4"/>
      <c r="U1235" s="4"/>
      <c r="V1235" s="4"/>
      <c r="W1235" s="4"/>
    </row>
    <row r="1236" spans="1:23" x14ac:dyDescent="0.2">
      <c r="A1236" s="4">
        <v>50</v>
      </c>
      <c r="B1236" s="4">
        <v>0</v>
      </c>
      <c r="C1236" s="4">
        <v>0</v>
      </c>
      <c r="D1236" s="4">
        <v>1</v>
      </c>
      <c r="E1236" s="4">
        <v>228</v>
      </c>
      <c r="F1236" s="4">
        <f>ROUND(Source!AY1228,O1236)</f>
        <v>0</v>
      </c>
      <c r="G1236" s="4" t="s">
        <v>24</v>
      </c>
      <c r="H1236" s="4" t="s">
        <v>25</v>
      </c>
      <c r="I1236" s="4"/>
      <c r="J1236" s="4"/>
      <c r="K1236" s="4">
        <v>228</v>
      </c>
      <c r="L1236" s="4">
        <v>7</v>
      </c>
      <c r="M1236" s="4">
        <v>3</v>
      </c>
      <c r="N1236" s="4" t="s">
        <v>3</v>
      </c>
      <c r="O1236" s="4">
        <v>2</v>
      </c>
      <c r="P1236" s="4"/>
      <c r="Q1236" s="4"/>
      <c r="R1236" s="4"/>
      <c r="S1236" s="4"/>
      <c r="T1236" s="4"/>
      <c r="U1236" s="4"/>
      <c r="V1236" s="4"/>
      <c r="W1236" s="4"/>
    </row>
    <row r="1237" spans="1:23" x14ac:dyDescent="0.2">
      <c r="A1237" s="4">
        <v>50</v>
      </c>
      <c r="B1237" s="4">
        <v>0</v>
      </c>
      <c r="C1237" s="4">
        <v>0</v>
      </c>
      <c r="D1237" s="4">
        <v>1</v>
      </c>
      <c r="E1237" s="4">
        <v>216</v>
      </c>
      <c r="F1237" s="4">
        <f>ROUND(Source!AP1228,O1237)</f>
        <v>0</v>
      </c>
      <c r="G1237" s="4" t="s">
        <v>26</v>
      </c>
      <c r="H1237" s="4" t="s">
        <v>27</v>
      </c>
      <c r="I1237" s="4"/>
      <c r="J1237" s="4"/>
      <c r="K1237" s="4">
        <v>216</v>
      </c>
      <c r="L1237" s="4">
        <v>8</v>
      </c>
      <c r="M1237" s="4">
        <v>3</v>
      </c>
      <c r="N1237" s="4" t="s">
        <v>3</v>
      </c>
      <c r="O1237" s="4">
        <v>2</v>
      </c>
      <c r="P1237" s="4"/>
      <c r="Q1237" s="4"/>
      <c r="R1237" s="4"/>
      <c r="S1237" s="4"/>
      <c r="T1237" s="4"/>
      <c r="U1237" s="4"/>
      <c r="V1237" s="4"/>
      <c r="W1237" s="4"/>
    </row>
    <row r="1238" spans="1:23" x14ac:dyDescent="0.2">
      <c r="A1238" s="4">
        <v>50</v>
      </c>
      <c r="B1238" s="4">
        <v>0</v>
      </c>
      <c r="C1238" s="4">
        <v>0</v>
      </c>
      <c r="D1238" s="4">
        <v>1</v>
      </c>
      <c r="E1238" s="4">
        <v>223</v>
      </c>
      <c r="F1238" s="4">
        <f>ROUND(Source!AQ1228,O1238)</f>
        <v>0</v>
      </c>
      <c r="G1238" s="4" t="s">
        <v>28</v>
      </c>
      <c r="H1238" s="4" t="s">
        <v>29</v>
      </c>
      <c r="I1238" s="4"/>
      <c r="J1238" s="4"/>
      <c r="K1238" s="4">
        <v>223</v>
      </c>
      <c r="L1238" s="4">
        <v>9</v>
      </c>
      <c r="M1238" s="4">
        <v>3</v>
      </c>
      <c r="N1238" s="4" t="s">
        <v>3</v>
      </c>
      <c r="O1238" s="4">
        <v>2</v>
      </c>
      <c r="P1238" s="4"/>
      <c r="Q1238" s="4"/>
      <c r="R1238" s="4"/>
      <c r="S1238" s="4"/>
      <c r="T1238" s="4"/>
      <c r="U1238" s="4"/>
      <c r="V1238" s="4"/>
      <c r="W1238" s="4"/>
    </row>
    <row r="1239" spans="1:23" x14ac:dyDescent="0.2">
      <c r="A1239" s="4">
        <v>50</v>
      </c>
      <c r="B1239" s="4">
        <v>0</v>
      </c>
      <c r="C1239" s="4">
        <v>0</v>
      </c>
      <c r="D1239" s="4">
        <v>1</v>
      </c>
      <c r="E1239" s="4">
        <v>229</v>
      </c>
      <c r="F1239" s="4">
        <f>ROUND(Source!AZ1228,O1239)</f>
        <v>0</v>
      </c>
      <c r="G1239" s="4" t="s">
        <v>30</v>
      </c>
      <c r="H1239" s="4" t="s">
        <v>31</v>
      </c>
      <c r="I1239" s="4"/>
      <c r="J1239" s="4"/>
      <c r="K1239" s="4">
        <v>229</v>
      </c>
      <c r="L1239" s="4">
        <v>10</v>
      </c>
      <c r="M1239" s="4">
        <v>3</v>
      </c>
      <c r="N1239" s="4" t="s">
        <v>3</v>
      </c>
      <c r="O1239" s="4">
        <v>2</v>
      </c>
      <c r="P1239" s="4"/>
      <c r="Q1239" s="4"/>
      <c r="R1239" s="4"/>
      <c r="S1239" s="4"/>
      <c r="T1239" s="4"/>
      <c r="U1239" s="4"/>
      <c r="V1239" s="4"/>
      <c r="W1239" s="4"/>
    </row>
    <row r="1240" spans="1:23" x14ac:dyDescent="0.2">
      <c r="A1240" s="4">
        <v>50</v>
      </c>
      <c r="B1240" s="4">
        <v>0</v>
      </c>
      <c r="C1240" s="4">
        <v>0</v>
      </c>
      <c r="D1240" s="4">
        <v>1</v>
      </c>
      <c r="E1240" s="4">
        <v>203</v>
      </c>
      <c r="F1240" s="4">
        <f>ROUND(Source!Q1228,O1240)</f>
        <v>0</v>
      </c>
      <c r="G1240" s="4" t="s">
        <v>32</v>
      </c>
      <c r="H1240" s="4" t="s">
        <v>33</v>
      </c>
      <c r="I1240" s="4"/>
      <c r="J1240" s="4"/>
      <c r="K1240" s="4">
        <v>203</v>
      </c>
      <c r="L1240" s="4">
        <v>11</v>
      </c>
      <c r="M1240" s="4">
        <v>3</v>
      </c>
      <c r="N1240" s="4" t="s">
        <v>3</v>
      </c>
      <c r="O1240" s="4">
        <v>2</v>
      </c>
      <c r="P1240" s="4"/>
      <c r="Q1240" s="4"/>
      <c r="R1240" s="4"/>
      <c r="S1240" s="4"/>
      <c r="T1240" s="4"/>
      <c r="U1240" s="4"/>
      <c r="V1240" s="4"/>
      <c r="W1240" s="4"/>
    </row>
    <row r="1241" spans="1:23" x14ac:dyDescent="0.2">
      <c r="A1241" s="4">
        <v>50</v>
      </c>
      <c r="B1241" s="4">
        <v>0</v>
      </c>
      <c r="C1241" s="4">
        <v>0</v>
      </c>
      <c r="D1241" s="4">
        <v>1</v>
      </c>
      <c r="E1241" s="4">
        <v>231</v>
      </c>
      <c r="F1241" s="4">
        <f>ROUND(Source!BB1228,O1241)</f>
        <v>0</v>
      </c>
      <c r="G1241" s="4" t="s">
        <v>34</v>
      </c>
      <c r="H1241" s="4" t="s">
        <v>35</v>
      </c>
      <c r="I1241" s="4"/>
      <c r="J1241" s="4"/>
      <c r="K1241" s="4">
        <v>231</v>
      </c>
      <c r="L1241" s="4">
        <v>12</v>
      </c>
      <c r="M1241" s="4">
        <v>3</v>
      </c>
      <c r="N1241" s="4" t="s">
        <v>3</v>
      </c>
      <c r="O1241" s="4">
        <v>2</v>
      </c>
      <c r="P1241" s="4"/>
      <c r="Q1241" s="4"/>
      <c r="R1241" s="4"/>
      <c r="S1241" s="4"/>
      <c r="T1241" s="4"/>
      <c r="U1241" s="4"/>
      <c r="V1241" s="4"/>
      <c r="W1241" s="4"/>
    </row>
    <row r="1242" spans="1:23" x14ac:dyDescent="0.2">
      <c r="A1242" s="4">
        <v>50</v>
      </c>
      <c r="B1242" s="4">
        <v>0</v>
      </c>
      <c r="C1242" s="4">
        <v>0</v>
      </c>
      <c r="D1242" s="4">
        <v>1</v>
      </c>
      <c r="E1242" s="4">
        <v>204</v>
      </c>
      <c r="F1242" s="4">
        <f>ROUND(Source!R1228,O1242)</f>
        <v>0</v>
      </c>
      <c r="G1242" s="4" t="s">
        <v>36</v>
      </c>
      <c r="H1242" s="4" t="s">
        <v>37</v>
      </c>
      <c r="I1242" s="4"/>
      <c r="J1242" s="4"/>
      <c r="K1242" s="4">
        <v>204</v>
      </c>
      <c r="L1242" s="4">
        <v>13</v>
      </c>
      <c r="M1242" s="4">
        <v>3</v>
      </c>
      <c r="N1242" s="4" t="s">
        <v>3</v>
      </c>
      <c r="O1242" s="4">
        <v>2</v>
      </c>
      <c r="P1242" s="4"/>
      <c r="Q1242" s="4"/>
      <c r="R1242" s="4"/>
      <c r="S1242" s="4"/>
      <c r="T1242" s="4"/>
      <c r="U1242" s="4"/>
      <c r="V1242" s="4"/>
      <c r="W1242" s="4"/>
    </row>
    <row r="1243" spans="1:23" x14ac:dyDescent="0.2">
      <c r="A1243" s="4">
        <v>50</v>
      </c>
      <c r="B1243" s="4">
        <v>0</v>
      </c>
      <c r="C1243" s="4">
        <v>0</v>
      </c>
      <c r="D1243" s="4">
        <v>1</v>
      </c>
      <c r="E1243" s="4">
        <v>205</v>
      </c>
      <c r="F1243" s="4">
        <f>ROUND(Source!S1228,O1243)</f>
        <v>0</v>
      </c>
      <c r="G1243" s="4" t="s">
        <v>38</v>
      </c>
      <c r="H1243" s="4" t="s">
        <v>39</v>
      </c>
      <c r="I1243" s="4"/>
      <c r="J1243" s="4"/>
      <c r="K1243" s="4">
        <v>205</v>
      </c>
      <c r="L1243" s="4">
        <v>14</v>
      </c>
      <c r="M1243" s="4">
        <v>3</v>
      </c>
      <c r="N1243" s="4" t="s">
        <v>3</v>
      </c>
      <c r="O1243" s="4">
        <v>2</v>
      </c>
      <c r="P1243" s="4"/>
      <c r="Q1243" s="4"/>
      <c r="R1243" s="4"/>
      <c r="S1243" s="4"/>
      <c r="T1243" s="4"/>
      <c r="U1243" s="4"/>
      <c r="V1243" s="4"/>
      <c r="W1243" s="4"/>
    </row>
    <row r="1244" spans="1:23" x14ac:dyDescent="0.2">
      <c r="A1244" s="4">
        <v>50</v>
      </c>
      <c r="B1244" s="4">
        <v>0</v>
      </c>
      <c r="C1244" s="4">
        <v>0</v>
      </c>
      <c r="D1244" s="4">
        <v>1</v>
      </c>
      <c r="E1244" s="4">
        <v>232</v>
      </c>
      <c r="F1244" s="4">
        <f>ROUND(Source!BC1228,O1244)</f>
        <v>0</v>
      </c>
      <c r="G1244" s="4" t="s">
        <v>40</v>
      </c>
      <c r="H1244" s="4" t="s">
        <v>41</v>
      </c>
      <c r="I1244" s="4"/>
      <c r="J1244" s="4"/>
      <c r="K1244" s="4">
        <v>232</v>
      </c>
      <c r="L1244" s="4">
        <v>15</v>
      </c>
      <c r="M1244" s="4">
        <v>3</v>
      </c>
      <c r="N1244" s="4" t="s">
        <v>3</v>
      </c>
      <c r="O1244" s="4">
        <v>2</v>
      </c>
      <c r="P1244" s="4"/>
      <c r="Q1244" s="4"/>
      <c r="R1244" s="4"/>
      <c r="S1244" s="4"/>
      <c r="T1244" s="4"/>
      <c r="U1244" s="4"/>
      <c r="V1244" s="4"/>
      <c r="W1244" s="4"/>
    </row>
    <row r="1245" spans="1:23" x14ac:dyDescent="0.2">
      <c r="A1245" s="4">
        <v>50</v>
      </c>
      <c r="B1245" s="4">
        <v>0</v>
      </c>
      <c r="C1245" s="4">
        <v>0</v>
      </c>
      <c r="D1245" s="4">
        <v>1</v>
      </c>
      <c r="E1245" s="4">
        <v>214</v>
      </c>
      <c r="F1245" s="4">
        <f>ROUND(Source!AS1228,O1245)</f>
        <v>0</v>
      </c>
      <c r="G1245" s="4" t="s">
        <v>42</v>
      </c>
      <c r="H1245" s="4" t="s">
        <v>43</v>
      </c>
      <c r="I1245" s="4"/>
      <c r="J1245" s="4"/>
      <c r="K1245" s="4">
        <v>214</v>
      </c>
      <c r="L1245" s="4">
        <v>16</v>
      </c>
      <c r="M1245" s="4">
        <v>3</v>
      </c>
      <c r="N1245" s="4" t="s">
        <v>3</v>
      </c>
      <c r="O1245" s="4">
        <v>2</v>
      </c>
      <c r="P1245" s="4"/>
      <c r="Q1245" s="4"/>
      <c r="R1245" s="4"/>
      <c r="S1245" s="4"/>
      <c r="T1245" s="4"/>
      <c r="U1245" s="4"/>
      <c r="V1245" s="4"/>
      <c r="W1245" s="4"/>
    </row>
    <row r="1246" spans="1:23" x14ac:dyDescent="0.2">
      <c r="A1246" s="4">
        <v>50</v>
      </c>
      <c r="B1246" s="4">
        <v>0</v>
      </c>
      <c r="C1246" s="4">
        <v>0</v>
      </c>
      <c r="D1246" s="4">
        <v>1</v>
      </c>
      <c r="E1246" s="4">
        <v>215</v>
      </c>
      <c r="F1246" s="4">
        <f>ROUND(Source!AT1228,O1246)</f>
        <v>0</v>
      </c>
      <c r="G1246" s="4" t="s">
        <v>44</v>
      </c>
      <c r="H1246" s="4" t="s">
        <v>45</v>
      </c>
      <c r="I1246" s="4"/>
      <c r="J1246" s="4"/>
      <c r="K1246" s="4">
        <v>215</v>
      </c>
      <c r="L1246" s="4">
        <v>17</v>
      </c>
      <c r="M1246" s="4">
        <v>3</v>
      </c>
      <c r="N1246" s="4" t="s">
        <v>3</v>
      </c>
      <c r="O1246" s="4">
        <v>2</v>
      </c>
      <c r="P1246" s="4"/>
      <c r="Q1246" s="4"/>
      <c r="R1246" s="4"/>
      <c r="S1246" s="4"/>
      <c r="T1246" s="4"/>
      <c r="U1246" s="4"/>
      <c r="V1246" s="4"/>
      <c r="W1246" s="4"/>
    </row>
    <row r="1247" spans="1:23" x14ac:dyDescent="0.2">
      <c r="A1247" s="4">
        <v>50</v>
      </c>
      <c r="B1247" s="4">
        <v>0</v>
      </c>
      <c r="C1247" s="4">
        <v>0</v>
      </c>
      <c r="D1247" s="4">
        <v>1</v>
      </c>
      <c r="E1247" s="4">
        <v>217</v>
      </c>
      <c r="F1247" s="4">
        <f>ROUND(Source!AU1228,O1247)</f>
        <v>0</v>
      </c>
      <c r="G1247" s="4" t="s">
        <v>46</v>
      </c>
      <c r="H1247" s="4" t="s">
        <v>47</v>
      </c>
      <c r="I1247" s="4"/>
      <c r="J1247" s="4"/>
      <c r="K1247" s="4">
        <v>217</v>
      </c>
      <c r="L1247" s="4">
        <v>18</v>
      </c>
      <c r="M1247" s="4">
        <v>3</v>
      </c>
      <c r="N1247" s="4" t="s">
        <v>3</v>
      </c>
      <c r="O1247" s="4">
        <v>2</v>
      </c>
      <c r="P1247" s="4"/>
      <c r="Q1247" s="4"/>
      <c r="R1247" s="4"/>
      <c r="S1247" s="4"/>
      <c r="T1247" s="4"/>
      <c r="U1247" s="4"/>
      <c r="V1247" s="4"/>
      <c r="W1247" s="4"/>
    </row>
    <row r="1248" spans="1:23" x14ac:dyDescent="0.2">
      <c r="A1248" s="4">
        <v>50</v>
      </c>
      <c r="B1248" s="4">
        <v>0</v>
      </c>
      <c r="C1248" s="4">
        <v>0</v>
      </c>
      <c r="D1248" s="4">
        <v>1</v>
      </c>
      <c r="E1248" s="4">
        <v>230</v>
      </c>
      <c r="F1248" s="4">
        <f>ROUND(Source!BA1228,O1248)</f>
        <v>0</v>
      </c>
      <c r="G1248" s="4" t="s">
        <v>48</v>
      </c>
      <c r="H1248" s="4" t="s">
        <v>49</v>
      </c>
      <c r="I1248" s="4"/>
      <c r="J1248" s="4"/>
      <c r="K1248" s="4">
        <v>230</v>
      </c>
      <c r="L1248" s="4">
        <v>19</v>
      </c>
      <c r="M1248" s="4">
        <v>3</v>
      </c>
      <c r="N1248" s="4" t="s">
        <v>3</v>
      </c>
      <c r="O1248" s="4">
        <v>2</v>
      </c>
      <c r="P1248" s="4"/>
      <c r="Q1248" s="4"/>
      <c r="R1248" s="4"/>
      <c r="S1248" s="4"/>
      <c r="T1248" s="4"/>
      <c r="U1248" s="4"/>
      <c r="V1248" s="4"/>
      <c r="W1248" s="4"/>
    </row>
    <row r="1249" spans="1:245" x14ac:dyDescent="0.2">
      <c r="A1249" s="4">
        <v>50</v>
      </c>
      <c r="B1249" s="4">
        <v>0</v>
      </c>
      <c r="C1249" s="4">
        <v>0</v>
      </c>
      <c r="D1249" s="4">
        <v>1</v>
      </c>
      <c r="E1249" s="4">
        <v>206</v>
      </c>
      <c r="F1249" s="4">
        <f>ROUND(Source!T1228,O1249)</f>
        <v>0</v>
      </c>
      <c r="G1249" s="4" t="s">
        <v>50</v>
      </c>
      <c r="H1249" s="4" t="s">
        <v>51</v>
      </c>
      <c r="I1249" s="4"/>
      <c r="J1249" s="4"/>
      <c r="K1249" s="4">
        <v>206</v>
      </c>
      <c r="L1249" s="4">
        <v>20</v>
      </c>
      <c r="M1249" s="4">
        <v>3</v>
      </c>
      <c r="N1249" s="4" t="s">
        <v>3</v>
      </c>
      <c r="O1249" s="4">
        <v>2</v>
      </c>
      <c r="P1249" s="4"/>
      <c r="Q1249" s="4"/>
      <c r="R1249" s="4"/>
      <c r="S1249" s="4"/>
      <c r="T1249" s="4"/>
      <c r="U1249" s="4"/>
      <c r="V1249" s="4"/>
      <c r="W1249" s="4"/>
    </row>
    <row r="1250" spans="1:245" x14ac:dyDescent="0.2">
      <c r="A1250" s="4">
        <v>50</v>
      </c>
      <c r="B1250" s="4">
        <v>0</v>
      </c>
      <c r="C1250" s="4">
        <v>0</v>
      </c>
      <c r="D1250" s="4">
        <v>1</v>
      </c>
      <c r="E1250" s="4">
        <v>207</v>
      </c>
      <c r="F1250" s="4">
        <f>Source!U1228</f>
        <v>0</v>
      </c>
      <c r="G1250" s="4" t="s">
        <v>52</v>
      </c>
      <c r="H1250" s="4" t="s">
        <v>53</v>
      </c>
      <c r="I1250" s="4"/>
      <c r="J1250" s="4"/>
      <c r="K1250" s="4">
        <v>207</v>
      </c>
      <c r="L1250" s="4">
        <v>21</v>
      </c>
      <c r="M1250" s="4">
        <v>3</v>
      </c>
      <c r="N1250" s="4" t="s">
        <v>3</v>
      </c>
      <c r="O1250" s="4">
        <v>-1</v>
      </c>
      <c r="P1250" s="4"/>
      <c r="Q1250" s="4"/>
      <c r="R1250" s="4"/>
      <c r="S1250" s="4"/>
      <c r="T1250" s="4"/>
      <c r="U1250" s="4"/>
      <c r="V1250" s="4"/>
      <c r="W1250" s="4"/>
    </row>
    <row r="1251" spans="1:245" x14ac:dyDescent="0.2">
      <c r="A1251" s="4">
        <v>50</v>
      </c>
      <c r="B1251" s="4">
        <v>0</v>
      </c>
      <c r="C1251" s="4">
        <v>0</v>
      </c>
      <c r="D1251" s="4">
        <v>1</v>
      </c>
      <c r="E1251" s="4">
        <v>208</v>
      </c>
      <c r="F1251" s="4">
        <f>Source!V1228</f>
        <v>0</v>
      </c>
      <c r="G1251" s="4" t="s">
        <v>54</v>
      </c>
      <c r="H1251" s="4" t="s">
        <v>55</v>
      </c>
      <c r="I1251" s="4"/>
      <c r="J1251" s="4"/>
      <c r="K1251" s="4">
        <v>208</v>
      </c>
      <c r="L1251" s="4">
        <v>22</v>
      </c>
      <c r="M1251" s="4">
        <v>3</v>
      </c>
      <c r="N1251" s="4" t="s">
        <v>3</v>
      </c>
      <c r="O1251" s="4">
        <v>-1</v>
      </c>
      <c r="P1251" s="4"/>
      <c r="Q1251" s="4"/>
      <c r="R1251" s="4"/>
      <c r="S1251" s="4"/>
      <c r="T1251" s="4"/>
      <c r="U1251" s="4"/>
      <c r="V1251" s="4"/>
      <c r="W1251" s="4"/>
    </row>
    <row r="1252" spans="1:245" x14ac:dyDescent="0.2">
      <c r="A1252" s="4">
        <v>50</v>
      </c>
      <c r="B1252" s="4">
        <v>0</v>
      </c>
      <c r="C1252" s="4">
        <v>0</v>
      </c>
      <c r="D1252" s="4">
        <v>1</v>
      </c>
      <c r="E1252" s="4">
        <v>209</v>
      </c>
      <c r="F1252" s="4">
        <f>ROUND(Source!W1228,O1252)</f>
        <v>0</v>
      </c>
      <c r="G1252" s="4" t="s">
        <v>56</v>
      </c>
      <c r="H1252" s="4" t="s">
        <v>57</v>
      </c>
      <c r="I1252" s="4"/>
      <c r="J1252" s="4"/>
      <c r="K1252" s="4">
        <v>209</v>
      </c>
      <c r="L1252" s="4">
        <v>23</v>
      </c>
      <c r="M1252" s="4">
        <v>3</v>
      </c>
      <c r="N1252" s="4" t="s">
        <v>3</v>
      </c>
      <c r="O1252" s="4">
        <v>2</v>
      </c>
      <c r="P1252" s="4"/>
      <c r="Q1252" s="4"/>
      <c r="R1252" s="4"/>
      <c r="S1252" s="4"/>
      <c r="T1252" s="4"/>
      <c r="U1252" s="4"/>
      <c r="V1252" s="4"/>
      <c r="W1252" s="4"/>
    </row>
    <row r="1253" spans="1:245" x14ac:dyDescent="0.2">
      <c r="A1253" s="4">
        <v>50</v>
      </c>
      <c r="B1253" s="4">
        <v>0</v>
      </c>
      <c r="C1253" s="4">
        <v>0</v>
      </c>
      <c r="D1253" s="4">
        <v>1</v>
      </c>
      <c r="E1253" s="4">
        <v>210</v>
      </c>
      <c r="F1253" s="4">
        <f>ROUND(Source!X1228,O1253)</f>
        <v>0</v>
      </c>
      <c r="G1253" s="4" t="s">
        <v>58</v>
      </c>
      <c r="H1253" s="4" t="s">
        <v>59</v>
      </c>
      <c r="I1253" s="4"/>
      <c r="J1253" s="4"/>
      <c r="K1253" s="4">
        <v>210</v>
      </c>
      <c r="L1253" s="4">
        <v>24</v>
      </c>
      <c r="M1253" s="4">
        <v>3</v>
      </c>
      <c r="N1253" s="4" t="s">
        <v>3</v>
      </c>
      <c r="O1253" s="4">
        <v>2</v>
      </c>
      <c r="P1253" s="4"/>
      <c r="Q1253" s="4"/>
      <c r="R1253" s="4"/>
      <c r="S1253" s="4"/>
      <c r="T1253" s="4"/>
      <c r="U1253" s="4"/>
      <c r="V1253" s="4"/>
      <c r="W1253" s="4"/>
    </row>
    <row r="1254" spans="1:245" x14ac:dyDescent="0.2">
      <c r="A1254" s="4">
        <v>50</v>
      </c>
      <c r="B1254" s="4">
        <v>0</v>
      </c>
      <c r="C1254" s="4">
        <v>0</v>
      </c>
      <c r="D1254" s="4">
        <v>1</v>
      </c>
      <c r="E1254" s="4">
        <v>211</v>
      </c>
      <c r="F1254" s="4">
        <f>ROUND(Source!Y1228,O1254)</f>
        <v>0</v>
      </c>
      <c r="G1254" s="4" t="s">
        <v>60</v>
      </c>
      <c r="H1254" s="4" t="s">
        <v>61</v>
      </c>
      <c r="I1254" s="4"/>
      <c r="J1254" s="4"/>
      <c r="K1254" s="4">
        <v>211</v>
      </c>
      <c r="L1254" s="4">
        <v>25</v>
      </c>
      <c r="M1254" s="4">
        <v>3</v>
      </c>
      <c r="N1254" s="4" t="s">
        <v>3</v>
      </c>
      <c r="O1254" s="4">
        <v>2</v>
      </c>
      <c r="P1254" s="4"/>
      <c r="Q1254" s="4"/>
      <c r="R1254" s="4"/>
      <c r="S1254" s="4"/>
      <c r="T1254" s="4"/>
      <c r="U1254" s="4"/>
      <c r="V1254" s="4"/>
      <c r="W1254" s="4"/>
    </row>
    <row r="1255" spans="1:245" x14ac:dyDescent="0.2">
      <c r="A1255" s="4">
        <v>50</v>
      </c>
      <c r="B1255" s="4">
        <v>0</v>
      </c>
      <c r="C1255" s="4">
        <v>0</v>
      </c>
      <c r="D1255" s="4">
        <v>1</v>
      </c>
      <c r="E1255" s="4">
        <v>224</v>
      </c>
      <c r="F1255" s="4">
        <f>ROUND(Source!AR1228,O1255)</f>
        <v>0</v>
      </c>
      <c r="G1255" s="4" t="s">
        <v>62</v>
      </c>
      <c r="H1255" s="4" t="s">
        <v>63</v>
      </c>
      <c r="I1255" s="4"/>
      <c r="J1255" s="4"/>
      <c r="K1255" s="4">
        <v>224</v>
      </c>
      <c r="L1255" s="4">
        <v>26</v>
      </c>
      <c r="M1255" s="4">
        <v>3</v>
      </c>
      <c r="N1255" s="4" t="s">
        <v>3</v>
      </c>
      <c r="O1255" s="4">
        <v>2</v>
      </c>
      <c r="P1255" s="4"/>
      <c r="Q1255" s="4"/>
      <c r="R1255" s="4"/>
      <c r="S1255" s="4"/>
      <c r="T1255" s="4"/>
      <c r="U1255" s="4"/>
      <c r="V1255" s="4"/>
      <c r="W1255" s="4"/>
    </row>
    <row r="1257" spans="1:245" x14ac:dyDescent="0.2">
      <c r="A1257" s="1">
        <v>5</v>
      </c>
      <c r="B1257" s="1">
        <v>1</v>
      </c>
      <c r="C1257" s="1"/>
      <c r="D1257" s="1">
        <f>ROW(A1267)</f>
        <v>1267</v>
      </c>
      <c r="E1257" s="1"/>
      <c r="F1257" s="1" t="s">
        <v>262</v>
      </c>
      <c r="G1257" s="1" t="s">
        <v>234</v>
      </c>
      <c r="H1257" s="1" t="s">
        <v>3</v>
      </c>
      <c r="I1257" s="1">
        <v>0</v>
      </c>
      <c r="J1257" s="1"/>
      <c r="K1257" s="1">
        <v>-1</v>
      </c>
      <c r="L1257" s="1"/>
      <c r="M1257" s="1"/>
      <c r="N1257" s="1"/>
      <c r="O1257" s="1"/>
      <c r="P1257" s="1"/>
      <c r="Q1257" s="1"/>
      <c r="R1257" s="1"/>
      <c r="S1257" s="1"/>
      <c r="T1257" s="1"/>
      <c r="U1257" s="1" t="s">
        <v>3</v>
      </c>
      <c r="V1257" s="1">
        <v>0</v>
      </c>
      <c r="W1257" s="1"/>
      <c r="X1257" s="1"/>
      <c r="Y1257" s="1"/>
      <c r="Z1257" s="1"/>
      <c r="AA1257" s="1"/>
      <c r="AB1257" s="1" t="s">
        <v>3</v>
      </c>
      <c r="AC1257" s="1" t="s">
        <v>3</v>
      </c>
      <c r="AD1257" s="1" t="s">
        <v>3</v>
      </c>
      <c r="AE1257" s="1" t="s">
        <v>3</v>
      </c>
      <c r="AF1257" s="1" t="s">
        <v>3</v>
      </c>
      <c r="AG1257" s="1" t="s">
        <v>3</v>
      </c>
      <c r="AH1257" s="1"/>
      <c r="AI1257" s="1"/>
      <c r="AJ1257" s="1"/>
      <c r="AK1257" s="1"/>
      <c r="AL1257" s="1"/>
      <c r="AM1257" s="1"/>
      <c r="AN1257" s="1"/>
      <c r="AO1257" s="1"/>
      <c r="AP1257" s="1" t="s">
        <v>3</v>
      </c>
      <c r="AQ1257" s="1" t="s">
        <v>3</v>
      </c>
      <c r="AR1257" s="1" t="s">
        <v>3</v>
      </c>
      <c r="AS1257" s="1"/>
      <c r="AT1257" s="1"/>
      <c r="AU1257" s="1"/>
      <c r="AV1257" s="1"/>
      <c r="AW1257" s="1"/>
      <c r="AX1257" s="1"/>
      <c r="AY1257" s="1"/>
      <c r="AZ1257" s="1" t="s">
        <v>3</v>
      </c>
      <c r="BA1257" s="1"/>
      <c r="BB1257" s="1" t="s">
        <v>3</v>
      </c>
      <c r="BC1257" s="1" t="s">
        <v>3</v>
      </c>
      <c r="BD1257" s="1" t="s">
        <v>3</v>
      </c>
      <c r="BE1257" s="1" t="s">
        <v>3</v>
      </c>
      <c r="BF1257" s="1" t="s">
        <v>3</v>
      </c>
      <c r="BG1257" s="1" t="s">
        <v>3</v>
      </c>
      <c r="BH1257" s="1" t="s">
        <v>3</v>
      </c>
      <c r="BI1257" s="1" t="s">
        <v>3</v>
      </c>
      <c r="BJ1257" s="1" t="s">
        <v>3</v>
      </c>
      <c r="BK1257" s="1" t="s">
        <v>3</v>
      </c>
      <c r="BL1257" s="1" t="s">
        <v>3</v>
      </c>
      <c r="BM1257" s="1" t="s">
        <v>3</v>
      </c>
      <c r="BN1257" s="1" t="s">
        <v>3</v>
      </c>
      <c r="BO1257" s="1" t="s">
        <v>3</v>
      </c>
      <c r="BP1257" s="1" t="s">
        <v>3</v>
      </c>
      <c r="BQ1257" s="1"/>
      <c r="BR1257" s="1"/>
      <c r="BS1257" s="1"/>
      <c r="BT1257" s="1"/>
      <c r="BU1257" s="1"/>
      <c r="BV1257" s="1"/>
      <c r="BW1257" s="1"/>
      <c r="BX1257" s="1">
        <v>0</v>
      </c>
      <c r="BY1257" s="1"/>
      <c r="BZ1257" s="1"/>
      <c r="CA1257" s="1"/>
      <c r="CB1257" s="1"/>
      <c r="CC1257" s="1"/>
      <c r="CD1257" s="1"/>
      <c r="CE1257" s="1"/>
      <c r="CF1257" s="1"/>
      <c r="CG1257" s="1"/>
      <c r="CH1257" s="1"/>
      <c r="CI1257" s="1"/>
      <c r="CJ1257" s="1">
        <v>0</v>
      </c>
    </row>
    <row r="1259" spans="1:245" x14ac:dyDescent="0.2">
      <c r="A1259" s="2">
        <v>52</v>
      </c>
      <c r="B1259" s="2">
        <f t="shared" ref="B1259:G1259" si="511">B1267</f>
        <v>1</v>
      </c>
      <c r="C1259" s="2">
        <f t="shared" si="511"/>
        <v>5</v>
      </c>
      <c r="D1259" s="2">
        <f t="shared" si="511"/>
        <v>1257</v>
      </c>
      <c r="E1259" s="2">
        <f t="shared" si="511"/>
        <v>0</v>
      </c>
      <c r="F1259" s="2" t="str">
        <f t="shared" si="511"/>
        <v>6.3.2</v>
      </c>
      <c r="G1259" s="2" t="str">
        <f t="shared" si="511"/>
        <v>Установка бортового камня</v>
      </c>
      <c r="H1259" s="2"/>
      <c r="I1259" s="2"/>
      <c r="J1259" s="2"/>
      <c r="K1259" s="2"/>
      <c r="L1259" s="2"/>
      <c r="M1259" s="2"/>
      <c r="N1259" s="2"/>
      <c r="O1259" s="2">
        <f t="shared" ref="O1259:AT1259" si="512">O1267</f>
        <v>0</v>
      </c>
      <c r="P1259" s="2">
        <f t="shared" si="512"/>
        <v>0</v>
      </c>
      <c r="Q1259" s="2">
        <f t="shared" si="512"/>
        <v>0</v>
      </c>
      <c r="R1259" s="2">
        <f t="shared" si="512"/>
        <v>0</v>
      </c>
      <c r="S1259" s="2">
        <f t="shared" si="512"/>
        <v>0</v>
      </c>
      <c r="T1259" s="2">
        <f t="shared" si="512"/>
        <v>0</v>
      </c>
      <c r="U1259" s="2">
        <f t="shared" si="512"/>
        <v>0</v>
      </c>
      <c r="V1259" s="2">
        <f t="shared" si="512"/>
        <v>0</v>
      </c>
      <c r="W1259" s="2">
        <f t="shared" si="512"/>
        <v>0</v>
      </c>
      <c r="X1259" s="2">
        <f t="shared" si="512"/>
        <v>0</v>
      </c>
      <c r="Y1259" s="2">
        <f t="shared" si="512"/>
        <v>0</v>
      </c>
      <c r="Z1259" s="2">
        <f t="shared" si="512"/>
        <v>0</v>
      </c>
      <c r="AA1259" s="2">
        <f t="shared" si="512"/>
        <v>0</v>
      </c>
      <c r="AB1259" s="2">
        <f t="shared" si="512"/>
        <v>0</v>
      </c>
      <c r="AC1259" s="2">
        <f t="shared" si="512"/>
        <v>0</v>
      </c>
      <c r="AD1259" s="2">
        <f t="shared" si="512"/>
        <v>0</v>
      </c>
      <c r="AE1259" s="2">
        <f t="shared" si="512"/>
        <v>0</v>
      </c>
      <c r="AF1259" s="2">
        <f t="shared" si="512"/>
        <v>0</v>
      </c>
      <c r="AG1259" s="2">
        <f t="shared" si="512"/>
        <v>0</v>
      </c>
      <c r="AH1259" s="2">
        <f t="shared" si="512"/>
        <v>0</v>
      </c>
      <c r="AI1259" s="2">
        <f t="shared" si="512"/>
        <v>0</v>
      </c>
      <c r="AJ1259" s="2">
        <f t="shared" si="512"/>
        <v>0</v>
      </c>
      <c r="AK1259" s="2">
        <f t="shared" si="512"/>
        <v>0</v>
      </c>
      <c r="AL1259" s="2">
        <f t="shared" si="512"/>
        <v>0</v>
      </c>
      <c r="AM1259" s="2">
        <f t="shared" si="512"/>
        <v>0</v>
      </c>
      <c r="AN1259" s="2">
        <f t="shared" si="512"/>
        <v>0</v>
      </c>
      <c r="AO1259" s="2">
        <f t="shared" si="512"/>
        <v>0</v>
      </c>
      <c r="AP1259" s="2">
        <f t="shared" si="512"/>
        <v>0</v>
      </c>
      <c r="AQ1259" s="2">
        <f t="shared" si="512"/>
        <v>0</v>
      </c>
      <c r="AR1259" s="2">
        <f t="shared" si="512"/>
        <v>0</v>
      </c>
      <c r="AS1259" s="2">
        <f t="shared" si="512"/>
        <v>0</v>
      </c>
      <c r="AT1259" s="2">
        <f t="shared" si="512"/>
        <v>0</v>
      </c>
      <c r="AU1259" s="2">
        <f t="shared" ref="AU1259:BZ1259" si="513">AU1267</f>
        <v>0</v>
      </c>
      <c r="AV1259" s="2">
        <f t="shared" si="513"/>
        <v>0</v>
      </c>
      <c r="AW1259" s="2">
        <f t="shared" si="513"/>
        <v>0</v>
      </c>
      <c r="AX1259" s="2">
        <f t="shared" si="513"/>
        <v>0</v>
      </c>
      <c r="AY1259" s="2">
        <f t="shared" si="513"/>
        <v>0</v>
      </c>
      <c r="AZ1259" s="2">
        <f t="shared" si="513"/>
        <v>0</v>
      </c>
      <c r="BA1259" s="2">
        <f t="shared" si="513"/>
        <v>0</v>
      </c>
      <c r="BB1259" s="2">
        <f t="shared" si="513"/>
        <v>0</v>
      </c>
      <c r="BC1259" s="2">
        <f t="shared" si="513"/>
        <v>0</v>
      </c>
      <c r="BD1259" s="2">
        <f t="shared" si="513"/>
        <v>0</v>
      </c>
      <c r="BE1259" s="2">
        <f t="shared" si="513"/>
        <v>0</v>
      </c>
      <c r="BF1259" s="2">
        <f t="shared" si="513"/>
        <v>0</v>
      </c>
      <c r="BG1259" s="2">
        <f t="shared" si="513"/>
        <v>0</v>
      </c>
      <c r="BH1259" s="2">
        <f t="shared" si="513"/>
        <v>0</v>
      </c>
      <c r="BI1259" s="2">
        <f t="shared" si="513"/>
        <v>0</v>
      </c>
      <c r="BJ1259" s="2">
        <f t="shared" si="513"/>
        <v>0</v>
      </c>
      <c r="BK1259" s="2">
        <f t="shared" si="513"/>
        <v>0</v>
      </c>
      <c r="BL1259" s="2">
        <f t="shared" si="513"/>
        <v>0</v>
      </c>
      <c r="BM1259" s="2">
        <f t="shared" si="513"/>
        <v>0</v>
      </c>
      <c r="BN1259" s="2">
        <f t="shared" si="513"/>
        <v>0</v>
      </c>
      <c r="BO1259" s="2">
        <f t="shared" si="513"/>
        <v>0</v>
      </c>
      <c r="BP1259" s="2">
        <f t="shared" si="513"/>
        <v>0</v>
      </c>
      <c r="BQ1259" s="2">
        <f t="shared" si="513"/>
        <v>0</v>
      </c>
      <c r="BR1259" s="2">
        <f t="shared" si="513"/>
        <v>0</v>
      </c>
      <c r="BS1259" s="2">
        <f t="shared" si="513"/>
        <v>0</v>
      </c>
      <c r="BT1259" s="2">
        <f t="shared" si="513"/>
        <v>0</v>
      </c>
      <c r="BU1259" s="2">
        <f t="shared" si="513"/>
        <v>0</v>
      </c>
      <c r="BV1259" s="2">
        <f t="shared" si="513"/>
        <v>0</v>
      </c>
      <c r="BW1259" s="2">
        <f t="shared" si="513"/>
        <v>0</v>
      </c>
      <c r="BX1259" s="2">
        <f t="shared" si="513"/>
        <v>0</v>
      </c>
      <c r="BY1259" s="2">
        <f t="shared" si="513"/>
        <v>0</v>
      </c>
      <c r="BZ1259" s="2">
        <f t="shared" si="513"/>
        <v>0</v>
      </c>
      <c r="CA1259" s="2">
        <f t="shared" ref="CA1259:DF1259" si="514">CA1267</f>
        <v>0</v>
      </c>
      <c r="CB1259" s="2">
        <f t="shared" si="514"/>
        <v>0</v>
      </c>
      <c r="CC1259" s="2">
        <f t="shared" si="514"/>
        <v>0</v>
      </c>
      <c r="CD1259" s="2">
        <f t="shared" si="514"/>
        <v>0</v>
      </c>
      <c r="CE1259" s="2">
        <f t="shared" si="514"/>
        <v>0</v>
      </c>
      <c r="CF1259" s="2">
        <f t="shared" si="514"/>
        <v>0</v>
      </c>
      <c r="CG1259" s="2">
        <f t="shared" si="514"/>
        <v>0</v>
      </c>
      <c r="CH1259" s="2">
        <f t="shared" si="514"/>
        <v>0</v>
      </c>
      <c r="CI1259" s="2">
        <f t="shared" si="514"/>
        <v>0</v>
      </c>
      <c r="CJ1259" s="2">
        <f t="shared" si="514"/>
        <v>0</v>
      </c>
      <c r="CK1259" s="2">
        <f t="shared" si="514"/>
        <v>0</v>
      </c>
      <c r="CL1259" s="2">
        <f t="shared" si="514"/>
        <v>0</v>
      </c>
      <c r="CM1259" s="2">
        <f t="shared" si="514"/>
        <v>0</v>
      </c>
      <c r="CN1259" s="2">
        <f t="shared" si="514"/>
        <v>0</v>
      </c>
      <c r="CO1259" s="2">
        <f t="shared" si="514"/>
        <v>0</v>
      </c>
      <c r="CP1259" s="2">
        <f t="shared" si="514"/>
        <v>0</v>
      </c>
      <c r="CQ1259" s="2">
        <f t="shared" si="514"/>
        <v>0</v>
      </c>
      <c r="CR1259" s="2">
        <f t="shared" si="514"/>
        <v>0</v>
      </c>
      <c r="CS1259" s="2">
        <f t="shared" si="514"/>
        <v>0</v>
      </c>
      <c r="CT1259" s="2">
        <f t="shared" si="514"/>
        <v>0</v>
      </c>
      <c r="CU1259" s="2">
        <f t="shared" si="514"/>
        <v>0</v>
      </c>
      <c r="CV1259" s="2">
        <f t="shared" si="514"/>
        <v>0</v>
      </c>
      <c r="CW1259" s="2">
        <f t="shared" si="514"/>
        <v>0</v>
      </c>
      <c r="CX1259" s="2">
        <f t="shared" si="514"/>
        <v>0</v>
      </c>
      <c r="CY1259" s="2">
        <f t="shared" si="514"/>
        <v>0</v>
      </c>
      <c r="CZ1259" s="2">
        <f t="shared" si="514"/>
        <v>0</v>
      </c>
      <c r="DA1259" s="2">
        <f t="shared" si="514"/>
        <v>0</v>
      </c>
      <c r="DB1259" s="2">
        <f t="shared" si="514"/>
        <v>0</v>
      </c>
      <c r="DC1259" s="2">
        <f t="shared" si="514"/>
        <v>0</v>
      </c>
      <c r="DD1259" s="2">
        <f t="shared" si="514"/>
        <v>0</v>
      </c>
      <c r="DE1259" s="2">
        <f t="shared" si="514"/>
        <v>0</v>
      </c>
      <c r="DF1259" s="2">
        <f t="shared" si="514"/>
        <v>0</v>
      </c>
      <c r="DG1259" s="3">
        <f t="shared" ref="DG1259:EL1259" si="515">DG1267</f>
        <v>0</v>
      </c>
      <c r="DH1259" s="3">
        <f t="shared" si="515"/>
        <v>0</v>
      </c>
      <c r="DI1259" s="3">
        <f t="shared" si="515"/>
        <v>0</v>
      </c>
      <c r="DJ1259" s="3">
        <f t="shared" si="515"/>
        <v>0</v>
      </c>
      <c r="DK1259" s="3">
        <f t="shared" si="515"/>
        <v>0</v>
      </c>
      <c r="DL1259" s="3">
        <f t="shared" si="515"/>
        <v>0</v>
      </c>
      <c r="DM1259" s="3">
        <f t="shared" si="515"/>
        <v>0</v>
      </c>
      <c r="DN1259" s="3">
        <f t="shared" si="515"/>
        <v>0</v>
      </c>
      <c r="DO1259" s="3">
        <f t="shared" si="515"/>
        <v>0</v>
      </c>
      <c r="DP1259" s="3">
        <f t="shared" si="515"/>
        <v>0</v>
      </c>
      <c r="DQ1259" s="3">
        <f t="shared" si="515"/>
        <v>0</v>
      </c>
      <c r="DR1259" s="3">
        <f t="shared" si="515"/>
        <v>0</v>
      </c>
      <c r="DS1259" s="3">
        <f t="shared" si="515"/>
        <v>0</v>
      </c>
      <c r="DT1259" s="3">
        <f t="shared" si="515"/>
        <v>0</v>
      </c>
      <c r="DU1259" s="3">
        <f t="shared" si="515"/>
        <v>0</v>
      </c>
      <c r="DV1259" s="3">
        <f t="shared" si="515"/>
        <v>0</v>
      </c>
      <c r="DW1259" s="3">
        <f t="shared" si="515"/>
        <v>0</v>
      </c>
      <c r="DX1259" s="3">
        <f t="shared" si="515"/>
        <v>0</v>
      </c>
      <c r="DY1259" s="3">
        <f t="shared" si="515"/>
        <v>0</v>
      </c>
      <c r="DZ1259" s="3">
        <f t="shared" si="515"/>
        <v>0</v>
      </c>
      <c r="EA1259" s="3">
        <f t="shared" si="515"/>
        <v>0</v>
      </c>
      <c r="EB1259" s="3">
        <f t="shared" si="515"/>
        <v>0</v>
      </c>
      <c r="EC1259" s="3">
        <f t="shared" si="515"/>
        <v>0</v>
      </c>
      <c r="ED1259" s="3">
        <f t="shared" si="515"/>
        <v>0</v>
      </c>
      <c r="EE1259" s="3">
        <f t="shared" si="515"/>
        <v>0</v>
      </c>
      <c r="EF1259" s="3">
        <f t="shared" si="515"/>
        <v>0</v>
      </c>
      <c r="EG1259" s="3">
        <f t="shared" si="515"/>
        <v>0</v>
      </c>
      <c r="EH1259" s="3">
        <f t="shared" si="515"/>
        <v>0</v>
      </c>
      <c r="EI1259" s="3">
        <f t="shared" si="515"/>
        <v>0</v>
      </c>
      <c r="EJ1259" s="3">
        <f t="shared" si="515"/>
        <v>0</v>
      </c>
      <c r="EK1259" s="3">
        <f t="shared" si="515"/>
        <v>0</v>
      </c>
      <c r="EL1259" s="3">
        <f t="shared" si="515"/>
        <v>0</v>
      </c>
      <c r="EM1259" s="3">
        <f t="shared" ref="EM1259:FR1259" si="516">EM1267</f>
        <v>0</v>
      </c>
      <c r="EN1259" s="3">
        <f t="shared" si="516"/>
        <v>0</v>
      </c>
      <c r="EO1259" s="3">
        <f t="shared" si="516"/>
        <v>0</v>
      </c>
      <c r="EP1259" s="3">
        <f t="shared" si="516"/>
        <v>0</v>
      </c>
      <c r="EQ1259" s="3">
        <f t="shared" si="516"/>
        <v>0</v>
      </c>
      <c r="ER1259" s="3">
        <f t="shared" si="516"/>
        <v>0</v>
      </c>
      <c r="ES1259" s="3">
        <f t="shared" si="516"/>
        <v>0</v>
      </c>
      <c r="ET1259" s="3">
        <f t="shared" si="516"/>
        <v>0</v>
      </c>
      <c r="EU1259" s="3">
        <f t="shared" si="516"/>
        <v>0</v>
      </c>
      <c r="EV1259" s="3">
        <f t="shared" si="516"/>
        <v>0</v>
      </c>
      <c r="EW1259" s="3">
        <f t="shared" si="516"/>
        <v>0</v>
      </c>
      <c r="EX1259" s="3">
        <f t="shared" si="516"/>
        <v>0</v>
      </c>
      <c r="EY1259" s="3">
        <f t="shared" si="516"/>
        <v>0</v>
      </c>
      <c r="EZ1259" s="3">
        <f t="shared" si="516"/>
        <v>0</v>
      </c>
      <c r="FA1259" s="3">
        <f t="shared" si="516"/>
        <v>0</v>
      </c>
      <c r="FB1259" s="3">
        <f t="shared" si="516"/>
        <v>0</v>
      </c>
      <c r="FC1259" s="3">
        <f t="shared" si="516"/>
        <v>0</v>
      </c>
      <c r="FD1259" s="3">
        <f t="shared" si="516"/>
        <v>0</v>
      </c>
      <c r="FE1259" s="3">
        <f t="shared" si="516"/>
        <v>0</v>
      </c>
      <c r="FF1259" s="3">
        <f t="shared" si="516"/>
        <v>0</v>
      </c>
      <c r="FG1259" s="3">
        <f t="shared" si="516"/>
        <v>0</v>
      </c>
      <c r="FH1259" s="3">
        <f t="shared" si="516"/>
        <v>0</v>
      </c>
      <c r="FI1259" s="3">
        <f t="shared" si="516"/>
        <v>0</v>
      </c>
      <c r="FJ1259" s="3">
        <f t="shared" si="516"/>
        <v>0</v>
      </c>
      <c r="FK1259" s="3">
        <f t="shared" si="516"/>
        <v>0</v>
      </c>
      <c r="FL1259" s="3">
        <f t="shared" si="516"/>
        <v>0</v>
      </c>
      <c r="FM1259" s="3">
        <f t="shared" si="516"/>
        <v>0</v>
      </c>
      <c r="FN1259" s="3">
        <f t="shared" si="516"/>
        <v>0</v>
      </c>
      <c r="FO1259" s="3">
        <f t="shared" si="516"/>
        <v>0</v>
      </c>
      <c r="FP1259" s="3">
        <f t="shared" si="516"/>
        <v>0</v>
      </c>
      <c r="FQ1259" s="3">
        <f t="shared" si="516"/>
        <v>0</v>
      </c>
      <c r="FR1259" s="3">
        <f t="shared" si="516"/>
        <v>0</v>
      </c>
      <c r="FS1259" s="3">
        <f t="shared" ref="FS1259:GX1259" si="517">FS1267</f>
        <v>0</v>
      </c>
      <c r="FT1259" s="3">
        <f t="shared" si="517"/>
        <v>0</v>
      </c>
      <c r="FU1259" s="3">
        <f t="shared" si="517"/>
        <v>0</v>
      </c>
      <c r="FV1259" s="3">
        <f t="shared" si="517"/>
        <v>0</v>
      </c>
      <c r="FW1259" s="3">
        <f t="shared" si="517"/>
        <v>0</v>
      </c>
      <c r="FX1259" s="3">
        <f t="shared" si="517"/>
        <v>0</v>
      </c>
      <c r="FY1259" s="3">
        <f t="shared" si="517"/>
        <v>0</v>
      </c>
      <c r="FZ1259" s="3">
        <f t="shared" si="517"/>
        <v>0</v>
      </c>
      <c r="GA1259" s="3">
        <f t="shared" si="517"/>
        <v>0</v>
      </c>
      <c r="GB1259" s="3">
        <f t="shared" si="517"/>
        <v>0</v>
      </c>
      <c r="GC1259" s="3">
        <f t="shared" si="517"/>
        <v>0</v>
      </c>
      <c r="GD1259" s="3">
        <f t="shared" si="517"/>
        <v>0</v>
      </c>
      <c r="GE1259" s="3">
        <f t="shared" si="517"/>
        <v>0</v>
      </c>
      <c r="GF1259" s="3">
        <f t="shared" si="517"/>
        <v>0</v>
      </c>
      <c r="GG1259" s="3">
        <f t="shared" si="517"/>
        <v>0</v>
      </c>
      <c r="GH1259" s="3">
        <f t="shared" si="517"/>
        <v>0</v>
      </c>
      <c r="GI1259" s="3">
        <f t="shared" si="517"/>
        <v>0</v>
      </c>
      <c r="GJ1259" s="3">
        <f t="shared" si="517"/>
        <v>0</v>
      </c>
      <c r="GK1259" s="3">
        <f t="shared" si="517"/>
        <v>0</v>
      </c>
      <c r="GL1259" s="3">
        <f t="shared" si="517"/>
        <v>0</v>
      </c>
      <c r="GM1259" s="3">
        <f t="shared" si="517"/>
        <v>0</v>
      </c>
      <c r="GN1259" s="3">
        <f t="shared" si="517"/>
        <v>0</v>
      </c>
      <c r="GO1259" s="3">
        <f t="shared" si="517"/>
        <v>0</v>
      </c>
      <c r="GP1259" s="3">
        <f t="shared" si="517"/>
        <v>0</v>
      </c>
      <c r="GQ1259" s="3">
        <f t="shared" si="517"/>
        <v>0</v>
      </c>
      <c r="GR1259" s="3">
        <f t="shared" si="517"/>
        <v>0</v>
      </c>
      <c r="GS1259" s="3">
        <f t="shared" si="517"/>
        <v>0</v>
      </c>
      <c r="GT1259" s="3">
        <f t="shared" si="517"/>
        <v>0</v>
      </c>
      <c r="GU1259" s="3">
        <f t="shared" si="517"/>
        <v>0</v>
      </c>
      <c r="GV1259" s="3">
        <f t="shared" si="517"/>
        <v>0</v>
      </c>
      <c r="GW1259" s="3">
        <f t="shared" si="517"/>
        <v>0</v>
      </c>
      <c r="GX1259" s="3">
        <f t="shared" si="517"/>
        <v>0</v>
      </c>
    </row>
    <row r="1261" spans="1:245" x14ac:dyDescent="0.2">
      <c r="A1261">
        <v>17</v>
      </c>
      <c r="B1261">
        <v>1</v>
      </c>
      <c r="E1261" t="s">
        <v>134</v>
      </c>
      <c r="F1261" t="s">
        <v>192</v>
      </c>
      <c r="G1261" t="s">
        <v>193</v>
      </c>
      <c r="H1261" t="s">
        <v>164</v>
      </c>
      <c r="I1261">
        <v>0</v>
      </c>
      <c r="J1261">
        <v>0</v>
      </c>
      <c r="O1261">
        <f>ROUND(CP1261,2)</f>
        <v>0</v>
      </c>
      <c r="P1261">
        <f>ROUND(CQ1261*I1261,2)</f>
        <v>0</v>
      </c>
      <c r="Q1261">
        <f>ROUND(CR1261*I1261,2)</f>
        <v>0</v>
      </c>
      <c r="R1261">
        <f>ROUND(CS1261*I1261,2)</f>
        <v>0</v>
      </c>
      <c r="S1261">
        <f>ROUND(CT1261*I1261,2)</f>
        <v>0</v>
      </c>
      <c r="T1261">
        <f>ROUND(CU1261*I1261,2)</f>
        <v>0</v>
      </c>
      <c r="U1261">
        <f>CV1261*I1261</f>
        <v>0</v>
      </c>
      <c r="V1261">
        <f>CW1261*I1261</f>
        <v>0</v>
      </c>
      <c r="W1261">
        <f>ROUND(CX1261*I1261,2)</f>
        <v>0</v>
      </c>
      <c r="X1261">
        <f t="shared" ref="X1261:Y1265" si="518">ROUND(CY1261,2)</f>
        <v>0</v>
      </c>
      <c r="Y1261">
        <f t="shared" si="518"/>
        <v>0</v>
      </c>
      <c r="AA1261">
        <v>36286615</v>
      </c>
      <c r="AB1261">
        <f>ROUND((AC1261+AD1261+AF1261),6)</f>
        <v>73052.11</v>
      </c>
      <c r="AC1261">
        <f>ROUND((ES1261),6)</f>
        <v>62907.1</v>
      </c>
      <c r="AD1261">
        <f>ROUND((((ET1261)-(EU1261))+AE1261),6)</f>
        <v>7455.33</v>
      </c>
      <c r="AE1261">
        <f t="shared" ref="AE1261:AF1265" si="519">ROUND((EU1261),6)</f>
        <v>2769.58</v>
      </c>
      <c r="AF1261">
        <f t="shared" si="519"/>
        <v>2689.68</v>
      </c>
      <c r="AG1261">
        <f>ROUND((AP1261),6)</f>
        <v>0</v>
      </c>
      <c r="AH1261">
        <f t="shared" ref="AH1261:AI1265" si="520">(EW1261)</f>
        <v>16.559999999999999</v>
      </c>
      <c r="AI1261">
        <f t="shared" si="520"/>
        <v>0</v>
      </c>
      <c r="AJ1261">
        <f>(AS1261)</f>
        <v>0</v>
      </c>
      <c r="AK1261">
        <v>73052.11</v>
      </c>
      <c r="AL1261">
        <v>62907.1</v>
      </c>
      <c r="AM1261">
        <v>7455.33</v>
      </c>
      <c r="AN1261">
        <v>2769.58</v>
      </c>
      <c r="AO1261">
        <v>2689.68</v>
      </c>
      <c r="AP1261">
        <v>0</v>
      </c>
      <c r="AQ1261">
        <v>16.559999999999999</v>
      </c>
      <c r="AR1261">
        <v>0</v>
      </c>
      <c r="AS1261">
        <v>0</v>
      </c>
      <c r="AT1261">
        <v>70</v>
      </c>
      <c r="AU1261">
        <v>10</v>
      </c>
      <c r="AV1261">
        <v>1</v>
      </c>
      <c r="AW1261">
        <v>1</v>
      </c>
      <c r="AZ1261">
        <v>1</v>
      </c>
      <c r="BA1261">
        <v>1</v>
      </c>
      <c r="BB1261">
        <v>1</v>
      </c>
      <c r="BC1261">
        <v>1</v>
      </c>
      <c r="BD1261" t="s">
        <v>3</v>
      </c>
      <c r="BE1261" t="s">
        <v>3</v>
      </c>
      <c r="BF1261" t="s">
        <v>3</v>
      </c>
      <c r="BG1261" t="s">
        <v>3</v>
      </c>
      <c r="BH1261">
        <v>0</v>
      </c>
      <c r="BI1261">
        <v>4</v>
      </c>
      <c r="BJ1261" t="s">
        <v>194</v>
      </c>
      <c r="BM1261">
        <v>0</v>
      </c>
      <c r="BN1261">
        <v>0</v>
      </c>
      <c r="BO1261" t="s">
        <v>3</v>
      </c>
      <c r="BP1261">
        <v>0</v>
      </c>
      <c r="BQ1261">
        <v>1</v>
      </c>
      <c r="BR1261">
        <v>0</v>
      </c>
      <c r="BS1261">
        <v>1</v>
      </c>
      <c r="BT1261">
        <v>1</v>
      </c>
      <c r="BU1261">
        <v>1</v>
      </c>
      <c r="BV1261">
        <v>1</v>
      </c>
      <c r="BW1261">
        <v>1</v>
      </c>
      <c r="BX1261">
        <v>1</v>
      </c>
      <c r="BY1261" t="s">
        <v>3</v>
      </c>
      <c r="BZ1261">
        <v>70</v>
      </c>
      <c r="CA1261">
        <v>10</v>
      </c>
      <c r="CE1261">
        <v>0</v>
      </c>
      <c r="CF1261">
        <v>0</v>
      </c>
      <c r="CG1261">
        <v>0</v>
      </c>
      <c r="CM1261">
        <v>0</v>
      </c>
      <c r="CN1261" t="s">
        <v>3</v>
      </c>
      <c r="CO1261">
        <v>0</v>
      </c>
      <c r="CP1261">
        <f>(P1261+Q1261+S1261)</f>
        <v>0</v>
      </c>
      <c r="CQ1261">
        <f>(AC1261*BC1261*AW1261)</f>
        <v>62907.1</v>
      </c>
      <c r="CR1261">
        <f>((((ET1261)*BB1261-(EU1261)*BS1261)+AE1261*BS1261)*AV1261)</f>
        <v>7455.33</v>
      </c>
      <c r="CS1261">
        <f>(AE1261*BS1261*AV1261)</f>
        <v>2769.58</v>
      </c>
      <c r="CT1261">
        <f>(AF1261*BA1261*AV1261)</f>
        <v>2689.68</v>
      </c>
      <c r="CU1261">
        <f>AG1261</f>
        <v>0</v>
      </c>
      <c r="CV1261">
        <f>(AH1261*AV1261)</f>
        <v>16.559999999999999</v>
      </c>
      <c r="CW1261">
        <f t="shared" ref="CW1261:CX1265" si="521">AI1261</f>
        <v>0</v>
      </c>
      <c r="CX1261">
        <f t="shared" si="521"/>
        <v>0</v>
      </c>
      <c r="CY1261">
        <f>((S1261*BZ1261)/100)</f>
        <v>0</v>
      </c>
      <c r="CZ1261">
        <f>((S1261*CA1261)/100)</f>
        <v>0</v>
      </c>
      <c r="DC1261" t="s">
        <v>3</v>
      </c>
      <c r="DD1261" t="s">
        <v>3</v>
      </c>
      <c r="DE1261" t="s">
        <v>3</v>
      </c>
      <c r="DF1261" t="s">
        <v>3</v>
      </c>
      <c r="DG1261" t="s">
        <v>3</v>
      </c>
      <c r="DH1261" t="s">
        <v>3</v>
      </c>
      <c r="DI1261" t="s">
        <v>3</v>
      </c>
      <c r="DJ1261" t="s">
        <v>3</v>
      </c>
      <c r="DK1261" t="s">
        <v>3</v>
      </c>
      <c r="DL1261" t="s">
        <v>3</v>
      </c>
      <c r="DM1261" t="s">
        <v>3</v>
      </c>
      <c r="DN1261">
        <v>0</v>
      </c>
      <c r="DO1261">
        <v>0</v>
      </c>
      <c r="DP1261">
        <v>1</v>
      </c>
      <c r="DQ1261">
        <v>1</v>
      </c>
      <c r="DU1261">
        <v>1007</v>
      </c>
      <c r="DV1261" t="s">
        <v>164</v>
      </c>
      <c r="DW1261" t="s">
        <v>164</v>
      </c>
      <c r="DX1261">
        <v>100</v>
      </c>
      <c r="EE1261">
        <v>34857346</v>
      </c>
      <c r="EF1261">
        <v>1</v>
      </c>
      <c r="EG1261" t="s">
        <v>86</v>
      </c>
      <c r="EH1261">
        <v>0</v>
      </c>
      <c r="EI1261" t="s">
        <v>3</v>
      </c>
      <c r="EJ1261">
        <v>4</v>
      </c>
      <c r="EK1261">
        <v>0</v>
      </c>
      <c r="EL1261" t="s">
        <v>87</v>
      </c>
      <c r="EM1261" t="s">
        <v>88</v>
      </c>
      <c r="EO1261" t="s">
        <v>3</v>
      </c>
      <c r="EQ1261">
        <v>131072</v>
      </c>
      <c r="ER1261">
        <v>73052.11</v>
      </c>
      <c r="ES1261">
        <v>62907.1</v>
      </c>
      <c r="ET1261">
        <v>7455.33</v>
      </c>
      <c r="EU1261">
        <v>2769.58</v>
      </c>
      <c r="EV1261">
        <v>2689.68</v>
      </c>
      <c r="EW1261">
        <v>16.559999999999999</v>
      </c>
      <c r="EX1261">
        <v>0</v>
      </c>
      <c r="EY1261">
        <v>0</v>
      </c>
      <c r="FQ1261">
        <v>0</v>
      </c>
      <c r="FR1261">
        <f>ROUND(IF(AND(BH1261=3,BI1261=3),P1261,0),2)</f>
        <v>0</v>
      </c>
      <c r="FS1261">
        <v>0</v>
      </c>
      <c r="FX1261">
        <v>70</v>
      </c>
      <c r="FY1261">
        <v>10</v>
      </c>
      <c r="GA1261" t="s">
        <v>3</v>
      </c>
      <c r="GD1261">
        <v>0</v>
      </c>
      <c r="GF1261">
        <v>-1205356415</v>
      </c>
      <c r="GG1261">
        <v>2</v>
      </c>
      <c r="GH1261">
        <v>0</v>
      </c>
      <c r="GI1261">
        <v>-2</v>
      </c>
      <c r="GJ1261">
        <v>0</v>
      </c>
      <c r="GK1261">
        <f>ROUND(R1261*(R12)/100,2)</f>
        <v>0</v>
      </c>
      <c r="GL1261">
        <f>ROUND(IF(AND(BH1261=3,BI1261=3,FS1261&lt;&gt;0),P1261,0),2)</f>
        <v>0</v>
      </c>
      <c r="GM1261">
        <f>ROUND(O1261+X1261+Y1261+GK1261,2)+GX1261</f>
        <v>0</v>
      </c>
      <c r="GN1261">
        <f>IF(OR(BI1261=0,BI1261=1),ROUND(O1261+X1261+Y1261+GK1261,2),0)</f>
        <v>0</v>
      </c>
      <c r="GO1261">
        <f>IF(BI1261=2,ROUND(O1261+X1261+Y1261+GK1261,2),0)</f>
        <v>0</v>
      </c>
      <c r="GP1261">
        <f>IF(BI1261=4,ROUND(O1261+X1261+Y1261+GK1261,2)+GX1261,0)</f>
        <v>0</v>
      </c>
      <c r="GR1261">
        <v>0</v>
      </c>
      <c r="GS1261">
        <v>0</v>
      </c>
      <c r="GT1261">
        <v>0</v>
      </c>
      <c r="GU1261" t="s">
        <v>3</v>
      </c>
      <c r="GV1261">
        <f>ROUND((GT1261),6)</f>
        <v>0</v>
      </c>
      <c r="GW1261">
        <v>1</v>
      </c>
      <c r="GX1261">
        <f>ROUND(HC1261*I1261,2)</f>
        <v>0</v>
      </c>
      <c r="HA1261">
        <v>0</v>
      </c>
      <c r="HB1261">
        <v>0</v>
      </c>
      <c r="HC1261">
        <f>GV1261*GW1261</f>
        <v>0</v>
      </c>
      <c r="IK1261">
        <v>0</v>
      </c>
    </row>
    <row r="1262" spans="1:245" x14ac:dyDescent="0.2">
      <c r="A1262">
        <v>17</v>
      </c>
      <c r="B1262">
        <v>1</v>
      </c>
      <c r="E1262" t="s">
        <v>135</v>
      </c>
      <c r="F1262" t="s">
        <v>195</v>
      </c>
      <c r="G1262" t="s">
        <v>196</v>
      </c>
      <c r="H1262" t="s">
        <v>99</v>
      </c>
      <c r="I1262">
        <v>0</v>
      </c>
      <c r="J1262">
        <v>0</v>
      </c>
      <c r="O1262">
        <f>ROUND(CP1262,2)</f>
        <v>0</v>
      </c>
      <c r="P1262">
        <f>ROUND(CQ1262*I1262,2)</f>
        <v>0</v>
      </c>
      <c r="Q1262">
        <f>ROUND(CR1262*I1262,2)</f>
        <v>0</v>
      </c>
      <c r="R1262">
        <f>ROUND(CS1262*I1262,2)</f>
        <v>0</v>
      </c>
      <c r="S1262">
        <f>ROUND(CT1262*I1262,2)</f>
        <v>0</v>
      </c>
      <c r="T1262">
        <f>ROUND(CU1262*I1262,2)</f>
        <v>0</v>
      </c>
      <c r="U1262">
        <f>CV1262*I1262</f>
        <v>0</v>
      </c>
      <c r="V1262">
        <f>CW1262*I1262</f>
        <v>0</v>
      </c>
      <c r="W1262">
        <f>ROUND(CX1262*I1262,2)</f>
        <v>0</v>
      </c>
      <c r="X1262">
        <f t="shared" si="518"/>
        <v>0</v>
      </c>
      <c r="Y1262">
        <f t="shared" si="518"/>
        <v>0</v>
      </c>
      <c r="AA1262">
        <v>36286615</v>
      </c>
      <c r="AB1262">
        <f>ROUND((AC1262+AD1262+AF1262),6)</f>
        <v>61976.800000000003</v>
      </c>
      <c r="AC1262">
        <f>ROUND((ES1262),6)</f>
        <v>48193.64</v>
      </c>
      <c r="AD1262">
        <f>ROUND((((ET1262)-(EU1262))+AE1262),6)</f>
        <v>0</v>
      </c>
      <c r="AE1262">
        <f t="shared" si="519"/>
        <v>0</v>
      </c>
      <c r="AF1262">
        <f t="shared" si="519"/>
        <v>13783.16</v>
      </c>
      <c r="AG1262">
        <f>ROUND((AP1262),6)</f>
        <v>0</v>
      </c>
      <c r="AH1262">
        <f t="shared" si="520"/>
        <v>80.27</v>
      </c>
      <c r="AI1262">
        <f t="shared" si="520"/>
        <v>0</v>
      </c>
      <c r="AJ1262">
        <f>(AS1262)</f>
        <v>0</v>
      </c>
      <c r="AK1262">
        <v>61976.800000000003</v>
      </c>
      <c r="AL1262">
        <v>48193.64</v>
      </c>
      <c r="AM1262">
        <v>0</v>
      </c>
      <c r="AN1262">
        <v>0</v>
      </c>
      <c r="AO1262">
        <v>13783.16</v>
      </c>
      <c r="AP1262">
        <v>0</v>
      </c>
      <c r="AQ1262">
        <v>80.27</v>
      </c>
      <c r="AR1262">
        <v>0</v>
      </c>
      <c r="AS1262">
        <v>0</v>
      </c>
      <c r="AT1262">
        <v>70</v>
      </c>
      <c r="AU1262">
        <v>10</v>
      </c>
      <c r="AV1262">
        <v>1</v>
      </c>
      <c r="AW1262">
        <v>1</v>
      </c>
      <c r="AZ1262">
        <v>1</v>
      </c>
      <c r="BA1262">
        <v>1</v>
      </c>
      <c r="BB1262">
        <v>1</v>
      </c>
      <c r="BC1262">
        <v>1</v>
      </c>
      <c r="BD1262" t="s">
        <v>3</v>
      </c>
      <c r="BE1262" t="s">
        <v>3</v>
      </c>
      <c r="BF1262" t="s">
        <v>3</v>
      </c>
      <c r="BG1262" t="s">
        <v>3</v>
      </c>
      <c r="BH1262">
        <v>0</v>
      </c>
      <c r="BI1262">
        <v>4</v>
      </c>
      <c r="BJ1262" t="s">
        <v>197</v>
      </c>
      <c r="BM1262">
        <v>0</v>
      </c>
      <c r="BN1262">
        <v>0</v>
      </c>
      <c r="BO1262" t="s">
        <v>3</v>
      </c>
      <c r="BP1262">
        <v>0</v>
      </c>
      <c r="BQ1262">
        <v>1</v>
      </c>
      <c r="BR1262">
        <v>0</v>
      </c>
      <c r="BS1262">
        <v>1</v>
      </c>
      <c r="BT1262">
        <v>1</v>
      </c>
      <c r="BU1262">
        <v>1</v>
      </c>
      <c r="BV1262">
        <v>1</v>
      </c>
      <c r="BW1262">
        <v>1</v>
      </c>
      <c r="BX1262">
        <v>1</v>
      </c>
      <c r="BY1262" t="s">
        <v>3</v>
      </c>
      <c r="BZ1262">
        <v>70</v>
      </c>
      <c r="CA1262">
        <v>10</v>
      </c>
      <c r="CE1262">
        <v>0</v>
      </c>
      <c r="CF1262">
        <v>0</v>
      </c>
      <c r="CG1262">
        <v>0</v>
      </c>
      <c r="CM1262">
        <v>0</v>
      </c>
      <c r="CN1262" t="s">
        <v>3</v>
      </c>
      <c r="CO1262">
        <v>0</v>
      </c>
      <c r="CP1262">
        <f>(P1262+Q1262+S1262)</f>
        <v>0</v>
      </c>
      <c r="CQ1262">
        <f>(AC1262*BC1262*AW1262)</f>
        <v>48193.64</v>
      </c>
      <c r="CR1262">
        <f>((((ET1262)*BB1262-(EU1262)*BS1262)+AE1262*BS1262)*AV1262)</f>
        <v>0</v>
      </c>
      <c r="CS1262">
        <f>(AE1262*BS1262*AV1262)</f>
        <v>0</v>
      </c>
      <c r="CT1262">
        <f>(AF1262*BA1262*AV1262)</f>
        <v>13783.16</v>
      </c>
      <c r="CU1262">
        <f>AG1262</f>
        <v>0</v>
      </c>
      <c r="CV1262">
        <f>(AH1262*AV1262)</f>
        <v>80.27</v>
      </c>
      <c r="CW1262">
        <f t="shared" si="521"/>
        <v>0</v>
      </c>
      <c r="CX1262">
        <f t="shared" si="521"/>
        <v>0</v>
      </c>
      <c r="CY1262">
        <f>((S1262*BZ1262)/100)</f>
        <v>0</v>
      </c>
      <c r="CZ1262">
        <f>((S1262*CA1262)/100)</f>
        <v>0</v>
      </c>
      <c r="DC1262" t="s">
        <v>3</v>
      </c>
      <c r="DD1262" t="s">
        <v>3</v>
      </c>
      <c r="DE1262" t="s">
        <v>3</v>
      </c>
      <c r="DF1262" t="s">
        <v>3</v>
      </c>
      <c r="DG1262" t="s">
        <v>3</v>
      </c>
      <c r="DH1262" t="s">
        <v>3</v>
      </c>
      <c r="DI1262" t="s">
        <v>3</v>
      </c>
      <c r="DJ1262" t="s">
        <v>3</v>
      </c>
      <c r="DK1262" t="s">
        <v>3</v>
      </c>
      <c r="DL1262" t="s">
        <v>3</v>
      </c>
      <c r="DM1262" t="s">
        <v>3</v>
      </c>
      <c r="DN1262">
        <v>0</v>
      </c>
      <c r="DO1262">
        <v>0</v>
      </c>
      <c r="DP1262">
        <v>1</v>
      </c>
      <c r="DQ1262">
        <v>1</v>
      </c>
      <c r="DU1262">
        <v>1003</v>
      </c>
      <c r="DV1262" t="s">
        <v>99</v>
      </c>
      <c r="DW1262" t="s">
        <v>99</v>
      </c>
      <c r="DX1262">
        <v>100</v>
      </c>
      <c r="EE1262">
        <v>34857346</v>
      </c>
      <c r="EF1262">
        <v>1</v>
      </c>
      <c r="EG1262" t="s">
        <v>86</v>
      </c>
      <c r="EH1262">
        <v>0</v>
      </c>
      <c r="EI1262" t="s">
        <v>3</v>
      </c>
      <c r="EJ1262">
        <v>4</v>
      </c>
      <c r="EK1262">
        <v>0</v>
      </c>
      <c r="EL1262" t="s">
        <v>87</v>
      </c>
      <c r="EM1262" t="s">
        <v>88</v>
      </c>
      <c r="EO1262" t="s">
        <v>3</v>
      </c>
      <c r="EQ1262">
        <v>131072</v>
      </c>
      <c r="ER1262">
        <v>61976.800000000003</v>
      </c>
      <c r="ES1262">
        <v>48193.64</v>
      </c>
      <c r="ET1262">
        <v>0</v>
      </c>
      <c r="EU1262">
        <v>0</v>
      </c>
      <c r="EV1262">
        <v>13783.16</v>
      </c>
      <c r="EW1262">
        <v>80.27</v>
      </c>
      <c r="EX1262">
        <v>0</v>
      </c>
      <c r="EY1262">
        <v>0</v>
      </c>
      <c r="FQ1262">
        <v>0</v>
      </c>
      <c r="FR1262">
        <f>ROUND(IF(AND(BH1262=3,BI1262=3),P1262,0),2)</f>
        <v>0</v>
      </c>
      <c r="FS1262">
        <v>0</v>
      </c>
      <c r="FX1262">
        <v>70</v>
      </c>
      <c r="FY1262">
        <v>10</v>
      </c>
      <c r="GA1262" t="s">
        <v>3</v>
      </c>
      <c r="GD1262">
        <v>0</v>
      </c>
      <c r="GF1262">
        <v>1562350334</v>
      </c>
      <c r="GG1262">
        <v>2</v>
      </c>
      <c r="GH1262">
        <v>0</v>
      </c>
      <c r="GI1262">
        <v>-2</v>
      </c>
      <c r="GJ1262">
        <v>0</v>
      </c>
      <c r="GK1262">
        <f>ROUND(R1262*(R12)/100,2)</f>
        <v>0</v>
      </c>
      <c r="GL1262">
        <f>ROUND(IF(AND(BH1262=3,BI1262=3,FS1262&lt;&gt;0),P1262,0),2)</f>
        <v>0</v>
      </c>
      <c r="GM1262">
        <f>ROUND(O1262+X1262+Y1262+GK1262,2)+GX1262</f>
        <v>0</v>
      </c>
      <c r="GN1262">
        <f>IF(OR(BI1262=0,BI1262=1),ROUND(O1262+X1262+Y1262+GK1262,2),0)</f>
        <v>0</v>
      </c>
      <c r="GO1262">
        <f>IF(BI1262=2,ROUND(O1262+X1262+Y1262+GK1262,2),0)</f>
        <v>0</v>
      </c>
      <c r="GP1262">
        <f>IF(BI1262=4,ROUND(O1262+X1262+Y1262+GK1262,2)+GX1262,0)</f>
        <v>0</v>
      </c>
      <c r="GR1262">
        <v>0</v>
      </c>
      <c r="GS1262">
        <v>0</v>
      </c>
      <c r="GT1262">
        <v>0</v>
      </c>
      <c r="GU1262" t="s">
        <v>3</v>
      </c>
      <c r="GV1262">
        <f>ROUND((GT1262),6)</f>
        <v>0</v>
      </c>
      <c r="GW1262">
        <v>1</v>
      </c>
      <c r="GX1262">
        <f>ROUND(HC1262*I1262,2)</f>
        <v>0</v>
      </c>
      <c r="HA1262">
        <v>0</v>
      </c>
      <c r="HB1262">
        <v>0</v>
      </c>
      <c r="HC1262">
        <f>GV1262*GW1262</f>
        <v>0</v>
      </c>
      <c r="IK1262">
        <v>0</v>
      </c>
    </row>
    <row r="1263" spans="1:245" x14ac:dyDescent="0.2">
      <c r="A1263">
        <v>17</v>
      </c>
      <c r="B1263">
        <v>1</v>
      </c>
      <c r="C1263">
        <f>ROW(SmtRes!A93)</f>
        <v>93</v>
      </c>
      <c r="E1263" t="s">
        <v>136</v>
      </c>
      <c r="F1263" t="s">
        <v>200</v>
      </c>
      <c r="G1263" t="s">
        <v>235</v>
      </c>
      <c r="H1263" t="s">
        <v>202</v>
      </c>
      <c r="I1263">
        <v>0</v>
      </c>
      <c r="J1263">
        <v>0</v>
      </c>
      <c r="O1263">
        <f>ROUND(CP1263,2)</f>
        <v>0</v>
      </c>
      <c r="P1263">
        <f>ROUND(CQ1263*I1263,2)</f>
        <v>0</v>
      </c>
      <c r="Q1263">
        <f>ROUND(CR1263*I1263,2)</f>
        <v>0</v>
      </c>
      <c r="R1263">
        <f>ROUND(CS1263*I1263,2)</f>
        <v>0</v>
      </c>
      <c r="S1263">
        <f>ROUND(CT1263*I1263,2)</f>
        <v>0</v>
      </c>
      <c r="T1263">
        <f>ROUND(CU1263*I1263,2)</f>
        <v>0</v>
      </c>
      <c r="U1263">
        <f>CV1263*I1263</f>
        <v>0</v>
      </c>
      <c r="V1263">
        <f>CW1263*I1263</f>
        <v>0</v>
      </c>
      <c r="W1263">
        <f>ROUND(CX1263*I1263,2)</f>
        <v>0</v>
      </c>
      <c r="X1263">
        <f t="shared" si="518"/>
        <v>0</v>
      </c>
      <c r="Y1263">
        <f t="shared" si="518"/>
        <v>0</v>
      </c>
      <c r="AA1263">
        <v>36286615</v>
      </c>
      <c r="AB1263">
        <f>ROUND((AC1263+AD1263+AF1263),6)</f>
        <v>21271.79</v>
      </c>
      <c r="AC1263">
        <f>ROUND((ES1263),6)</f>
        <v>18310.62</v>
      </c>
      <c r="AD1263">
        <f>ROUND((((ET1263)-(EU1263))+AE1263),6)</f>
        <v>917.55</v>
      </c>
      <c r="AE1263">
        <f t="shared" si="519"/>
        <v>357.39</v>
      </c>
      <c r="AF1263">
        <f t="shared" si="519"/>
        <v>2043.62</v>
      </c>
      <c r="AG1263">
        <f>ROUND((AP1263),6)</f>
        <v>0</v>
      </c>
      <c r="AH1263">
        <f t="shared" si="520"/>
        <v>10.3</v>
      </c>
      <c r="AI1263">
        <f t="shared" si="520"/>
        <v>0</v>
      </c>
      <c r="AJ1263">
        <f>(AS1263)</f>
        <v>0</v>
      </c>
      <c r="AK1263">
        <v>21271.79</v>
      </c>
      <c r="AL1263">
        <v>18310.62</v>
      </c>
      <c r="AM1263">
        <v>917.55</v>
      </c>
      <c r="AN1263">
        <v>357.39</v>
      </c>
      <c r="AO1263">
        <v>2043.62</v>
      </c>
      <c r="AP1263">
        <v>0</v>
      </c>
      <c r="AQ1263">
        <v>10.3</v>
      </c>
      <c r="AR1263">
        <v>0</v>
      </c>
      <c r="AS1263">
        <v>0</v>
      </c>
      <c r="AT1263">
        <v>70</v>
      </c>
      <c r="AU1263">
        <v>10</v>
      </c>
      <c r="AV1263">
        <v>1</v>
      </c>
      <c r="AW1263">
        <v>1</v>
      </c>
      <c r="AZ1263">
        <v>1</v>
      </c>
      <c r="BA1263">
        <v>1</v>
      </c>
      <c r="BB1263">
        <v>1</v>
      </c>
      <c r="BC1263">
        <v>1</v>
      </c>
      <c r="BD1263" t="s">
        <v>3</v>
      </c>
      <c r="BE1263" t="s">
        <v>3</v>
      </c>
      <c r="BF1263" t="s">
        <v>3</v>
      </c>
      <c r="BG1263" t="s">
        <v>3</v>
      </c>
      <c r="BH1263">
        <v>0</v>
      </c>
      <c r="BI1263">
        <v>4</v>
      </c>
      <c r="BJ1263" t="s">
        <v>203</v>
      </c>
      <c r="BM1263">
        <v>0</v>
      </c>
      <c r="BN1263">
        <v>0</v>
      </c>
      <c r="BO1263" t="s">
        <v>3</v>
      </c>
      <c r="BP1263">
        <v>0</v>
      </c>
      <c r="BQ1263">
        <v>1</v>
      </c>
      <c r="BR1263">
        <v>0</v>
      </c>
      <c r="BS1263">
        <v>1</v>
      </c>
      <c r="BT1263">
        <v>1</v>
      </c>
      <c r="BU1263">
        <v>1</v>
      </c>
      <c r="BV1263">
        <v>1</v>
      </c>
      <c r="BW1263">
        <v>1</v>
      </c>
      <c r="BX1263">
        <v>1</v>
      </c>
      <c r="BY1263" t="s">
        <v>3</v>
      </c>
      <c r="BZ1263">
        <v>70</v>
      </c>
      <c r="CA1263">
        <v>10</v>
      </c>
      <c r="CE1263">
        <v>0</v>
      </c>
      <c r="CF1263">
        <v>0</v>
      </c>
      <c r="CG1263">
        <v>0</v>
      </c>
      <c r="CM1263">
        <v>0</v>
      </c>
      <c r="CN1263" t="s">
        <v>3</v>
      </c>
      <c r="CO1263">
        <v>0</v>
      </c>
      <c r="CP1263">
        <f>(P1263+Q1263+S1263)</f>
        <v>0</v>
      </c>
      <c r="CQ1263">
        <f>(AC1263*BC1263*AW1263)</f>
        <v>18310.62</v>
      </c>
      <c r="CR1263">
        <f>((((ET1263)*BB1263-(EU1263)*BS1263)+AE1263*BS1263)*AV1263)</f>
        <v>917.55</v>
      </c>
      <c r="CS1263">
        <f>(AE1263*BS1263*AV1263)</f>
        <v>357.39</v>
      </c>
      <c r="CT1263">
        <f>(AF1263*BA1263*AV1263)</f>
        <v>2043.62</v>
      </c>
      <c r="CU1263">
        <f>AG1263</f>
        <v>0</v>
      </c>
      <c r="CV1263">
        <f>(AH1263*AV1263)</f>
        <v>10.3</v>
      </c>
      <c r="CW1263">
        <f t="shared" si="521"/>
        <v>0</v>
      </c>
      <c r="CX1263">
        <f t="shared" si="521"/>
        <v>0</v>
      </c>
      <c r="CY1263">
        <f>((S1263*BZ1263)/100)</f>
        <v>0</v>
      </c>
      <c r="CZ1263">
        <f>((S1263*CA1263)/100)</f>
        <v>0</v>
      </c>
      <c r="DC1263" t="s">
        <v>3</v>
      </c>
      <c r="DD1263" t="s">
        <v>3</v>
      </c>
      <c r="DE1263" t="s">
        <v>3</v>
      </c>
      <c r="DF1263" t="s">
        <v>3</v>
      </c>
      <c r="DG1263" t="s">
        <v>3</v>
      </c>
      <c r="DH1263" t="s">
        <v>3</v>
      </c>
      <c r="DI1263" t="s">
        <v>3</v>
      </c>
      <c r="DJ1263" t="s">
        <v>3</v>
      </c>
      <c r="DK1263" t="s">
        <v>3</v>
      </c>
      <c r="DL1263" t="s">
        <v>3</v>
      </c>
      <c r="DM1263" t="s">
        <v>3</v>
      </c>
      <c r="DN1263">
        <v>0</v>
      </c>
      <c r="DO1263">
        <v>0</v>
      </c>
      <c r="DP1263">
        <v>1</v>
      </c>
      <c r="DQ1263">
        <v>1</v>
      </c>
      <c r="DU1263">
        <v>1005</v>
      </c>
      <c r="DV1263" t="s">
        <v>202</v>
      </c>
      <c r="DW1263" t="s">
        <v>202</v>
      </c>
      <c r="DX1263">
        <v>100</v>
      </c>
      <c r="EE1263">
        <v>34857346</v>
      </c>
      <c r="EF1263">
        <v>1</v>
      </c>
      <c r="EG1263" t="s">
        <v>86</v>
      </c>
      <c r="EH1263">
        <v>0</v>
      </c>
      <c r="EI1263" t="s">
        <v>3</v>
      </c>
      <c r="EJ1263">
        <v>4</v>
      </c>
      <c r="EK1263">
        <v>0</v>
      </c>
      <c r="EL1263" t="s">
        <v>87</v>
      </c>
      <c r="EM1263" t="s">
        <v>88</v>
      </c>
      <c r="EO1263" t="s">
        <v>3</v>
      </c>
      <c r="EQ1263">
        <v>131072</v>
      </c>
      <c r="ER1263">
        <v>21271.79</v>
      </c>
      <c r="ES1263">
        <v>18310.62</v>
      </c>
      <c r="ET1263">
        <v>917.55</v>
      </c>
      <c r="EU1263">
        <v>357.39</v>
      </c>
      <c r="EV1263">
        <v>2043.62</v>
      </c>
      <c r="EW1263">
        <v>10.3</v>
      </c>
      <c r="EX1263">
        <v>0</v>
      </c>
      <c r="EY1263">
        <v>0</v>
      </c>
      <c r="FQ1263">
        <v>0</v>
      </c>
      <c r="FR1263">
        <f>ROUND(IF(AND(BH1263=3,BI1263=3),P1263,0),2)</f>
        <v>0</v>
      </c>
      <c r="FS1263">
        <v>0</v>
      </c>
      <c r="FX1263">
        <v>70</v>
      </c>
      <c r="FY1263">
        <v>10</v>
      </c>
      <c r="GA1263" t="s">
        <v>3</v>
      </c>
      <c r="GD1263">
        <v>0</v>
      </c>
      <c r="GF1263">
        <v>-1620782928</v>
      </c>
      <c r="GG1263">
        <v>2</v>
      </c>
      <c r="GH1263">
        <v>0</v>
      </c>
      <c r="GI1263">
        <v>-2</v>
      </c>
      <c r="GJ1263">
        <v>0</v>
      </c>
      <c r="GK1263">
        <f>ROUND(R1263*(R12)/100,2)</f>
        <v>0</v>
      </c>
      <c r="GL1263">
        <f>ROUND(IF(AND(BH1263=3,BI1263=3,FS1263&lt;&gt;0),P1263,0),2)</f>
        <v>0</v>
      </c>
      <c r="GM1263">
        <f>ROUND(O1263+X1263+Y1263+GK1263,2)+GX1263</f>
        <v>0</v>
      </c>
      <c r="GN1263">
        <f>IF(OR(BI1263=0,BI1263=1),ROUND(O1263+X1263+Y1263+GK1263,2),0)</f>
        <v>0</v>
      </c>
      <c r="GO1263">
        <f>IF(BI1263=2,ROUND(O1263+X1263+Y1263+GK1263,2),0)</f>
        <v>0</v>
      </c>
      <c r="GP1263">
        <f>IF(BI1263=4,ROUND(O1263+X1263+Y1263+GK1263,2)+GX1263,0)</f>
        <v>0</v>
      </c>
      <c r="GR1263">
        <v>0</v>
      </c>
      <c r="GS1263">
        <v>0</v>
      </c>
      <c r="GT1263">
        <v>0</v>
      </c>
      <c r="GU1263" t="s">
        <v>3</v>
      </c>
      <c r="GV1263">
        <f>ROUND((GT1263),6)</f>
        <v>0</v>
      </c>
      <c r="GW1263">
        <v>1</v>
      </c>
      <c r="GX1263">
        <f>ROUND(HC1263*I1263,2)</f>
        <v>0</v>
      </c>
      <c r="HA1263">
        <v>0</v>
      </c>
      <c r="HB1263">
        <v>0</v>
      </c>
      <c r="HC1263">
        <f>GV1263*GW1263</f>
        <v>0</v>
      </c>
      <c r="IK1263">
        <v>0</v>
      </c>
    </row>
    <row r="1264" spans="1:245" x14ac:dyDescent="0.2">
      <c r="A1264">
        <v>18</v>
      </c>
      <c r="B1264">
        <v>1</v>
      </c>
      <c r="C1264">
        <v>93</v>
      </c>
      <c r="E1264" t="s">
        <v>218</v>
      </c>
      <c r="F1264" t="s">
        <v>205</v>
      </c>
      <c r="G1264" t="s">
        <v>206</v>
      </c>
      <c r="H1264" t="s">
        <v>171</v>
      </c>
      <c r="I1264">
        <f>I1263*J1264</f>
        <v>0</v>
      </c>
      <c r="J1264">
        <v>-7.14</v>
      </c>
      <c r="O1264">
        <f>ROUND(CP1264,2)</f>
        <v>0</v>
      </c>
      <c r="P1264">
        <f>ROUND(CQ1264*I1264,2)</f>
        <v>0</v>
      </c>
      <c r="Q1264">
        <f>ROUND(CR1264*I1264,2)</f>
        <v>0</v>
      </c>
      <c r="R1264">
        <f>ROUND(CS1264*I1264,2)</f>
        <v>0</v>
      </c>
      <c r="S1264">
        <f>ROUND(CT1264*I1264,2)</f>
        <v>0</v>
      </c>
      <c r="T1264">
        <f>ROUND(CU1264*I1264,2)</f>
        <v>0</v>
      </c>
      <c r="U1264">
        <f>CV1264*I1264</f>
        <v>0</v>
      </c>
      <c r="V1264">
        <f>CW1264*I1264</f>
        <v>0</v>
      </c>
      <c r="W1264">
        <f>ROUND(CX1264*I1264,2)</f>
        <v>0</v>
      </c>
      <c r="X1264">
        <f t="shared" si="518"/>
        <v>0</v>
      </c>
      <c r="Y1264">
        <f t="shared" si="518"/>
        <v>0</v>
      </c>
      <c r="AA1264">
        <v>36286615</v>
      </c>
      <c r="AB1264">
        <f>ROUND((AC1264+AD1264+AF1264),6)</f>
        <v>2433.27</v>
      </c>
      <c r="AC1264">
        <f>ROUND((ES1264),6)</f>
        <v>2433.27</v>
      </c>
      <c r="AD1264">
        <f>ROUND((((ET1264)-(EU1264))+AE1264),6)</f>
        <v>0</v>
      </c>
      <c r="AE1264">
        <f t="shared" si="519"/>
        <v>0</v>
      </c>
      <c r="AF1264">
        <f t="shared" si="519"/>
        <v>0</v>
      </c>
      <c r="AG1264">
        <f>ROUND((AP1264),6)</f>
        <v>0</v>
      </c>
      <c r="AH1264">
        <f t="shared" si="520"/>
        <v>0</v>
      </c>
      <c r="AI1264">
        <f t="shared" si="520"/>
        <v>0</v>
      </c>
      <c r="AJ1264">
        <f>(AS1264)</f>
        <v>0</v>
      </c>
      <c r="AK1264">
        <v>2433.27</v>
      </c>
      <c r="AL1264">
        <v>2433.27</v>
      </c>
      <c r="AM1264">
        <v>0</v>
      </c>
      <c r="AN1264">
        <v>0</v>
      </c>
      <c r="AO1264">
        <v>0</v>
      </c>
      <c r="AP1264">
        <v>0</v>
      </c>
      <c r="AQ1264">
        <v>0</v>
      </c>
      <c r="AR1264">
        <v>0</v>
      </c>
      <c r="AS1264">
        <v>0</v>
      </c>
      <c r="AT1264">
        <v>70</v>
      </c>
      <c r="AU1264">
        <v>10</v>
      </c>
      <c r="AV1264">
        <v>1</v>
      </c>
      <c r="AW1264">
        <v>1</v>
      </c>
      <c r="AZ1264">
        <v>1</v>
      </c>
      <c r="BA1264">
        <v>1</v>
      </c>
      <c r="BB1264">
        <v>1</v>
      </c>
      <c r="BC1264">
        <v>1</v>
      </c>
      <c r="BD1264" t="s">
        <v>3</v>
      </c>
      <c r="BE1264" t="s">
        <v>3</v>
      </c>
      <c r="BF1264" t="s">
        <v>3</v>
      </c>
      <c r="BG1264" t="s">
        <v>3</v>
      </c>
      <c r="BH1264">
        <v>3</v>
      </c>
      <c r="BI1264">
        <v>4</v>
      </c>
      <c r="BJ1264" t="s">
        <v>207</v>
      </c>
      <c r="BM1264">
        <v>0</v>
      </c>
      <c r="BN1264">
        <v>0</v>
      </c>
      <c r="BO1264" t="s">
        <v>3</v>
      </c>
      <c r="BP1264">
        <v>0</v>
      </c>
      <c r="BQ1264">
        <v>1</v>
      </c>
      <c r="BR1264">
        <v>1</v>
      </c>
      <c r="BS1264">
        <v>1</v>
      </c>
      <c r="BT1264">
        <v>1</v>
      </c>
      <c r="BU1264">
        <v>1</v>
      </c>
      <c r="BV1264">
        <v>1</v>
      </c>
      <c r="BW1264">
        <v>1</v>
      </c>
      <c r="BX1264">
        <v>1</v>
      </c>
      <c r="BY1264" t="s">
        <v>3</v>
      </c>
      <c r="BZ1264">
        <v>70</v>
      </c>
      <c r="CA1264">
        <v>10</v>
      </c>
      <c r="CE1264">
        <v>0</v>
      </c>
      <c r="CF1264">
        <v>0</v>
      </c>
      <c r="CG1264">
        <v>0</v>
      </c>
      <c r="CM1264">
        <v>0</v>
      </c>
      <c r="CN1264" t="s">
        <v>3</v>
      </c>
      <c r="CO1264">
        <v>0</v>
      </c>
      <c r="CP1264">
        <f>(P1264+Q1264+S1264)</f>
        <v>0</v>
      </c>
      <c r="CQ1264">
        <f>(AC1264*BC1264*AW1264)</f>
        <v>2433.27</v>
      </c>
      <c r="CR1264">
        <f>((((ET1264)*BB1264-(EU1264)*BS1264)+AE1264*BS1264)*AV1264)</f>
        <v>0</v>
      </c>
      <c r="CS1264">
        <f>(AE1264*BS1264*AV1264)</f>
        <v>0</v>
      </c>
      <c r="CT1264">
        <f>(AF1264*BA1264*AV1264)</f>
        <v>0</v>
      </c>
      <c r="CU1264">
        <f>AG1264</f>
        <v>0</v>
      </c>
      <c r="CV1264">
        <f>(AH1264*AV1264)</f>
        <v>0</v>
      </c>
      <c r="CW1264">
        <f t="shared" si="521"/>
        <v>0</v>
      </c>
      <c r="CX1264">
        <f t="shared" si="521"/>
        <v>0</v>
      </c>
      <c r="CY1264">
        <f>((S1264*BZ1264)/100)</f>
        <v>0</v>
      </c>
      <c r="CZ1264">
        <f>((S1264*CA1264)/100)</f>
        <v>0</v>
      </c>
      <c r="DC1264" t="s">
        <v>3</v>
      </c>
      <c r="DD1264" t="s">
        <v>3</v>
      </c>
      <c r="DE1264" t="s">
        <v>3</v>
      </c>
      <c r="DF1264" t="s">
        <v>3</v>
      </c>
      <c r="DG1264" t="s">
        <v>3</v>
      </c>
      <c r="DH1264" t="s">
        <v>3</v>
      </c>
      <c r="DI1264" t="s">
        <v>3</v>
      </c>
      <c r="DJ1264" t="s">
        <v>3</v>
      </c>
      <c r="DK1264" t="s">
        <v>3</v>
      </c>
      <c r="DL1264" t="s">
        <v>3</v>
      </c>
      <c r="DM1264" t="s">
        <v>3</v>
      </c>
      <c r="DN1264">
        <v>0</v>
      </c>
      <c r="DO1264">
        <v>0</v>
      </c>
      <c r="DP1264">
        <v>1</v>
      </c>
      <c r="DQ1264">
        <v>1</v>
      </c>
      <c r="DU1264">
        <v>1009</v>
      </c>
      <c r="DV1264" t="s">
        <v>171</v>
      </c>
      <c r="DW1264" t="s">
        <v>171</v>
      </c>
      <c r="DX1264">
        <v>1000</v>
      </c>
      <c r="EE1264">
        <v>34857346</v>
      </c>
      <c r="EF1264">
        <v>1</v>
      </c>
      <c r="EG1264" t="s">
        <v>86</v>
      </c>
      <c r="EH1264">
        <v>0</v>
      </c>
      <c r="EI1264" t="s">
        <v>3</v>
      </c>
      <c r="EJ1264">
        <v>4</v>
      </c>
      <c r="EK1264">
        <v>0</v>
      </c>
      <c r="EL1264" t="s">
        <v>87</v>
      </c>
      <c r="EM1264" t="s">
        <v>88</v>
      </c>
      <c r="EO1264" t="s">
        <v>3</v>
      </c>
      <c r="EQ1264">
        <v>32768</v>
      </c>
      <c r="ER1264">
        <v>2433.27</v>
      </c>
      <c r="ES1264">
        <v>2433.27</v>
      </c>
      <c r="ET1264">
        <v>0</v>
      </c>
      <c r="EU1264">
        <v>0</v>
      </c>
      <c r="EV1264">
        <v>0</v>
      </c>
      <c r="EW1264">
        <v>0</v>
      </c>
      <c r="EX1264">
        <v>0</v>
      </c>
      <c r="FQ1264">
        <v>0</v>
      </c>
      <c r="FR1264">
        <f>ROUND(IF(AND(BH1264=3,BI1264=3),P1264,0),2)</f>
        <v>0</v>
      </c>
      <c r="FS1264">
        <v>0</v>
      </c>
      <c r="FX1264">
        <v>70</v>
      </c>
      <c r="FY1264">
        <v>10</v>
      </c>
      <c r="GA1264" t="s">
        <v>3</v>
      </c>
      <c r="GD1264">
        <v>0</v>
      </c>
      <c r="GF1264">
        <v>719642910</v>
      </c>
      <c r="GG1264">
        <v>2</v>
      </c>
      <c r="GH1264">
        <v>0</v>
      </c>
      <c r="GI1264">
        <v>-2</v>
      </c>
      <c r="GJ1264">
        <v>0</v>
      </c>
      <c r="GK1264">
        <f>ROUND(R1264*(R12)/100,2)</f>
        <v>0</v>
      </c>
      <c r="GL1264">
        <f>ROUND(IF(AND(BH1264=3,BI1264=3,FS1264&lt;&gt;0),P1264,0),2)</f>
        <v>0</v>
      </c>
      <c r="GM1264">
        <f>ROUND(O1264+X1264+Y1264+GK1264,2)+GX1264</f>
        <v>0</v>
      </c>
      <c r="GN1264">
        <f>IF(OR(BI1264=0,BI1264=1),ROUND(O1264+X1264+Y1264+GK1264,2),0)</f>
        <v>0</v>
      </c>
      <c r="GO1264">
        <f>IF(BI1264=2,ROUND(O1264+X1264+Y1264+GK1264,2),0)</f>
        <v>0</v>
      </c>
      <c r="GP1264">
        <f>IF(BI1264=4,ROUND(O1264+X1264+Y1264+GK1264,2)+GX1264,0)</f>
        <v>0</v>
      </c>
      <c r="GR1264">
        <v>0</v>
      </c>
      <c r="GS1264">
        <v>0</v>
      </c>
      <c r="GT1264">
        <v>0</v>
      </c>
      <c r="GU1264" t="s">
        <v>3</v>
      </c>
      <c r="GV1264">
        <f>ROUND((GT1264),6)</f>
        <v>0</v>
      </c>
      <c r="GW1264">
        <v>1</v>
      </c>
      <c r="GX1264">
        <f>ROUND(HC1264*I1264,2)</f>
        <v>0</v>
      </c>
      <c r="HA1264">
        <v>0</v>
      </c>
      <c r="HB1264">
        <v>0</v>
      </c>
      <c r="HC1264">
        <f>GV1264*GW1264</f>
        <v>0</v>
      </c>
      <c r="IK1264">
        <v>0</v>
      </c>
    </row>
    <row r="1265" spans="1:245" x14ac:dyDescent="0.2">
      <c r="A1265">
        <v>18</v>
      </c>
      <c r="B1265">
        <v>1</v>
      </c>
      <c r="C1265">
        <v>92</v>
      </c>
      <c r="E1265" t="s">
        <v>222</v>
      </c>
      <c r="F1265" t="s">
        <v>236</v>
      </c>
      <c r="G1265" t="s">
        <v>237</v>
      </c>
      <c r="H1265" t="s">
        <v>171</v>
      </c>
      <c r="I1265">
        <f>I1263*J1265</f>
        <v>0</v>
      </c>
      <c r="J1265">
        <v>11.899999999999999</v>
      </c>
      <c r="O1265">
        <f>ROUND(CP1265,2)</f>
        <v>0</v>
      </c>
      <c r="P1265">
        <f>ROUND(CQ1265*I1265,2)</f>
        <v>0</v>
      </c>
      <c r="Q1265">
        <f>ROUND(CR1265*I1265,2)</f>
        <v>0</v>
      </c>
      <c r="R1265">
        <f>ROUND(CS1265*I1265,2)</f>
        <v>0</v>
      </c>
      <c r="S1265">
        <f>ROUND(CT1265*I1265,2)</f>
        <v>0</v>
      </c>
      <c r="T1265">
        <f>ROUND(CU1265*I1265,2)</f>
        <v>0</v>
      </c>
      <c r="U1265">
        <f>CV1265*I1265</f>
        <v>0</v>
      </c>
      <c r="V1265">
        <f>CW1265*I1265</f>
        <v>0</v>
      </c>
      <c r="W1265">
        <f>ROUND(CX1265*I1265,2)</f>
        <v>0</v>
      </c>
      <c r="X1265">
        <f t="shared" si="518"/>
        <v>0</v>
      </c>
      <c r="Y1265">
        <f t="shared" si="518"/>
        <v>0</v>
      </c>
      <c r="AA1265">
        <v>36286615</v>
      </c>
      <c r="AB1265">
        <f>ROUND((AC1265+AD1265+AF1265),6)</f>
        <v>2466.12</v>
      </c>
      <c r="AC1265">
        <f>ROUND((ES1265),6)</f>
        <v>2466.12</v>
      </c>
      <c r="AD1265">
        <f>ROUND((((ET1265)-(EU1265))+AE1265),6)</f>
        <v>0</v>
      </c>
      <c r="AE1265">
        <f t="shared" si="519"/>
        <v>0</v>
      </c>
      <c r="AF1265">
        <f t="shared" si="519"/>
        <v>0</v>
      </c>
      <c r="AG1265">
        <f>ROUND((AP1265),6)</f>
        <v>0</v>
      </c>
      <c r="AH1265">
        <f t="shared" si="520"/>
        <v>0</v>
      </c>
      <c r="AI1265">
        <f t="shared" si="520"/>
        <v>0</v>
      </c>
      <c r="AJ1265">
        <f>(AS1265)</f>
        <v>0</v>
      </c>
      <c r="AK1265">
        <v>2466.12</v>
      </c>
      <c r="AL1265">
        <v>2466.12</v>
      </c>
      <c r="AM1265">
        <v>0</v>
      </c>
      <c r="AN1265">
        <v>0</v>
      </c>
      <c r="AO1265">
        <v>0</v>
      </c>
      <c r="AP1265">
        <v>0</v>
      </c>
      <c r="AQ1265">
        <v>0</v>
      </c>
      <c r="AR1265">
        <v>0</v>
      </c>
      <c r="AS1265">
        <v>0</v>
      </c>
      <c r="AT1265">
        <v>70</v>
      </c>
      <c r="AU1265">
        <v>10</v>
      </c>
      <c r="AV1265">
        <v>1</v>
      </c>
      <c r="AW1265">
        <v>1</v>
      </c>
      <c r="AZ1265">
        <v>1</v>
      </c>
      <c r="BA1265">
        <v>1</v>
      </c>
      <c r="BB1265">
        <v>1</v>
      </c>
      <c r="BC1265">
        <v>1</v>
      </c>
      <c r="BD1265" t="s">
        <v>3</v>
      </c>
      <c r="BE1265" t="s">
        <v>3</v>
      </c>
      <c r="BF1265" t="s">
        <v>3</v>
      </c>
      <c r="BG1265" t="s">
        <v>3</v>
      </c>
      <c r="BH1265">
        <v>3</v>
      </c>
      <c r="BI1265">
        <v>4</v>
      </c>
      <c r="BJ1265" t="s">
        <v>238</v>
      </c>
      <c r="BM1265">
        <v>0</v>
      </c>
      <c r="BN1265">
        <v>0</v>
      </c>
      <c r="BO1265" t="s">
        <v>3</v>
      </c>
      <c r="BP1265">
        <v>0</v>
      </c>
      <c r="BQ1265">
        <v>1</v>
      </c>
      <c r="BR1265">
        <v>0</v>
      </c>
      <c r="BS1265">
        <v>1</v>
      </c>
      <c r="BT1265">
        <v>1</v>
      </c>
      <c r="BU1265">
        <v>1</v>
      </c>
      <c r="BV1265">
        <v>1</v>
      </c>
      <c r="BW1265">
        <v>1</v>
      </c>
      <c r="BX1265">
        <v>1</v>
      </c>
      <c r="BY1265" t="s">
        <v>3</v>
      </c>
      <c r="BZ1265">
        <v>70</v>
      </c>
      <c r="CA1265">
        <v>10</v>
      </c>
      <c r="CE1265">
        <v>0</v>
      </c>
      <c r="CF1265">
        <v>0</v>
      </c>
      <c r="CG1265">
        <v>0</v>
      </c>
      <c r="CM1265">
        <v>0</v>
      </c>
      <c r="CN1265" t="s">
        <v>3</v>
      </c>
      <c r="CO1265">
        <v>0</v>
      </c>
      <c r="CP1265">
        <f>(P1265+Q1265+S1265)</f>
        <v>0</v>
      </c>
      <c r="CQ1265">
        <f>(AC1265*BC1265*AW1265)</f>
        <v>2466.12</v>
      </c>
      <c r="CR1265">
        <f>((((ET1265)*BB1265-(EU1265)*BS1265)+AE1265*BS1265)*AV1265)</f>
        <v>0</v>
      </c>
      <c r="CS1265">
        <f>(AE1265*BS1265*AV1265)</f>
        <v>0</v>
      </c>
      <c r="CT1265">
        <f>(AF1265*BA1265*AV1265)</f>
        <v>0</v>
      </c>
      <c r="CU1265">
        <f>AG1265</f>
        <v>0</v>
      </c>
      <c r="CV1265">
        <f>(AH1265*AV1265)</f>
        <v>0</v>
      </c>
      <c r="CW1265">
        <f t="shared" si="521"/>
        <v>0</v>
      </c>
      <c r="CX1265">
        <f t="shared" si="521"/>
        <v>0</v>
      </c>
      <c r="CY1265">
        <f>((S1265*BZ1265)/100)</f>
        <v>0</v>
      </c>
      <c r="CZ1265">
        <f>((S1265*CA1265)/100)</f>
        <v>0</v>
      </c>
      <c r="DC1265" t="s">
        <v>3</v>
      </c>
      <c r="DD1265" t="s">
        <v>3</v>
      </c>
      <c r="DE1265" t="s">
        <v>3</v>
      </c>
      <c r="DF1265" t="s">
        <v>3</v>
      </c>
      <c r="DG1265" t="s">
        <v>3</v>
      </c>
      <c r="DH1265" t="s">
        <v>3</v>
      </c>
      <c r="DI1265" t="s">
        <v>3</v>
      </c>
      <c r="DJ1265" t="s">
        <v>3</v>
      </c>
      <c r="DK1265" t="s">
        <v>3</v>
      </c>
      <c r="DL1265" t="s">
        <v>3</v>
      </c>
      <c r="DM1265" t="s">
        <v>3</v>
      </c>
      <c r="DN1265">
        <v>0</v>
      </c>
      <c r="DO1265">
        <v>0</v>
      </c>
      <c r="DP1265">
        <v>1</v>
      </c>
      <c r="DQ1265">
        <v>1</v>
      </c>
      <c r="DU1265">
        <v>1009</v>
      </c>
      <c r="DV1265" t="s">
        <v>171</v>
      </c>
      <c r="DW1265" t="s">
        <v>171</v>
      </c>
      <c r="DX1265">
        <v>1000</v>
      </c>
      <c r="EE1265">
        <v>34857346</v>
      </c>
      <c r="EF1265">
        <v>1</v>
      </c>
      <c r="EG1265" t="s">
        <v>86</v>
      </c>
      <c r="EH1265">
        <v>0</v>
      </c>
      <c r="EI1265" t="s">
        <v>3</v>
      </c>
      <c r="EJ1265">
        <v>4</v>
      </c>
      <c r="EK1265">
        <v>0</v>
      </c>
      <c r="EL1265" t="s">
        <v>87</v>
      </c>
      <c r="EM1265" t="s">
        <v>88</v>
      </c>
      <c r="EO1265" t="s">
        <v>3</v>
      </c>
      <c r="EQ1265">
        <v>0</v>
      </c>
      <c r="ER1265">
        <v>2466.12</v>
      </c>
      <c r="ES1265">
        <v>2466.12</v>
      </c>
      <c r="ET1265">
        <v>0</v>
      </c>
      <c r="EU1265">
        <v>0</v>
      </c>
      <c r="EV1265">
        <v>0</v>
      </c>
      <c r="EW1265">
        <v>0</v>
      </c>
      <c r="EX1265">
        <v>0</v>
      </c>
      <c r="FQ1265">
        <v>0</v>
      </c>
      <c r="FR1265">
        <f>ROUND(IF(AND(BH1265=3,BI1265=3),P1265,0),2)</f>
        <v>0</v>
      </c>
      <c r="FS1265">
        <v>0</v>
      </c>
      <c r="FX1265">
        <v>70</v>
      </c>
      <c r="FY1265">
        <v>10</v>
      </c>
      <c r="GA1265" t="s">
        <v>3</v>
      </c>
      <c r="GD1265">
        <v>0</v>
      </c>
      <c r="GF1265">
        <v>-1591067280</v>
      </c>
      <c r="GG1265">
        <v>2</v>
      </c>
      <c r="GH1265">
        <v>0</v>
      </c>
      <c r="GI1265">
        <v>-2</v>
      </c>
      <c r="GJ1265">
        <v>0</v>
      </c>
      <c r="GK1265">
        <f>ROUND(R1265*(R12)/100,2)</f>
        <v>0</v>
      </c>
      <c r="GL1265">
        <f>ROUND(IF(AND(BH1265=3,BI1265=3,FS1265&lt;&gt;0),P1265,0),2)</f>
        <v>0</v>
      </c>
      <c r="GM1265">
        <f>ROUND(O1265+X1265+Y1265+GK1265,2)+GX1265</f>
        <v>0</v>
      </c>
      <c r="GN1265">
        <f>IF(OR(BI1265=0,BI1265=1),ROUND(O1265+X1265+Y1265+GK1265,2),0)</f>
        <v>0</v>
      </c>
      <c r="GO1265">
        <f>IF(BI1265=2,ROUND(O1265+X1265+Y1265+GK1265,2),0)</f>
        <v>0</v>
      </c>
      <c r="GP1265">
        <f>IF(BI1265=4,ROUND(O1265+X1265+Y1265+GK1265,2)+GX1265,0)</f>
        <v>0</v>
      </c>
      <c r="GR1265">
        <v>0</v>
      </c>
      <c r="GS1265">
        <v>0</v>
      </c>
      <c r="GT1265">
        <v>0</v>
      </c>
      <c r="GU1265" t="s">
        <v>3</v>
      </c>
      <c r="GV1265">
        <f>ROUND((GT1265),6)</f>
        <v>0</v>
      </c>
      <c r="GW1265">
        <v>1</v>
      </c>
      <c r="GX1265">
        <f>ROUND(HC1265*I1265,2)</f>
        <v>0</v>
      </c>
      <c r="HA1265">
        <v>0</v>
      </c>
      <c r="HB1265">
        <v>0</v>
      </c>
      <c r="HC1265">
        <f>GV1265*GW1265</f>
        <v>0</v>
      </c>
      <c r="IK1265">
        <v>0</v>
      </c>
    </row>
    <row r="1267" spans="1:245" x14ac:dyDescent="0.2">
      <c r="A1267" s="2">
        <v>51</v>
      </c>
      <c r="B1267" s="2">
        <f>B1257</f>
        <v>1</v>
      </c>
      <c r="C1267" s="2">
        <f>A1257</f>
        <v>5</v>
      </c>
      <c r="D1267" s="2">
        <f>ROW(A1257)</f>
        <v>1257</v>
      </c>
      <c r="E1267" s="2"/>
      <c r="F1267" s="2" t="str">
        <f>IF(F1257&lt;&gt;"",F1257,"")</f>
        <v>6.3.2</v>
      </c>
      <c r="G1267" s="2" t="str">
        <f>IF(G1257&lt;&gt;"",G1257,"")</f>
        <v>Установка бортового камня</v>
      </c>
      <c r="H1267" s="2">
        <v>0</v>
      </c>
      <c r="I1267" s="2"/>
      <c r="J1267" s="2"/>
      <c r="K1267" s="2"/>
      <c r="L1267" s="2"/>
      <c r="M1267" s="2"/>
      <c r="N1267" s="2"/>
      <c r="O1267" s="2">
        <f t="shared" ref="O1267:T1267" si="522">ROUND(AB1267,2)</f>
        <v>0</v>
      </c>
      <c r="P1267" s="2">
        <f t="shared" si="522"/>
        <v>0</v>
      </c>
      <c r="Q1267" s="2">
        <f t="shared" si="522"/>
        <v>0</v>
      </c>
      <c r="R1267" s="2">
        <f t="shared" si="522"/>
        <v>0</v>
      </c>
      <c r="S1267" s="2">
        <f t="shared" si="522"/>
        <v>0</v>
      </c>
      <c r="T1267" s="2">
        <f t="shared" si="522"/>
        <v>0</v>
      </c>
      <c r="U1267" s="2">
        <f>AH1267</f>
        <v>0</v>
      </c>
      <c r="V1267" s="2">
        <f>AI1267</f>
        <v>0</v>
      </c>
      <c r="W1267" s="2">
        <f>ROUND(AJ1267,2)</f>
        <v>0</v>
      </c>
      <c r="X1267" s="2">
        <f>ROUND(AK1267,2)</f>
        <v>0</v>
      </c>
      <c r="Y1267" s="2">
        <f>ROUND(AL1267,2)</f>
        <v>0</v>
      </c>
      <c r="Z1267" s="2"/>
      <c r="AA1267" s="2"/>
      <c r="AB1267" s="2">
        <f>ROUND(SUMIF(AA1261:AA1265,"=36286615",O1261:O1265),2)</f>
        <v>0</v>
      </c>
      <c r="AC1267" s="2">
        <f>ROUND(SUMIF(AA1261:AA1265,"=36286615",P1261:P1265),2)</f>
        <v>0</v>
      </c>
      <c r="AD1267" s="2">
        <f>ROUND(SUMIF(AA1261:AA1265,"=36286615",Q1261:Q1265),2)</f>
        <v>0</v>
      </c>
      <c r="AE1267" s="2">
        <f>ROUND(SUMIF(AA1261:AA1265,"=36286615",R1261:R1265),2)</f>
        <v>0</v>
      </c>
      <c r="AF1267" s="2">
        <f>ROUND(SUMIF(AA1261:AA1265,"=36286615",S1261:S1265),2)</f>
        <v>0</v>
      </c>
      <c r="AG1267" s="2">
        <f>ROUND(SUMIF(AA1261:AA1265,"=36286615",T1261:T1265),2)</f>
        <v>0</v>
      </c>
      <c r="AH1267" s="2">
        <f>SUMIF(AA1261:AA1265,"=36286615",U1261:U1265)</f>
        <v>0</v>
      </c>
      <c r="AI1267" s="2">
        <f>SUMIF(AA1261:AA1265,"=36286615",V1261:V1265)</f>
        <v>0</v>
      </c>
      <c r="AJ1267" s="2">
        <f>ROUND(SUMIF(AA1261:AA1265,"=36286615",W1261:W1265),2)</f>
        <v>0</v>
      </c>
      <c r="AK1267" s="2">
        <f>ROUND(SUMIF(AA1261:AA1265,"=36286615",X1261:X1265),2)</f>
        <v>0</v>
      </c>
      <c r="AL1267" s="2">
        <f>ROUND(SUMIF(AA1261:AA1265,"=36286615",Y1261:Y1265),2)</f>
        <v>0</v>
      </c>
      <c r="AM1267" s="2"/>
      <c r="AN1267" s="2"/>
      <c r="AO1267" s="2">
        <f t="shared" ref="AO1267:BC1267" si="523">ROUND(BX1267,2)</f>
        <v>0</v>
      </c>
      <c r="AP1267" s="2">
        <f t="shared" si="523"/>
        <v>0</v>
      </c>
      <c r="AQ1267" s="2">
        <f t="shared" si="523"/>
        <v>0</v>
      </c>
      <c r="AR1267" s="2">
        <f t="shared" si="523"/>
        <v>0</v>
      </c>
      <c r="AS1267" s="2">
        <f t="shared" si="523"/>
        <v>0</v>
      </c>
      <c r="AT1267" s="2">
        <f t="shared" si="523"/>
        <v>0</v>
      </c>
      <c r="AU1267" s="2">
        <f t="shared" si="523"/>
        <v>0</v>
      </c>
      <c r="AV1267" s="2">
        <f t="shared" si="523"/>
        <v>0</v>
      </c>
      <c r="AW1267" s="2">
        <f t="shared" si="523"/>
        <v>0</v>
      </c>
      <c r="AX1267" s="2">
        <f t="shared" si="523"/>
        <v>0</v>
      </c>
      <c r="AY1267" s="2">
        <f t="shared" si="523"/>
        <v>0</v>
      </c>
      <c r="AZ1267" s="2">
        <f t="shared" si="523"/>
        <v>0</v>
      </c>
      <c r="BA1267" s="2">
        <f t="shared" si="523"/>
        <v>0</v>
      </c>
      <c r="BB1267" s="2">
        <f t="shared" si="523"/>
        <v>0</v>
      </c>
      <c r="BC1267" s="2">
        <f t="shared" si="523"/>
        <v>0</v>
      </c>
      <c r="BD1267" s="2"/>
      <c r="BE1267" s="2"/>
      <c r="BF1267" s="2"/>
      <c r="BG1267" s="2"/>
      <c r="BH1267" s="2"/>
      <c r="BI1267" s="2"/>
      <c r="BJ1267" s="2"/>
      <c r="BK1267" s="2"/>
      <c r="BL1267" s="2"/>
      <c r="BM1267" s="2"/>
      <c r="BN1267" s="2"/>
      <c r="BO1267" s="2"/>
      <c r="BP1267" s="2"/>
      <c r="BQ1267" s="2"/>
      <c r="BR1267" s="2"/>
      <c r="BS1267" s="2"/>
      <c r="BT1267" s="2"/>
      <c r="BU1267" s="2"/>
      <c r="BV1267" s="2"/>
      <c r="BW1267" s="2"/>
      <c r="BX1267" s="2">
        <f>ROUND(SUMIF(AA1261:AA1265,"=36286615",FQ1261:FQ1265),2)</f>
        <v>0</v>
      </c>
      <c r="BY1267" s="2">
        <f>ROUND(SUMIF(AA1261:AA1265,"=36286615",FR1261:FR1265),2)</f>
        <v>0</v>
      </c>
      <c r="BZ1267" s="2">
        <f>ROUND(SUMIF(AA1261:AA1265,"=36286615",GL1261:GL1265),2)</f>
        <v>0</v>
      </c>
      <c r="CA1267" s="2">
        <f>ROUND(SUMIF(AA1261:AA1265,"=36286615",GM1261:GM1265),2)</f>
        <v>0</v>
      </c>
      <c r="CB1267" s="2">
        <f>ROUND(SUMIF(AA1261:AA1265,"=36286615",GN1261:GN1265),2)</f>
        <v>0</v>
      </c>
      <c r="CC1267" s="2">
        <f>ROUND(SUMIF(AA1261:AA1265,"=36286615",GO1261:GO1265),2)</f>
        <v>0</v>
      </c>
      <c r="CD1267" s="2">
        <f>ROUND(SUMIF(AA1261:AA1265,"=36286615",GP1261:GP1265),2)</f>
        <v>0</v>
      </c>
      <c r="CE1267" s="2">
        <f>AC1267-BX1267</f>
        <v>0</v>
      </c>
      <c r="CF1267" s="2">
        <f>AC1267-BY1267</f>
        <v>0</v>
      </c>
      <c r="CG1267" s="2">
        <f>BX1267-BZ1267</f>
        <v>0</v>
      </c>
      <c r="CH1267" s="2">
        <f>AC1267-BX1267-BY1267+BZ1267</f>
        <v>0</v>
      </c>
      <c r="CI1267" s="2">
        <f>BY1267-BZ1267</f>
        <v>0</v>
      </c>
      <c r="CJ1267" s="2">
        <f>ROUND(SUMIF(AA1261:AA1265,"=36286615",GX1261:GX1265),2)</f>
        <v>0</v>
      </c>
      <c r="CK1267" s="2">
        <f>ROUND(SUMIF(AA1261:AA1265,"=36286615",GY1261:GY1265),2)</f>
        <v>0</v>
      </c>
      <c r="CL1267" s="2">
        <f>ROUND(SUMIF(AA1261:AA1265,"=36286615",GZ1261:GZ1265),2)</f>
        <v>0</v>
      </c>
      <c r="CM1267" s="2"/>
      <c r="CN1267" s="2"/>
      <c r="CO1267" s="2"/>
      <c r="CP1267" s="2"/>
      <c r="CQ1267" s="2"/>
      <c r="CR1267" s="2"/>
      <c r="CS1267" s="2"/>
      <c r="CT1267" s="2"/>
      <c r="CU1267" s="2"/>
      <c r="CV1267" s="2"/>
      <c r="CW1267" s="2"/>
      <c r="CX1267" s="2"/>
      <c r="CY1267" s="2"/>
      <c r="CZ1267" s="2"/>
      <c r="DA1267" s="2"/>
      <c r="DB1267" s="2"/>
      <c r="DC1267" s="2"/>
      <c r="DD1267" s="2"/>
      <c r="DE1267" s="2"/>
      <c r="DF1267" s="2"/>
      <c r="DG1267" s="3"/>
      <c r="DH1267" s="3"/>
      <c r="DI1267" s="3"/>
      <c r="DJ1267" s="3"/>
      <c r="DK1267" s="3"/>
      <c r="DL1267" s="3"/>
      <c r="DM1267" s="3"/>
      <c r="DN1267" s="3"/>
      <c r="DO1267" s="3"/>
      <c r="DP1267" s="3"/>
      <c r="DQ1267" s="3"/>
      <c r="DR1267" s="3"/>
      <c r="DS1267" s="3"/>
      <c r="DT1267" s="3"/>
      <c r="DU1267" s="3"/>
      <c r="DV1267" s="3"/>
      <c r="DW1267" s="3"/>
      <c r="DX1267" s="3"/>
      <c r="DY1267" s="3"/>
      <c r="DZ1267" s="3"/>
      <c r="EA1267" s="3"/>
      <c r="EB1267" s="3"/>
      <c r="EC1267" s="3"/>
      <c r="ED1267" s="3"/>
      <c r="EE1267" s="3"/>
      <c r="EF1267" s="3"/>
      <c r="EG1267" s="3"/>
      <c r="EH1267" s="3"/>
      <c r="EI1267" s="3"/>
      <c r="EJ1267" s="3"/>
      <c r="EK1267" s="3"/>
      <c r="EL1267" s="3"/>
      <c r="EM1267" s="3"/>
      <c r="EN1267" s="3"/>
      <c r="EO1267" s="3"/>
      <c r="EP1267" s="3"/>
      <c r="EQ1267" s="3"/>
      <c r="ER1267" s="3"/>
      <c r="ES1267" s="3"/>
      <c r="ET1267" s="3"/>
      <c r="EU1267" s="3"/>
      <c r="EV1267" s="3"/>
      <c r="EW1267" s="3"/>
      <c r="EX1267" s="3"/>
      <c r="EY1267" s="3"/>
      <c r="EZ1267" s="3"/>
      <c r="FA1267" s="3"/>
      <c r="FB1267" s="3"/>
      <c r="FC1267" s="3"/>
      <c r="FD1267" s="3"/>
      <c r="FE1267" s="3"/>
      <c r="FF1267" s="3"/>
      <c r="FG1267" s="3"/>
      <c r="FH1267" s="3"/>
      <c r="FI1267" s="3"/>
      <c r="FJ1267" s="3"/>
      <c r="FK1267" s="3"/>
      <c r="FL1267" s="3"/>
      <c r="FM1267" s="3"/>
      <c r="FN1267" s="3"/>
      <c r="FO1267" s="3"/>
      <c r="FP1267" s="3"/>
      <c r="FQ1267" s="3"/>
      <c r="FR1267" s="3"/>
      <c r="FS1267" s="3"/>
      <c r="FT1267" s="3"/>
      <c r="FU1267" s="3"/>
      <c r="FV1267" s="3"/>
      <c r="FW1267" s="3"/>
      <c r="FX1267" s="3"/>
      <c r="FY1267" s="3"/>
      <c r="FZ1267" s="3"/>
      <c r="GA1267" s="3"/>
      <c r="GB1267" s="3"/>
      <c r="GC1267" s="3"/>
      <c r="GD1267" s="3"/>
      <c r="GE1267" s="3"/>
      <c r="GF1267" s="3"/>
      <c r="GG1267" s="3"/>
      <c r="GH1267" s="3"/>
      <c r="GI1267" s="3"/>
      <c r="GJ1267" s="3"/>
      <c r="GK1267" s="3"/>
      <c r="GL1267" s="3"/>
      <c r="GM1267" s="3"/>
      <c r="GN1267" s="3"/>
      <c r="GO1267" s="3"/>
      <c r="GP1267" s="3"/>
      <c r="GQ1267" s="3"/>
      <c r="GR1267" s="3"/>
      <c r="GS1267" s="3"/>
      <c r="GT1267" s="3"/>
      <c r="GU1267" s="3"/>
      <c r="GV1267" s="3"/>
      <c r="GW1267" s="3"/>
      <c r="GX1267" s="3">
        <v>0</v>
      </c>
    </row>
    <row r="1269" spans="1:245" x14ac:dyDescent="0.2">
      <c r="A1269" s="4">
        <v>50</v>
      </c>
      <c r="B1269" s="4">
        <v>0</v>
      </c>
      <c r="C1269" s="4">
        <v>0</v>
      </c>
      <c r="D1269" s="4">
        <v>1</v>
      </c>
      <c r="E1269" s="4">
        <v>201</v>
      </c>
      <c r="F1269" s="4">
        <f>ROUND(Source!O1267,O1269)</f>
        <v>0</v>
      </c>
      <c r="G1269" s="4" t="s">
        <v>12</v>
      </c>
      <c r="H1269" s="4" t="s">
        <v>13</v>
      </c>
      <c r="I1269" s="4"/>
      <c r="J1269" s="4"/>
      <c r="K1269" s="4">
        <v>201</v>
      </c>
      <c r="L1269" s="4">
        <v>1</v>
      </c>
      <c r="M1269" s="4">
        <v>3</v>
      </c>
      <c r="N1269" s="4" t="s">
        <v>3</v>
      </c>
      <c r="O1269" s="4">
        <v>2</v>
      </c>
      <c r="P1269" s="4"/>
      <c r="Q1269" s="4"/>
      <c r="R1269" s="4"/>
      <c r="S1269" s="4"/>
      <c r="T1269" s="4"/>
      <c r="U1269" s="4"/>
      <c r="V1269" s="4"/>
      <c r="W1269" s="4"/>
    </row>
    <row r="1270" spans="1:245" x14ac:dyDescent="0.2">
      <c r="A1270" s="4">
        <v>50</v>
      </c>
      <c r="B1270" s="4">
        <v>0</v>
      </c>
      <c r="C1270" s="4">
        <v>0</v>
      </c>
      <c r="D1270" s="4">
        <v>1</v>
      </c>
      <c r="E1270" s="4">
        <v>202</v>
      </c>
      <c r="F1270" s="4">
        <f>ROUND(Source!P1267,O1270)</f>
        <v>0</v>
      </c>
      <c r="G1270" s="4" t="s">
        <v>14</v>
      </c>
      <c r="H1270" s="4" t="s">
        <v>15</v>
      </c>
      <c r="I1270" s="4"/>
      <c r="J1270" s="4"/>
      <c r="K1270" s="4">
        <v>202</v>
      </c>
      <c r="L1270" s="4">
        <v>2</v>
      </c>
      <c r="M1270" s="4">
        <v>3</v>
      </c>
      <c r="N1270" s="4" t="s">
        <v>3</v>
      </c>
      <c r="O1270" s="4">
        <v>2</v>
      </c>
      <c r="P1270" s="4"/>
      <c r="Q1270" s="4"/>
      <c r="R1270" s="4"/>
      <c r="S1270" s="4"/>
      <c r="T1270" s="4"/>
      <c r="U1270" s="4"/>
      <c r="V1270" s="4"/>
      <c r="W1270" s="4"/>
    </row>
    <row r="1271" spans="1:245" x14ac:dyDescent="0.2">
      <c r="A1271" s="4">
        <v>50</v>
      </c>
      <c r="B1271" s="4">
        <v>0</v>
      </c>
      <c r="C1271" s="4">
        <v>0</v>
      </c>
      <c r="D1271" s="4">
        <v>1</v>
      </c>
      <c r="E1271" s="4">
        <v>222</v>
      </c>
      <c r="F1271" s="4">
        <f>ROUND(Source!AO1267,O1271)</f>
        <v>0</v>
      </c>
      <c r="G1271" s="4" t="s">
        <v>16</v>
      </c>
      <c r="H1271" s="4" t="s">
        <v>17</v>
      </c>
      <c r="I1271" s="4"/>
      <c r="J1271" s="4"/>
      <c r="K1271" s="4">
        <v>222</v>
      </c>
      <c r="L1271" s="4">
        <v>3</v>
      </c>
      <c r="M1271" s="4">
        <v>3</v>
      </c>
      <c r="N1271" s="4" t="s">
        <v>3</v>
      </c>
      <c r="O1271" s="4">
        <v>2</v>
      </c>
      <c r="P1271" s="4"/>
      <c r="Q1271" s="4"/>
      <c r="R1271" s="4"/>
      <c r="S1271" s="4"/>
      <c r="T1271" s="4"/>
      <c r="U1271" s="4"/>
      <c r="V1271" s="4"/>
      <c r="W1271" s="4"/>
    </row>
    <row r="1272" spans="1:245" x14ac:dyDescent="0.2">
      <c r="A1272" s="4">
        <v>50</v>
      </c>
      <c r="B1272" s="4">
        <v>0</v>
      </c>
      <c r="C1272" s="4">
        <v>0</v>
      </c>
      <c r="D1272" s="4">
        <v>1</v>
      </c>
      <c r="E1272" s="4">
        <v>225</v>
      </c>
      <c r="F1272" s="4">
        <f>ROUND(Source!AV1267,O1272)</f>
        <v>0</v>
      </c>
      <c r="G1272" s="4" t="s">
        <v>18</v>
      </c>
      <c r="H1272" s="4" t="s">
        <v>19</v>
      </c>
      <c r="I1272" s="4"/>
      <c r="J1272" s="4"/>
      <c r="K1272" s="4">
        <v>225</v>
      </c>
      <c r="L1272" s="4">
        <v>4</v>
      </c>
      <c r="M1272" s="4">
        <v>3</v>
      </c>
      <c r="N1272" s="4" t="s">
        <v>3</v>
      </c>
      <c r="O1272" s="4">
        <v>2</v>
      </c>
      <c r="P1272" s="4"/>
      <c r="Q1272" s="4"/>
      <c r="R1272" s="4"/>
      <c r="S1272" s="4"/>
      <c r="T1272" s="4"/>
      <c r="U1272" s="4"/>
      <c r="V1272" s="4"/>
      <c r="W1272" s="4"/>
    </row>
    <row r="1273" spans="1:245" x14ac:dyDescent="0.2">
      <c r="A1273" s="4">
        <v>50</v>
      </c>
      <c r="B1273" s="4">
        <v>0</v>
      </c>
      <c r="C1273" s="4">
        <v>0</v>
      </c>
      <c r="D1273" s="4">
        <v>1</v>
      </c>
      <c r="E1273" s="4">
        <v>226</v>
      </c>
      <c r="F1273" s="4">
        <f>ROUND(Source!AW1267,O1273)</f>
        <v>0</v>
      </c>
      <c r="G1273" s="4" t="s">
        <v>20</v>
      </c>
      <c r="H1273" s="4" t="s">
        <v>21</v>
      </c>
      <c r="I1273" s="4"/>
      <c r="J1273" s="4"/>
      <c r="K1273" s="4">
        <v>226</v>
      </c>
      <c r="L1273" s="4">
        <v>5</v>
      </c>
      <c r="M1273" s="4">
        <v>3</v>
      </c>
      <c r="N1273" s="4" t="s">
        <v>3</v>
      </c>
      <c r="O1273" s="4">
        <v>2</v>
      </c>
      <c r="P1273" s="4"/>
      <c r="Q1273" s="4"/>
      <c r="R1273" s="4"/>
      <c r="S1273" s="4"/>
      <c r="T1273" s="4"/>
      <c r="U1273" s="4"/>
      <c r="V1273" s="4"/>
      <c r="W1273" s="4"/>
    </row>
    <row r="1274" spans="1:245" x14ac:dyDescent="0.2">
      <c r="A1274" s="4">
        <v>50</v>
      </c>
      <c r="B1274" s="4">
        <v>0</v>
      </c>
      <c r="C1274" s="4">
        <v>0</v>
      </c>
      <c r="D1274" s="4">
        <v>1</v>
      </c>
      <c r="E1274" s="4">
        <v>227</v>
      </c>
      <c r="F1274" s="4">
        <f>ROUND(Source!AX1267,O1274)</f>
        <v>0</v>
      </c>
      <c r="G1274" s="4" t="s">
        <v>22</v>
      </c>
      <c r="H1274" s="4" t="s">
        <v>23</v>
      </c>
      <c r="I1274" s="4"/>
      <c r="J1274" s="4"/>
      <c r="K1274" s="4">
        <v>227</v>
      </c>
      <c r="L1274" s="4">
        <v>6</v>
      </c>
      <c r="M1274" s="4">
        <v>3</v>
      </c>
      <c r="N1274" s="4" t="s">
        <v>3</v>
      </c>
      <c r="O1274" s="4">
        <v>2</v>
      </c>
      <c r="P1274" s="4"/>
      <c r="Q1274" s="4"/>
      <c r="R1274" s="4"/>
      <c r="S1274" s="4"/>
      <c r="T1274" s="4"/>
      <c r="U1274" s="4"/>
      <c r="V1274" s="4"/>
      <c r="W1274" s="4"/>
    </row>
    <row r="1275" spans="1:245" x14ac:dyDescent="0.2">
      <c r="A1275" s="4">
        <v>50</v>
      </c>
      <c r="B1275" s="4">
        <v>0</v>
      </c>
      <c r="C1275" s="4">
        <v>0</v>
      </c>
      <c r="D1275" s="4">
        <v>1</v>
      </c>
      <c r="E1275" s="4">
        <v>228</v>
      </c>
      <c r="F1275" s="4">
        <f>ROUND(Source!AY1267,O1275)</f>
        <v>0</v>
      </c>
      <c r="G1275" s="4" t="s">
        <v>24</v>
      </c>
      <c r="H1275" s="4" t="s">
        <v>25</v>
      </c>
      <c r="I1275" s="4"/>
      <c r="J1275" s="4"/>
      <c r="K1275" s="4">
        <v>228</v>
      </c>
      <c r="L1275" s="4">
        <v>7</v>
      </c>
      <c r="M1275" s="4">
        <v>3</v>
      </c>
      <c r="N1275" s="4" t="s">
        <v>3</v>
      </c>
      <c r="O1275" s="4">
        <v>2</v>
      </c>
      <c r="P1275" s="4"/>
      <c r="Q1275" s="4"/>
      <c r="R1275" s="4"/>
      <c r="S1275" s="4"/>
      <c r="T1275" s="4"/>
      <c r="U1275" s="4"/>
      <c r="V1275" s="4"/>
      <c r="W1275" s="4"/>
    </row>
    <row r="1276" spans="1:245" x14ac:dyDescent="0.2">
      <c r="A1276" s="4">
        <v>50</v>
      </c>
      <c r="B1276" s="4">
        <v>0</v>
      </c>
      <c r="C1276" s="4">
        <v>0</v>
      </c>
      <c r="D1276" s="4">
        <v>1</v>
      </c>
      <c r="E1276" s="4">
        <v>216</v>
      </c>
      <c r="F1276" s="4">
        <f>ROUND(Source!AP1267,O1276)</f>
        <v>0</v>
      </c>
      <c r="G1276" s="4" t="s">
        <v>26</v>
      </c>
      <c r="H1276" s="4" t="s">
        <v>27</v>
      </c>
      <c r="I1276" s="4"/>
      <c r="J1276" s="4"/>
      <c r="K1276" s="4">
        <v>216</v>
      </c>
      <c r="L1276" s="4">
        <v>8</v>
      </c>
      <c r="M1276" s="4">
        <v>3</v>
      </c>
      <c r="N1276" s="4" t="s">
        <v>3</v>
      </c>
      <c r="O1276" s="4">
        <v>2</v>
      </c>
      <c r="P1276" s="4"/>
      <c r="Q1276" s="4"/>
      <c r="R1276" s="4"/>
      <c r="S1276" s="4"/>
      <c r="T1276" s="4"/>
      <c r="U1276" s="4"/>
      <c r="V1276" s="4"/>
      <c r="W1276" s="4"/>
    </row>
    <row r="1277" spans="1:245" x14ac:dyDescent="0.2">
      <c r="A1277" s="4">
        <v>50</v>
      </c>
      <c r="B1277" s="4">
        <v>0</v>
      </c>
      <c r="C1277" s="4">
        <v>0</v>
      </c>
      <c r="D1277" s="4">
        <v>1</v>
      </c>
      <c r="E1277" s="4">
        <v>223</v>
      </c>
      <c r="F1277" s="4">
        <f>ROUND(Source!AQ1267,O1277)</f>
        <v>0</v>
      </c>
      <c r="G1277" s="4" t="s">
        <v>28</v>
      </c>
      <c r="H1277" s="4" t="s">
        <v>29</v>
      </c>
      <c r="I1277" s="4"/>
      <c r="J1277" s="4"/>
      <c r="K1277" s="4">
        <v>223</v>
      </c>
      <c r="L1277" s="4">
        <v>9</v>
      </c>
      <c r="M1277" s="4">
        <v>3</v>
      </c>
      <c r="N1277" s="4" t="s">
        <v>3</v>
      </c>
      <c r="O1277" s="4">
        <v>2</v>
      </c>
      <c r="P1277" s="4"/>
      <c r="Q1277" s="4"/>
      <c r="R1277" s="4"/>
      <c r="S1277" s="4"/>
      <c r="T1277" s="4"/>
      <c r="U1277" s="4"/>
      <c r="V1277" s="4"/>
      <c r="W1277" s="4"/>
    </row>
    <row r="1278" spans="1:245" x14ac:dyDescent="0.2">
      <c r="A1278" s="4">
        <v>50</v>
      </c>
      <c r="B1278" s="4">
        <v>0</v>
      </c>
      <c r="C1278" s="4">
        <v>0</v>
      </c>
      <c r="D1278" s="4">
        <v>1</v>
      </c>
      <c r="E1278" s="4">
        <v>229</v>
      </c>
      <c r="F1278" s="4">
        <f>ROUND(Source!AZ1267,O1278)</f>
        <v>0</v>
      </c>
      <c r="G1278" s="4" t="s">
        <v>30</v>
      </c>
      <c r="H1278" s="4" t="s">
        <v>31</v>
      </c>
      <c r="I1278" s="4"/>
      <c r="J1278" s="4"/>
      <c r="K1278" s="4">
        <v>229</v>
      </c>
      <c r="L1278" s="4">
        <v>10</v>
      </c>
      <c r="M1278" s="4">
        <v>3</v>
      </c>
      <c r="N1278" s="4" t="s">
        <v>3</v>
      </c>
      <c r="O1278" s="4">
        <v>2</v>
      </c>
      <c r="P1278" s="4"/>
      <c r="Q1278" s="4"/>
      <c r="R1278" s="4"/>
      <c r="S1278" s="4"/>
      <c r="T1278" s="4"/>
      <c r="U1278" s="4"/>
      <c r="V1278" s="4"/>
      <c r="W1278" s="4"/>
    </row>
    <row r="1279" spans="1:245" x14ac:dyDescent="0.2">
      <c r="A1279" s="4">
        <v>50</v>
      </c>
      <c r="B1279" s="4">
        <v>0</v>
      </c>
      <c r="C1279" s="4">
        <v>0</v>
      </c>
      <c r="D1279" s="4">
        <v>1</v>
      </c>
      <c r="E1279" s="4">
        <v>203</v>
      </c>
      <c r="F1279" s="4">
        <f>ROUND(Source!Q1267,O1279)</f>
        <v>0</v>
      </c>
      <c r="G1279" s="4" t="s">
        <v>32</v>
      </c>
      <c r="H1279" s="4" t="s">
        <v>33</v>
      </c>
      <c r="I1279" s="4"/>
      <c r="J1279" s="4"/>
      <c r="K1279" s="4">
        <v>203</v>
      </c>
      <c r="L1279" s="4">
        <v>11</v>
      </c>
      <c r="M1279" s="4">
        <v>3</v>
      </c>
      <c r="N1279" s="4" t="s">
        <v>3</v>
      </c>
      <c r="O1279" s="4">
        <v>2</v>
      </c>
      <c r="P1279" s="4"/>
      <c r="Q1279" s="4"/>
      <c r="R1279" s="4"/>
      <c r="S1279" s="4"/>
      <c r="T1279" s="4"/>
      <c r="U1279" s="4"/>
      <c r="V1279" s="4"/>
      <c r="W1279" s="4"/>
    </row>
    <row r="1280" spans="1:245" x14ac:dyDescent="0.2">
      <c r="A1280" s="4">
        <v>50</v>
      </c>
      <c r="B1280" s="4">
        <v>0</v>
      </c>
      <c r="C1280" s="4">
        <v>0</v>
      </c>
      <c r="D1280" s="4">
        <v>1</v>
      </c>
      <c r="E1280" s="4">
        <v>231</v>
      </c>
      <c r="F1280" s="4">
        <f>ROUND(Source!BB1267,O1280)</f>
        <v>0</v>
      </c>
      <c r="G1280" s="4" t="s">
        <v>34</v>
      </c>
      <c r="H1280" s="4" t="s">
        <v>35</v>
      </c>
      <c r="I1280" s="4"/>
      <c r="J1280" s="4"/>
      <c r="K1280" s="4">
        <v>231</v>
      </c>
      <c r="L1280" s="4">
        <v>12</v>
      </c>
      <c r="M1280" s="4">
        <v>3</v>
      </c>
      <c r="N1280" s="4" t="s">
        <v>3</v>
      </c>
      <c r="O1280" s="4">
        <v>2</v>
      </c>
      <c r="P1280" s="4"/>
      <c r="Q1280" s="4"/>
      <c r="R1280" s="4"/>
      <c r="S1280" s="4"/>
      <c r="T1280" s="4"/>
      <c r="U1280" s="4"/>
      <c r="V1280" s="4"/>
      <c r="W1280" s="4"/>
    </row>
    <row r="1281" spans="1:88" x14ac:dyDescent="0.2">
      <c r="A1281" s="4">
        <v>50</v>
      </c>
      <c r="B1281" s="4">
        <v>0</v>
      </c>
      <c r="C1281" s="4">
        <v>0</v>
      </c>
      <c r="D1281" s="4">
        <v>1</v>
      </c>
      <c r="E1281" s="4">
        <v>204</v>
      </c>
      <c r="F1281" s="4">
        <f>ROUND(Source!R1267,O1281)</f>
        <v>0</v>
      </c>
      <c r="G1281" s="4" t="s">
        <v>36</v>
      </c>
      <c r="H1281" s="4" t="s">
        <v>37</v>
      </c>
      <c r="I1281" s="4"/>
      <c r="J1281" s="4"/>
      <c r="K1281" s="4">
        <v>204</v>
      </c>
      <c r="L1281" s="4">
        <v>13</v>
      </c>
      <c r="M1281" s="4">
        <v>3</v>
      </c>
      <c r="N1281" s="4" t="s">
        <v>3</v>
      </c>
      <c r="O1281" s="4">
        <v>2</v>
      </c>
      <c r="P1281" s="4"/>
      <c r="Q1281" s="4"/>
      <c r="R1281" s="4"/>
      <c r="S1281" s="4"/>
      <c r="T1281" s="4"/>
      <c r="U1281" s="4"/>
      <c r="V1281" s="4"/>
      <c r="W1281" s="4"/>
    </row>
    <row r="1282" spans="1:88" x14ac:dyDescent="0.2">
      <c r="A1282" s="4">
        <v>50</v>
      </c>
      <c r="B1282" s="4">
        <v>0</v>
      </c>
      <c r="C1282" s="4">
        <v>0</v>
      </c>
      <c r="D1282" s="4">
        <v>1</v>
      </c>
      <c r="E1282" s="4">
        <v>205</v>
      </c>
      <c r="F1282" s="4">
        <f>ROUND(Source!S1267,O1282)</f>
        <v>0</v>
      </c>
      <c r="G1282" s="4" t="s">
        <v>38</v>
      </c>
      <c r="H1282" s="4" t="s">
        <v>39</v>
      </c>
      <c r="I1282" s="4"/>
      <c r="J1282" s="4"/>
      <c r="K1282" s="4">
        <v>205</v>
      </c>
      <c r="L1282" s="4">
        <v>14</v>
      </c>
      <c r="M1282" s="4">
        <v>3</v>
      </c>
      <c r="N1282" s="4" t="s">
        <v>3</v>
      </c>
      <c r="O1282" s="4">
        <v>2</v>
      </c>
      <c r="P1282" s="4"/>
      <c r="Q1282" s="4"/>
      <c r="R1282" s="4"/>
      <c r="S1282" s="4"/>
      <c r="T1282" s="4"/>
      <c r="U1282" s="4"/>
      <c r="V1282" s="4"/>
      <c r="W1282" s="4"/>
    </row>
    <row r="1283" spans="1:88" x14ac:dyDescent="0.2">
      <c r="A1283" s="4">
        <v>50</v>
      </c>
      <c r="B1283" s="4">
        <v>0</v>
      </c>
      <c r="C1283" s="4">
        <v>0</v>
      </c>
      <c r="D1283" s="4">
        <v>1</v>
      </c>
      <c r="E1283" s="4">
        <v>232</v>
      </c>
      <c r="F1283" s="4">
        <f>ROUND(Source!BC1267,O1283)</f>
        <v>0</v>
      </c>
      <c r="G1283" s="4" t="s">
        <v>40</v>
      </c>
      <c r="H1283" s="4" t="s">
        <v>41</v>
      </c>
      <c r="I1283" s="4"/>
      <c r="J1283" s="4"/>
      <c r="K1283" s="4">
        <v>232</v>
      </c>
      <c r="L1283" s="4">
        <v>15</v>
      </c>
      <c r="M1283" s="4">
        <v>3</v>
      </c>
      <c r="N1283" s="4" t="s">
        <v>3</v>
      </c>
      <c r="O1283" s="4">
        <v>2</v>
      </c>
      <c r="P1283" s="4"/>
      <c r="Q1283" s="4"/>
      <c r="R1283" s="4"/>
      <c r="S1283" s="4"/>
      <c r="T1283" s="4"/>
      <c r="U1283" s="4"/>
      <c r="V1283" s="4"/>
      <c r="W1283" s="4"/>
    </row>
    <row r="1284" spans="1:88" x14ac:dyDescent="0.2">
      <c r="A1284" s="4">
        <v>50</v>
      </c>
      <c r="B1284" s="4">
        <v>0</v>
      </c>
      <c r="C1284" s="4">
        <v>0</v>
      </c>
      <c r="D1284" s="4">
        <v>1</v>
      </c>
      <c r="E1284" s="4">
        <v>214</v>
      </c>
      <c r="F1284" s="4">
        <f>ROUND(Source!AS1267,O1284)</f>
        <v>0</v>
      </c>
      <c r="G1284" s="4" t="s">
        <v>42</v>
      </c>
      <c r="H1284" s="4" t="s">
        <v>43</v>
      </c>
      <c r="I1284" s="4"/>
      <c r="J1284" s="4"/>
      <c r="K1284" s="4">
        <v>214</v>
      </c>
      <c r="L1284" s="4">
        <v>16</v>
      </c>
      <c r="M1284" s="4">
        <v>3</v>
      </c>
      <c r="N1284" s="4" t="s">
        <v>3</v>
      </c>
      <c r="O1284" s="4">
        <v>2</v>
      </c>
      <c r="P1284" s="4"/>
      <c r="Q1284" s="4"/>
      <c r="R1284" s="4"/>
      <c r="S1284" s="4"/>
      <c r="T1284" s="4"/>
      <c r="U1284" s="4"/>
      <c r="V1284" s="4"/>
      <c r="W1284" s="4"/>
    </row>
    <row r="1285" spans="1:88" x14ac:dyDescent="0.2">
      <c r="A1285" s="4">
        <v>50</v>
      </c>
      <c r="B1285" s="4">
        <v>0</v>
      </c>
      <c r="C1285" s="4">
        <v>0</v>
      </c>
      <c r="D1285" s="4">
        <v>1</v>
      </c>
      <c r="E1285" s="4">
        <v>215</v>
      </c>
      <c r="F1285" s="4">
        <f>ROUND(Source!AT1267,O1285)</f>
        <v>0</v>
      </c>
      <c r="G1285" s="4" t="s">
        <v>44</v>
      </c>
      <c r="H1285" s="4" t="s">
        <v>45</v>
      </c>
      <c r="I1285" s="4"/>
      <c r="J1285" s="4"/>
      <c r="K1285" s="4">
        <v>215</v>
      </c>
      <c r="L1285" s="4">
        <v>17</v>
      </c>
      <c r="M1285" s="4">
        <v>3</v>
      </c>
      <c r="N1285" s="4" t="s">
        <v>3</v>
      </c>
      <c r="O1285" s="4">
        <v>2</v>
      </c>
      <c r="P1285" s="4"/>
      <c r="Q1285" s="4"/>
      <c r="R1285" s="4"/>
      <c r="S1285" s="4"/>
      <c r="T1285" s="4"/>
      <c r="U1285" s="4"/>
      <c r="V1285" s="4"/>
      <c r="W1285" s="4"/>
    </row>
    <row r="1286" spans="1:88" x14ac:dyDescent="0.2">
      <c r="A1286" s="4">
        <v>50</v>
      </c>
      <c r="B1286" s="4">
        <v>0</v>
      </c>
      <c r="C1286" s="4">
        <v>0</v>
      </c>
      <c r="D1286" s="4">
        <v>1</v>
      </c>
      <c r="E1286" s="4">
        <v>217</v>
      </c>
      <c r="F1286" s="4">
        <f>ROUND(Source!AU1267,O1286)</f>
        <v>0</v>
      </c>
      <c r="G1286" s="4" t="s">
        <v>46</v>
      </c>
      <c r="H1286" s="4" t="s">
        <v>47</v>
      </c>
      <c r="I1286" s="4"/>
      <c r="J1286" s="4"/>
      <c r="K1286" s="4">
        <v>217</v>
      </c>
      <c r="L1286" s="4">
        <v>18</v>
      </c>
      <c r="M1286" s="4">
        <v>3</v>
      </c>
      <c r="N1286" s="4" t="s">
        <v>3</v>
      </c>
      <c r="O1286" s="4">
        <v>2</v>
      </c>
      <c r="P1286" s="4"/>
      <c r="Q1286" s="4"/>
      <c r="R1286" s="4"/>
      <c r="S1286" s="4"/>
      <c r="T1286" s="4"/>
      <c r="U1286" s="4"/>
      <c r="V1286" s="4"/>
      <c r="W1286" s="4"/>
    </row>
    <row r="1287" spans="1:88" x14ac:dyDescent="0.2">
      <c r="A1287" s="4">
        <v>50</v>
      </c>
      <c r="B1287" s="4">
        <v>0</v>
      </c>
      <c r="C1287" s="4">
        <v>0</v>
      </c>
      <c r="D1287" s="4">
        <v>1</v>
      </c>
      <c r="E1287" s="4">
        <v>230</v>
      </c>
      <c r="F1287" s="4">
        <f>ROUND(Source!BA1267,O1287)</f>
        <v>0</v>
      </c>
      <c r="G1287" s="4" t="s">
        <v>48</v>
      </c>
      <c r="H1287" s="4" t="s">
        <v>49</v>
      </c>
      <c r="I1287" s="4"/>
      <c r="J1287" s="4"/>
      <c r="K1287" s="4">
        <v>230</v>
      </c>
      <c r="L1287" s="4">
        <v>19</v>
      </c>
      <c r="M1287" s="4">
        <v>3</v>
      </c>
      <c r="N1287" s="4" t="s">
        <v>3</v>
      </c>
      <c r="O1287" s="4">
        <v>2</v>
      </c>
      <c r="P1287" s="4"/>
      <c r="Q1287" s="4"/>
      <c r="R1287" s="4"/>
      <c r="S1287" s="4"/>
      <c r="T1287" s="4"/>
      <c r="U1287" s="4"/>
      <c r="V1287" s="4"/>
      <c r="W1287" s="4"/>
    </row>
    <row r="1288" spans="1:88" x14ac:dyDescent="0.2">
      <c r="A1288" s="4">
        <v>50</v>
      </c>
      <c r="B1288" s="4">
        <v>0</v>
      </c>
      <c r="C1288" s="4">
        <v>0</v>
      </c>
      <c r="D1288" s="4">
        <v>1</v>
      </c>
      <c r="E1288" s="4">
        <v>206</v>
      </c>
      <c r="F1288" s="4">
        <f>ROUND(Source!T1267,O1288)</f>
        <v>0</v>
      </c>
      <c r="G1288" s="4" t="s">
        <v>50</v>
      </c>
      <c r="H1288" s="4" t="s">
        <v>51</v>
      </c>
      <c r="I1288" s="4"/>
      <c r="J1288" s="4"/>
      <c r="K1288" s="4">
        <v>206</v>
      </c>
      <c r="L1288" s="4">
        <v>20</v>
      </c>
      <c r="M1288" s="4">
        <v>3</v>
      </c>
      <c r="N1288" s="4" t="s">
        <v>3</v>
      </c>
      <c r="O1288" s="4">
        <v>2</v>
      </c>
      <c r="P1288" s="4"/>
      <c r="Q1288" s="4"/>
      <c r="R1288" s="4"/>
      <c r="S1288" s="4"/>
      <c r="T1288" s="4"/>
      <c r="U1288" s="4"/>
      <c r="V1288" s="4"/>
      <c r="W1288" s="4"/>
    </row>
    <row r="1289" spans="1:88" x14ac:dyDescent="0.2">
      <c r="A1289" s="4">
        <v>50</v>
      </c>
      <c r="B1289" s="4">
        <v>0</v>
      </c>
      <c r="C1289" s="4">
        <v>0</v>
      </c>
      <c r="D1289" s="4">
        <v>1</v>
      </c>
      <c r="E1289" s="4">
        <v>207</v>
      </c>
      <c r="F1289" s="4">
        <f>Source!U1267</f>
        <v>0</v>
      </c>
      <c r="G1289" s="4" t="s">
        <v>52</v>
      </c>
      <c r="H1289" s="4" t="s">
        <v>53</v>
      </c>
      <c r="I1289" s="4"/>
      <c r="J1289" s="4"/>
      <c r="K1289" s="4">
        <v>207</v>
      </c>
      <c r="L1289" s="4">
        <v>21</v>
      </c>
      <c r="M1289" s="4">
        <v>3</v>
      </c>
      <c r="N1289" s="4" t="s">
        <v>3</v>
      </c>
      <c r="O1289" s="4">
        <v>-1</v>
      </c>
      <c r="P1289" s="4"/>
      <c r="Q1289" s="4"/>
      <c r="R1289" s="4"/>
      <c r="S1289" s="4"/>
      <c r="T1289" s="4"/>
      <c r="U1289" s="4"/>
      <c r="V1289" s="4"/>
      <c r="W1289" s="4"/>
    </row>
    <row r="1290" spans="1:88" x14ac:dyDescent="0.2">
      <c r="A1290" s="4">
        <v>50</v>
      </c>
      <c r="B1290" s="4">
        <v>0</v>
      </c>
      <c r="C1290" s="4">
        <v>0</v>
      </c>
      <c r="D1290" s="4">
        <v>1</v>
      </c>
      <c r="E1290" s="4">
        <v>208</v>
      </c>
      <c r="F1290" s="4">
        <f>Source!V1267</f>
        <v>0</v>
      </c>
      <c r="G1290" s="4" t="s">
        <v>54</v>
      </c>
      <c r="H1290" s="4" t="s">
        <v>55</v>
      </c>
      <c r="I1290" s="4"/>
      <c r="J1290" s="4"/>
      <c r="K1290" s="4">
        <v>208</v>
      </c>
      <c r="L1290" s="4">
        <v>22</v>
      </c>
      <c r="M1290" s="4">
        <v>3</v>
      </c>
      <c r="N1290" s="4" t="s">
        <v>3</v>
      </c>
      <c r="O1290" s="4">
        <v>-1</v>
      </c>
      <c r="P1290" s="4"/>
      <c r="Q1290" s="4"/>
      <c r="R1290" s="4"/>
      <c r="S1290" s="4"/>
      <c r="T1290" s="4"/>
      <c r="U1290" s="4"/>
      <c r="V1290" s="4"/>
      <c r="W1290" s="4"/>
    </row>
    <row r="1291" spans="1:88" x14ac:dyDescent="0.2">
      <c r="A1291" s="4">
        <v>50</v>
      </c>
      <c r="B1291" s="4">
        <v>0</v>
      </c>
      <c r="C1291" s="4">
        <v>0</v>
      </c>
      <c r="D1291" s="4">
        <v>1</v>
      </c>
      <c r="E1291" s="4">
        <v>209</v>
      </c>
      <c r="F1291" s="4">
        <f>ROUND(Source!W1267,O1291)</f>
        <v>0</v>
      </c>
      <c r="G1291" s="4" t="s">
        <v>56</v>
      </c>
      <c r="H1291" s="4" t="s">
        <v>57</v>
      </c>
      <c r="I1291" s="4"/>
      <c r="J1291" s="4"/>
      <c r="K1291" s="4">
        <v>209</v>
      </c>
      <c r="L1291" s="4">
        <v>23</v>
      </c>
      <c r="M1291" s="4">
        <v>3</v>
      </c>
      <c r="N1291" s="4" t="s">
        <v>3</v>
      </c>
      <c r="O1291" s="4">
        <v>2</v>
      </c>
      <c r="P1291" s="4"/>
      <c r="Q1291" s="4"/>
      <c r="R1291" s="4"/>
      <c r="S1291" s="4"/>
      <c r="T1291" s="4"/>
      <c r="U1291" s="4"/>
      <c r="V1291" s="4"/>
      <c r="W1291" s="4"/>
    </row>
    <row r="1292" spans="1:88" x14ac:dyDescent="0.2">
      <c r="A1292" s="4">
        <v>50</v>
      </c>
      <c r="B1292" s="4">
        <v>0</v>
      </c>
      <c r="C1292" s="4">
        <v>0</v>
      </c>
      <c r="D1292" s="4">
        <v>1</v>
      </c>
      <c r="E1292" s="4">
        <v>210</v>
      </c>
      <c r="F1292" s="4">
        <f>ROUND(Source!X1267,O1292)</f>
        <v>0</v>
      </c>
      <c r="G1292" s="4" t="s">
        <v>58</v>
      </c>
      <c r="H1292" s="4" t="s">
        <v>59</v>
      </c>
      <c r="I1292" s="4"/>
      <c r="J1292" s="4"/>
      <c r="K1292" s="4">
        <v>210</v>
      </c>
      <c r="L1292" s="4">
        <v>24</v>
      </c>
      <c r="M1292" s="4">
        <v>3</v>
      </c>
      <c r="N1292" s="4" t="s">
        <v>3</v>
      </c>
      <c r="O1292" s="4">
        <v>2</v>
      </c>
      <c r="P1292" s="4"/>
      <c r="Q1292" s="4"/>
      <c r="R1292" s="4"/>
      <c r="S1292" s="4"/>
      <c r="T1292" s="4"/>
      <c r="U1292" s="4"/>
      <c r="V1292" s="4"/>
      <c r="W1292" s="4"/>
    </row>
    <row r="1293" spans="1:88" x14ac:dyDescent="0.2">
      <c r="A1293" s="4">
        <v>50</v>
      </c>
      <c r="B1293" s="4">
        <v>0</v>
      </c>
      <c r="C1293" s="4">
        <v>0</v>
      </c>
      <c r="D1293" s="4">
        <v>1</v>
      </c>
      <c r="E1293" s="4">
        <v>211</v>
      </c>
      <c r="F1293" s="4">
        <f>ROUND(Source!Y1267,O1293)</f>
        <v>0</v>
      </c>
      <c r="G1293" s="4" t="s">
        <v>60</v>
      </c>
      <c r="H1293" s="4" t="s">
        <v>61</v>
      </c>
      <c r="I1293" s="4"/>
      <c r="J1293" s="4"/>
      <c r="K1293" s="4">
        <v>211</v>
      </c>
      <c r="L1293" s="4">
        <v>25</v>
      </c>
      <c r="M1293" s="4">
        <v>3</v>
      </c>
      <c r="N1293" s="4" t="s">
        <v>3</v>
      </c>
      <c r="O1293" s="4">
        <v>2</v>
      </c>
      <c r="P1293" s="4"/>
      <c r="Q1293" s="4"/>
      <c r="R1293" s="4"/>
      <c r="S1293" s="4"/>
      <c r="T1293" s="4"/>
      <c r="U1293" s="4"/>
      <c r="V1293" s="4"/>
      <c r="W1293" s="4"/>
    </row>
    <row r="1294" spans="1:88" x14ac:dyDescent="0.2">
      <c r="A1294" s="4">
        <v>50</v>
      </c>
      <c r="B1294" s="4">
        <v>0</v>
      </c>
      <c r="C1294" s="4">
        <v>0</v>
      </c>
      <c r="D1294" s="4">
        <v>1</v>
      </c>
      <c r="E1294" s="4">
        <v>224</v>
      </c>
      <c r="F1294" s="4">
        <f>ROUND(Source!AR1267,O1294)</f>
        <v>0</v>
      </c>
      <c r="G1294" s="4" t="s">
        <v>62</v>
      </c>
      <c r="H1294" s="4" t="s">
        <v>63</v>
      </c>
      <c r="I1294" s="4"/>
      <c r="J1294" s="4"/>
      <c r="K1294" s="4">
        <v>224</v>
      </c>
      <c r="L1294" s="4">
        <v>26</v>
      </c>
      <c r="M1294" s="4">
        <v>3</v>
      </c>
      <c r="N1294" s="4" t="s">
        <v>3</v>
      </c>
      <c r="O1294" s="4">
        <v>2</v>
      </c>
      <c r="P1294" s="4"/>
      <c r="Q1294" s="4"/>
      <c r="R1294" s="4"/>
      <c r="S1294" s="4"/>
      <c r="T1294" s="4"/>
      <c r="U1294" s="4"/>
      <c r="V1294" s="4"/>
      <c r="W1294" s="4"/>
    </row>
    <row r="1296" spans="1:88" x14ac:dyDescent="0.2">
      <c r="A1296" s="1">
        <v>5</v>
      </c>
      <c r="B1296" s="1">
        <v>1</v>
      </c>
      <c r="C1296" s="1"/>
      <c r="D1296" s="1">
        <f>ROW(A1308)</f>
        <v>1308</v>
      </c>
      <c r="E1296" s="1"/>
      <c r="F1296" s="1" t="s">
        <v>263</v>
      </c>
      <c r="G1296" s="1" t="s">
        <v>264</v>
      </c>
      <c r="H1296" s="1" t="s">
        <v>3</v>
      </c>
      <c r="I1296" s="1">
        <v>0</v>
      </c>
      <c r="J1296" s="1"/>
      <c r="K1296" s="1">
        <v>-1</v>
      </c>
      <c r="L1296" s="1"/>
      <c r="M1296" s="1"/>
      <c r="N1296" s="1"/>
      <c r="O1296" s="1"/>
      <c r="P1296" s="1"/>
      <c r="Q1296" s="1"/>
      <c r="R1296" s="1"/>
      <c r="S1296" s="1"/>
      <c r="T1296" s="1"/>
      <c r="U1296" s="1" t="s">
        <v>3</v>
      </c>
      <c r="V1296" s="1">
        <v>0</v>
      </c>
      <c r="W1296" s="1"/>
      <c r="X1296" s="1"/>
      <c r="Y1296" s="1"/>
      <c r="Z1296" s="1"/>
      <c r="AA1296" s="1"/>
      <c r="AB1296" s="1" t="s">
        <v>3</v>
      </c>
      <c r="AC1296" s="1" t="s">
        <v>3</v>
      </c>
      <c r="AD1296" s="1" t="s">
        <v>3</v>
      </c>
      <c r="AE1296" s="1" t="s">
        <v>3</v>
      </c>
      <c r="AF1296" s="1" t="s">
        <v>3</v>
      </c>
      <c r="AG1296" s="1" t="s">
        <v>3</v>
      </c>
      <c r="AH1296" s="1"/>
      <c r="AI1296" s="1"/>
      <c r="AJ1296" s="1"/>
      <c r="AK1296" s="1"/>
      <c r="AL1296" s="1"/>
      <c r="AM1296" s="1"/>
      <c r="AN1296" s="1"/>
      <c r="AO1296" s="1"/>
      <c r="AP1296" s="1" t="s">
        <v>3</v>
      </c>
      <c r="AQ1296" s="1" t="s">
        <v>3</v>
      </c>
      <c r="AR1296" s="1" t="s">
        <v>3</v>
      </c>
      <c r="AS1296" s="1"/>
      <c r="AT1296" s="1"/>
      <c r="AU1296" s="1"/>
      <c r="AV1296" s="1"/>
      <c r="AW1296" s="1"/>
      <c r="AX1296" s="1"/>
      <c r="AY1296" s="1"/>
      <c r="AZ1296" s="1" t="s">
        <v>3</v>
      </c>
      <c r="BA1296" s="1"/>
      <c r="BB1296" s="1" t="s">
        <v>3</v>
      </c>
      <c r="BC1296" s="1" t="s">
        <v>3</v>
      </c>
      <c r="BD1296" s="1" t="s">
        <v>3</v>
      </c>
      <c r="BE1296" s="1" t="s">
        <v>3</v>
      </c>
      <c r="BF1296" s="1" t="s">
        <v>3</v>
      </c>
      <c r="BG1296" s="1" t="s">
        <v>3</v>
      </c>
      <c r="BH1296" s="1" t="s">
        <v>3</v>
      </c>
      <c r="BI1296" s="1" t="s">
        <v>3</v>
      </c>
      <c r="BJ1296" s="1" t="s">
        <v>3</v>
      </c>
      <c r="BK1296" s="1" t="s">
        <v>3</v>
      </c>
      <c r="BL1296" s="1" t="s">
        <v>3</v>
      </c>
      <c r="BM1296" s="1" t="s">
        <v>3</v>
      </c>
      <c r="BN1296" s="1" t="s">
        <v>3</v>
      </c>
      <c r="BO1296" s="1" t="s">
        <v>3</v>
      </c>
      <c r="BP1296" s="1" t="s">
        <v>3</v>
      </c>
      <c r="BQ1296" s="1"/>
      <c r="BR1296" s="1"/>
      <c r="BS1296" s="1"/>
      <c r="BT1296" s="1"/>
      <c r="BU1296" s="1"/>
      <c r="BV1296" s="1"/>
      <c r="BW1296" s="1"/>
      <c r="BX1296" s="1">
        <v>0</v>
      </c>
      <c r="BY1296" s="1"/>
      <c r="BZ1296" s="1"/>
      <c r="CA1296" s="1"/>
      <c r="CB1296" s="1"/>
      <c r="CC1296" s="1"/>
      <c r="CD1296" s="1"/>
      <c r="CE1296" s="1"/>
      <c r="CF1296" s="1"/>
      <c r="CG1296" s="1"/>
      <c r="CH1296" s="1"/>
      <c r="CI1296" s="1"/>
      <c r="CJ1296" s="1">
        <v>0</v>
      </c>
    </row>
    <row r="1298" spans="1:245" x14ac:dyDescent="0.2">
      <c r="A1298" s="2">
        <v>52</v>
      </c>
      <c r="B1298" s="2">
        <f t="shared" ref="B1298:G1298" si="524">B1308</f>
        <v>1</v>
      </c>
      <c r="C1298" s="2">
        <f t="shared" si="524"/>
        <v>5</v>
      </c>
      <c r="D1298" s="2">
        <f t="shared" si="524"/>
        <v>1296</v>
      </c>
      <c r="E1298" s="2">
        <f t="shared" si="524"/>
        <v>0</v>
      </c>
      <c r="F1298" s="2" t="str">
        <f t="shared" si="524"/>
        <v>6.3.3</v>
      </c>
      <c r="G1298" s="2" t="str">
        <f t="shared" si="524"/>
        <v>Устройство тротуара - 250 м2</v>
      </c>
      <c r="H1298" s="2"/>
      <c r="I1298" s="2"/>
      <c r="J1298" s="2"/>
      <c r="K1298" s="2"/>
      <c r="L1298" s="2"/>
      <c r="M1298" s="2"/>
      <c r="N1298" s="2"/>
      <c r="O1298" s="2">
        <f t="shared" ref="O1298:AT1298" si="525">O1308</f>
        <v>0</v>
      </c>
      <c r="P1298" s="2">
        <f t="shared" si="525"/>
        <v>0</v>
      </c>
      <c r="Q1298" s="2">
        <f t="shared" si="525"/>
        <v>0</v>
      </c>
      <c r="R1298" s="2">
        <f t="shared" si="525"/>
        <v>0</v>
      </c>
      <c r="S1298" s="2">
        <f t="shared" si="525"/>
        <v>0</v>
      </c>
      <c r="T1298" s="2">
        <f t="shared" si="525"/>
        <v>0</v>
      </c>
      <c r="U1298" s="2">
        <f t="shared" si="525"/>
        <v>0</v>
      </c>
      <c r="V1298" s="2">
        <f t="shared" si="525"/>
        <v>0</v>
      </c>
      <c r="W1298" s="2">
        <f t="shared" si="525"/>
        <v>0</v>
      </c>
      <c r="X1298" s="2">
        <f t="shared" si="525"/>
        <v>0</v>
      </c>
      <c r="Y1298" s="2">
        <f t="shared" si="525"/>
        <v>0</v>
      </c>
      <c r="Z1298" s="2">
        <f t="shared" si="525"/>
        <v>0</v>
      </c>
      <c r="AA1298" s="2">
        <f t="shared" si="525"/>
        <v>0</v>
      </c>
      <c r="AB1298" s="2">
        <f t="shared" si="525"/>
        <v>0</v>
      </c>
      <c r="AC1298" s="2">
        <f t="shared" si="525"/>
        <v>0</v>
      </c>
      <c r="AD1298" s="2">
        <f t="shared" si="525"/>
        <v>0</v>
      </c>
      <c r="AE1298" s="2">
        <f t="shared" si="525"/>
        <v>0</v>
      </c>
      <c r="AF1298" s="2">
        <f t="shared" si="525"/>
        <v>0</v>
      </c>
      <c r="AG1298" s="2">
        <f t="shared" si="525"/>
        <v>0</v>
      </c>
      <c r="AH1298" s="2">
        <f t="shared" si="525"/>
        <v>0</v>
      </c>
      <c r="AI1298" s="2">
        <f t="shared" si="525"/>
        <v>0</v>
      </c>
      <c r="AJ1298" s="2">
        <f t="shared" si="525"/>
        <v>0</v>
      </c>
      <c r="AK1298" s="2">
        <f t="shared" si="525"/>
        <v>0</v>
      </c>
      <c r="AL1298" s="2">
        <f t="shared" si="525"/>
        <v>0</v>
      </c>
      <c r="AM1298" s="2">
        <f t="shared" si="525"/>
        <v>0</v>
      </c>
      <c r="AN1298" s="2">
        <f t="shared" si="525"/>
        <v>0</v>
      </c>
      <c r="AO1298" s="2">
        <f t="shared" si="525"/>
        <v>0</v>
      </c>
      <c r="AP1298" s="2">
        <f t="shared" si="525"/>
        <v>0</v>
      </c>
      <c r="AQ1298" s="2">
        <f t="shared" si="525"/>
        <v>0</v>
      </c>
      <c r="AR1298" s="2">
        <f t="shared" si="525"/>
        <v>0</v>
      </c>
      <c r="AS1298" s="2">
        <f t="shared" si="525"/>
        <v>0</v>
      </c>
      <c r="AT1298" s="2">
        <f t="shared" si="525"/>
        <v>0</v>
      </c>
      <c r="AU1298" s="2">
        <f t="shared" ref="AU1298:BZ1298" si="526">AU1308</f>
        <v>0</v>
      </c>
      <c r="AV1298" s="2">
        <f t="shared" si="526"/>
        <v>0</v>
      </c>
      <c r="AW1298" s="2">
        <f t="shared" si="526"/>
        <v>0</v>
      </c>
      <c r="AX1298" s="2">
        <f t="shared" si="526"/>
        <v>0</v>
      </c>
      <c r="AY1298" s="2">
        <f t="shared" si="526"/>
        <v>0</v>
      </c>
      <c r="AZ1298" s="2">
        <f t="shared" si="526"/>
        <v>0</v>
      </c>
      <c r="BA1298" s="2">
        <f t="shared" si="526"/>
        <v>0</v>
      </c>
      <c r="BB1298" s="2">
        <f t="shared" si="526"/>
        <v>0</v>
      </c>
      <c r="BC1298" s="2">
        <f t="shared" si="526"/>
        <v>0</v>
      </c>
      <c r="BD1298" s="2">
        <f t="shared" si="526"/>
        <v>0</v>
      </c>
      <c r="BE1298" s="2">
        <f t="shared" si="526"/>
        <v>0</v>
      </c>
      <c r="BF1298" s="2">
        <f t="shared" si="526"/>
        <v>0</v>
      </c>
      <c r="BG1298" s="2">
        <f t="shared" si="526"/>
        <v>0</v>
      </c>
      <c r="BH1298" s="2">
        <f t="shared" si="526"/>
        <v>0</v>
      </c>
      <c r="BI1298" s="2">
        <f t="shared" si="526"/>
        <v>0</v>
      </c>
      <c r="BJ1298" s="2">
        <f t="shared" si="526"/>
        <v>0</v>
      </c>
      <c r="BK1298" s="2">
        <f t="shared" si="526"/>
        <v>0</v>
      </c>
      <c r="BL1298" s="2">
        <f t="shared" si="526"/>
        <v>0</v>
      </c>
      <c r="BM1298" s="2">
        <f t="shared" si="526"/>
        <v>0</v>
      </c>
      <c r="BN1298" s="2">
        <f t="shared" si="526"/>
        <v>0</v>
      </c>
      <c r="BO1298" s="2">
        <f t="shared" si="526"/>
        <v>0</v>
      </c>
      <c r="BP1298" s="2">
        <f t="shared" si="526"/>
        <v>0</v>
      </c>
      <c r="BQ1298" s="2">
        <f t="shared" si="526"/>
        <v>0</v>
      </c>
      <c r="BR1298" s="2">
        <f t="shared" si="526"/>
        <v>0</v>
      </c>
      <c r="BS1298" s="2">
        <f t="shared" si="526"/>
        <v>0</v>
      </c>
      <c r="BT1298" s="2">
        <f t="shared" si="526"/>
        <v>0</v>
      </c>
      <c r="BU1298" s="2">
        <f t="shared" si="526"/>
        <v>0</v>
      </c>
      <c r="BV1298" s="2">
        <f t="shared" si="526"/>
        <v>0</v>
      </c>
      <c r="BW1298" s="2">
        <f t="shared" si="526"/>
        <v>0</v>
      </c>
      <c r="BX1298" s="2">
        <f t="shared" si="526"/>
        <v>0</v>
      </c>
      <c r="BY1298" s="2">
        <f t="shared" si="526"/>
        <v>0</v>
      </c>
      <c r="BZ1298" s="2">
        <f t="shared" si="526"/>
        <v>0</v>
      </c>
      <c r="CA1298" s="2">
        <f t="shared" ref="CA1298:DF1298" si="527">CA1308</f>
        <v>0</v>
      </c>
      <c r="CB1298" s="2">
        <f t="shared" si="527"/>
        <v>0</v>
      </c>
      <c r="CC1298" s="2">
        <f t="shared" si="527"/>
        <v>0</v>
      </c>
      <c r="CD1298" s="2">
        <f t="shared" si="527"/>
        <v>0</v>
      </c>
      <c r="CE1298" s="2">
        <f t="shared" si="527"/>
        <v>0</v>
      </c>
      <c r="CF1298" s="2">
        <f t="shared" si="527"/>
        <v>0</v>
      </c>
      <c r="CG1298" s="2">
        <f t="shared" si="527"/>
        <v>0</v>
      </c>
      <c r="CH1298" s="2">
        <f t="shared" si="527"/>
        <v>0</v>
      </c>
      <c r="CI1298" s="2">
        <f t="shared" si="527"/>
        <v>0</v>
      </c>
      <c r="CJ1298" s="2">
        <f t="shared" si="527"/>
        <v>0</v>
      </c>
      <c r="CK1298" s="2">
        <f t="shared" si="527"/>
        <v>0</v>
      </c>
      <c r="CL1298" s="2">
        <f t="shared" si="527"/>
        <v>0</v>
      </c>
      <c r="CM1298" s="2">
        <f t="shared" si="527"/>
        <v>0</v>
      </c>
      <c r="CN1298" s="2">
        <f t="shared" si="527"/>
        <v>0</v>
      </c>
      <c r="CO1298" s="2">
        <f t="shared" si="527"/>
        <v>0</v>
      </c>
      <c r="CP1298" s="2">
        <f t="shared" si="527"/>
        <v>0</v>
      </c>
      <c r="CQ1298" s="2">
        <f t="shared" si="527"/>
        <v>0</v>
      </c>
      <c r="CR1298" s="2">
        <f t="shared" si="527"/>
        <v>0</v>
      </c>
      <c r="CS1298" s="2">
        <f t="shared" si="527"/>
        <v>0</v>
      </c>
      <c r="CT1298" s="2">
        <f t="shared" si="527"/>
        <v>0</v>
      </c>
      <c r="CU1298" s="2">
        <f t="shared" si="527"/>
        <v>0</v>
      </c>
      <c r="CV1298" s="2">
        <f t="shared" si="527"/>
        <v>0</v>
      </c>
      <c r="CW1298" s="2">
        <f t="shared" si="527"/>
        <v>0</v>
      </c>
      <c r="CX1298" s="2">
        <f t="shared" si="527"/>
        <v>0</v>
      </c>
      <c r="CY1298" s="2">
        <f t="shared" si="527"/>
        <v>0</v>
      </c>
      <c r="CZ1298" s="2">
        <f t="shared" si="527"/>
        <v>0</v>
      </c>
      <c r="DA1298" s="2">
        <f t="shared" si="527"/>
        <v>0</v>
      </c>
      <c r="DB1298" s="2">
        <f t="shared" si="527"/>
        <v>0</v>
      </c>
      <c r="DC1298" s="2">
        <f t="shared" si="527"/>
        <v>0</v>
      </c>
      <c r="DD1298" s="2">
        <f t="shared" si="527"/>
        <v>0</v>
      </c>
      <c r="DE1298" s="2">
        <f t="shared" si="527"/>
        <v>0</v>
      </c>
      <c r="DF1298" s="2">
        <f t="shared" si="527"/>
        <v>0</v>
      </c>
      <c r="DG1298" s="3">
        <f t="shared" ref="DG1298:EL1298" si="528">DG1308</f>
        <v>0</v>
      </c>
      <c r="DH1298" s="3">
        <f t="shared" si="528"/>
        <v>0</v>
      </c>
      <c r="DI1298" s="3">
        <f t="shared" si="528"/>
        <v>0</v>
      </c>
      <c r="DJ1298" s="3">
        <f t="shared" si="528"/>
        <v>0</v>
      </c>
      <c r="DK1298" s="3">
        <f t="shared" si="528"/>
        <v>0</v>
      </c>
      <c r="DL1298" s="3">
        <f t="shared" si="528"/>
        <v>0</v>
      </c>
      <c r="DM1298" s="3">
        <f t="shared" si="528"/>
        <v>0</v>
      </c>
      <c r="DN1298" s="3">
        <f t="shared" si="528"/>
        <v>0</v>
      </c>
      <c r="DO1298" s="3">
        <f t="shared" si="528"/>
        <v>0</v>
      </c>
      <c r="DP1298" s="3">
        <f t="shared" si="528"/>
        <v>0</v>
      </c>
      <c r="DQ1298" s="3">
        <f t="shared" si="528"/>
        <v>0</v>
      </c>
      <c r="DR1298" s="3">
        <f t="shared" si="528"/>
        <v>0</v>
      </c>
      <c r="DS1298" s="3">
        <f t="shared" si="528"/>
        <v>0</v>
      </c>
      <c r="DT1298" s="3">
        <f t="shared" si="528"/>
        <v>0</v>
      </c>
      <c r="DU1298" s="3">
        <f t="shared" si="528"/>
        <v>0</v>
      </c>
      <c r="DV1298" s="3">
        <f t="shared" si="528"/>
        <v>0</v>
      </c>
      <c r="DW1298" s="3">
        <f t="shared" si="528"/>
        <v>0</v>
      </c>
      <c r="DX1298" s="3">
        <f t="shared" si="528"/>
        <v>0</v>
      </c>
      <c r="DY1298" s="3">
        <f t="shared" si="528"/>
        <v>0</v>
      </c>
      <c r="DZ1298" s="3">
        <f t="shared" si="528"/>
        <v>0</v>
      </c>
      <c r="EA1298" s="3">
        <f t="shared" si="528"/>
        <v>0</v>
      </c>
      <c r="EB1298" s="3">
        <f t="shared" si="528"/>
        <v>0</v>
      </c>
      <c r="EC1298" s="3">
        <f t="shared" si="528"/>
        <v>0</v>
      </c>
      <c r="ED1298" s="3">
        <f t="shared" si="528"/>
        <v>0</v>
      </c>
      <c r="EE1298" s="3">
        <f t="shared" si="528"/>
        <v>0</v>
      </c>
      <c r="EF1298" s="3">
        <f t="shared" si="528"/>
        <v>0</v>
      </c>
      <c r="EG1298" s="3">
        <f t="shared" si="528"/>
        <v>0</v>
      </c>
      <c r="EH1298" s="3">
        <f t="shared" si="528"/>
        <v>0</v>
      </c>
      <c r="EI1298" s="3">
        <f t="shared" si="528"/>
        <v>0</v>
      </c>
      <c r="EJ1298" s="3">
        <f t="shared" si="528"/>
        <v>0</v>
      </c>
      <c r="EK1298" s="3">
        <f t="shared" si="528"/>
        <v>0</v>
      </c>
      <c r="EL1298" s="3">
        <f t="shared" si="528"/>
        <v>0</v>
      </c>
      <c r="EM1298" s="3">
        <f t="shared" ref="EM1298:FR1298" si="529">EM1308</f>
        <v>0</v>
      </c>
      <c r="EN1298" s="3">
        <f t="shared" si="529"/>
        <v>0</v>
      </c>
      <c r="EO1298" s="3">
        <f t="shared" si="529"/>
        <v>0</v>
      </c>
      <c r="EP1298" s="3">
        <f t="shared" si="529"/>
        <v>0</v>
      </c>
      <c r="EQ1298" s="3">
        <f t="shared" si="529"/>
        <v>0</v>
      </c>
      <c r="ER1298" s="3">
        <f t="shared" si="529"/>
        <v>0</v>
      </c>
      <c r="ES1298" s="3">
        <f t="shared" si="529"/>
        <v>0</v>
      </c>
      <c r="ET1298" s="3">
        <f t="shared" si="529"/>
        <v>0</v>
      </c>
      <c r="EU1298" s="3">
        <f t="shared" si="529"/>
        <v>0</v>
      </c>
      <c r="EV1298" s="3">
        <f t="shared" si="529"/>
        <v>0</v>
      </c>
      <c r="EW1298" s="3">
        <f t="shared" si="529"/>
        <v>0</v>
      </c>
      <c r="EX1298" s="3">
        <f t="shared" si="529"/>
        <v>0</v>
      </c>
      <c r="EY1298" s="3">
        <f t="shared" si="529"/>
        <v>0</v>
      </c>
      <c r="EZ1298" s="3">
        <f t="shared" si="529"/>
        <v>0</v>
      </c>
      <c r="FA1298" s="3">
        <f t="shared" si="529"/>
        <v>0</v>
      </c>
      <c r="FB1298" s="3">
        <f t="shared" si="529"/>
        <v>0</v>
      </c>
      <c r="FC1298" s="3">
        <f t="shared" si="529"/>
        <v>0</v>
      </c>
      <c r="FD1298" s="3">
        <f t="shared" si="529"/>
        <v>0</v>
      </c>
      <c r="FE1298" s="3">
        <f t="shared" si="529"/>
        <v>0</v>
      </c>
      <c r="FF1298" s="3">
        <f t="shared" si="529"/>
        <v>0</v>
      </c>
      <c r="FG1298" s="3">
        <f t="shared" si="529"/>
        <v>0</v>
      </c>
      <c r="FH1298" s="3">
        <f t="shared" si="529"/>
        <v>0</v>
      </c>
      <c r="FI1298" s="3">
        <f t="shared" si="529"/>
        <v>0</v>
      </c>
      <c r="FJ1298" s="3">
        <f t="shared" si="529"/>
        <v>0</v>
      </c>
      <c r="FK1298" s="3">
        <f t="shared" si="529"/>
        <v>0</v>
      </c>
      <c r="FL1298" s="3">
        <f t="shared" si="529"/>
        <v>0</v>
      </c>
      <c r="FM1298" s="3">
        <f t="shared" si="529"/>
        <v>0</v>
      </c>
      <c r="FN1298" s="3">
        <f t="shared" si="529"/>
        <v>0</v>
      </c>
      <c r="FO1298" s="3">
        <f t="shared" si="529"/>
        <v>0</v>
      </c>
      <c r="FP1298" s="3">
        <f t="shared" si="529"/>
        <v>0</v>
      </c>
      <c r="FQ1298" s="3">
        <f t="shared" si="529"/>
        <v>0</v>
      </c>
      <c r="FR1298" s="3">
        <f t="shared" si="529"/>
        <v>0</v>
      </c>
      <c r="FS1298" s="3">
        <f t="shared" ref="FS1298:GX1298" si="530">FS1308</f>
        <v>0</v>
      </c>
      <c r="FT1298" s="3">
        <f t="shared" si="530"/>
        <v>0</v>
      </c>
      <c r="FU1298" s="3">
        <f t="shared" si="530"/>
        <v>0</v>
      </c>
      <c r="FV1298" s="3">
        <f t="shared" si="530"/>
        <v>0</v>
      </c>
      <c r="FW1298" s="3">
        <f t="shared" si="530"/>
        <v>0</v>
      </c>
      <c r="FX1298" s="3">
        <f t="shared" si="530"/>
        <v>0</v>
      </c>
      <c r="FY1298" s="3">
        <f t="shared" si="530"/>
        <v>0</v>
      </c>
      <c r="FZ1298" s="3">
        <f t="shared" si="530"/>
        <v>0</v>
      </c>
      <c r="GA1298" s="3">
        <f t="shared" si="530"/>
        <v>0</v>
      </c>
      <c r="GB1298" s="3">
        <f t="shared" si="530"/>
        <v>0</v>
      </c>
      <c r="GC1298" s="3">
        <f t="shared" si="530"/>
        <v>0</v>
      </c>
      <c r="GD1298" s="3">
        <f t="shared" si="530"/>
        <v>0</v>
      </c>
      <c r="GE1298" s="3">
        <f t="shared" si="530"/>
        <v>0</v>
      </c>
      <c r="GF1298" s="3">
        <f t="shared" si="530"/>
        <v>0</v>
      </c>
      <c r="GG1298" s="3">
        <f t="shared" si="530"/>
        <v>0</v>
      </c>
      <c r="GH1298" s="3">
        <f t="shared" si="530"/>
        <v>0</v>
      </c>
      <c r="GI1298" s="3">
        <f t="shared" si="530"/>
        <v>0</v>
      </c>
      <c r="GJ1298" s="3">
        <f t="shared" si="530"/>
        <v>0</v>
      </c>
      <c r="GK1298" s="3">
        <f t="shared" si="530"/>
        <v>0</v>
      </c>
      <c r="GL1298" s="3">
        <f t="shared" si="530"/>
        <v>0</v>
      </c>
      <c r="GM1298" s="3">
        <f t="shared" si="530"/>
        <v>0</v>
      </c>
      <c r="GN1298" s="3">
        <f t="shared" si="530"/>
        <v>0</v>
      </c>
      <c r="GO1298" s="3">
        <f t="shared" si="530"/>
        <v>0</v>
      </c>
      <c r="GP1298" s="3">
        <f t="shared" si="530"/>
        <v>0</v>
      </c>
      <c r="GQ1298" s="3">
        <f t="shared" si="530"/>
        <v>0</v>
      </c>
      <c r="GR1298" s="3">
        <f t="shared" si="530"/>
        <v>0</v>
      </c>
      <c r="GS1298" s="3">
        <f t="shared" si="530"/>
        <v>0</v>
      </c>
      <c r="GT1298" s="3">
        <f t="shared" si="530"/>
        <v>0</v>
      </c>
      <c r="GU1298" s="3">
        <f t="shared" si="530"/>
        <v>0</v>
      </c>
      <c r="GV1298" s="3">
        <f t="shared" si="530"/>
        <v>0</v>
      </c>
      <c r="GW1298" s="3">
        <f t="shared" si="530"/>
        <v>0</v>
      </c>
      <c r="GX1298" s="3">
        <f t="shared" si="530"/>
        <v>0</v>
      </c>
    </row>
    <row r="1300" spans="1:245" x14ac:dyDescent="0.2">
      <c r="A1300">
        <v>17</v>
      </c>
      <c r="B1300">
        <v>1</v>
      </c>
      <c r="C1300">
        <f>ROW(SmtRes!A102)</f>
        <v>102</v>
      </c>
      <c r="D1300">
        <f>ROW(EtalonRes!A89)</f>
        <v>89</v>
      </c>
      <c r="E1300" t="s">
        <v>137</v>
      </c>
      <c r="F1300" t="s">
        <v>211</v>
      </c>
      <c r="G1300" t="s">
        <v>212</v>
      </c>
      <c r="H1300" t="s">
        <v>164</v>
      </c>
      <c r="I1300">
        <v>0</v>
      </c>
      <c r="J1300">
        <v>0</v>
      </c>
      <c r="O1300">
        <f t="shared" ref="O1300:O1306" si="531">ROUND(CP1300,2)</f>
        <v>0</v>
      </c>
      <c r="P1300">
        <f t="shared" ref="P1300:P1306" si="532">ROUND(CQ1300*I1300,2)</f>
        <v>0</v>
      </c>
      <c r="Q1300">
        <f t="shared" ref="Q1300:Q1306" si="533">ROUND(CR1300*I1300,2)</f>
        <v>0</v>
      </c>
      <c r="R1300">
        <f t="shared" ref="R1300:R1306" si="534">ROUND(CS1300*I1300,2)</f>
        <v>0</v>
      </c>
      <c r="S1300">
        <f t="shared" ref="S1300:S1306" si="535">ROUND(CT1300*I1300,2)</f>
        <v>0</v>
      </c>
      <c r="T1300">
        <f t="shared" ref="T1300:T1306" si="536">ROUND(CU1300*I1300,2)</f>
        <v>0</v>
      </c>
      <c r="U1300">
        <f t="shared" ref="U1300:U1306" si="537">CV1300*I1300</f>
        <v>0</v>
      </c>
      <c r="V1300">
        <f t="shared" ref="V1300:V1306" si="538">CW1300*I1300</f>
        <v>0</v>
      </c>
      <c r="W1300">
        <f t="shared" ref="W1300:W1306" si="539">ROUND(CX1300*I1300,2)</f>
        <v>0</v>
      </c>
      <c r="X1300">
        <f t="shared" ref="X1300:Y1306" si="540">ROUND(CY1300,2)</f>
        <v>0</v>
      </c>
      <c r="Y1300">
        <f t="shared" si="540"/>
        <v>0</v>
      </c>
      <c r="AA1300">
        <v>36286615</v>
      </c>
      <c r="AB1300">
        <f t="shared" ref="AB1300:AB1306" si="541">ROUND((AC1300+AD1300+AF1300),6)</f>
        <v>293249.3</v>
      </c>
      <c r="AC1300">
        <f t="shared" ref="AC1300:AC1306" si="542">ROUND((ES1300),6)</f>
        <v>240384.27</v>
      </c>
      <c r="AD1300">
        <f t="shared" ref="AD1300:AD1306" si="543">ROUND((((ET1300)-(EU1300))+AE1300),6)</f>
        <v>48628.82</v>
      </c>
      <c r="AE1300">
        <f t="shared" ref="AE1300:AF1306" si="544">ROUND((EU1300),6)</f>
        <v>18633.05</v>
      </c>
      <c r="AF1300">
        <f t="shared" si="544"/>
        <v>4236.21</v>
      </c>
      <c r="AG1300">
        <f t="shared" ref="AG1300:AG1306" si="545">ROUND((AP1300),6)</f>
        <v>0</v>
      </c>
      <c r="AH1300">
        <f t="shared" ref="AH1300:AI1306" si="546">(EW1300)</f>
        <v>24.84</v>
      </c>
      <c r="AI1300">
        <f t="shared" si="546"/>
        <v>0</v>
      </c>
      <c r="AJ1300">
        <f t="shared" ref="AJ1300:AJ1306" si="547">(AS1300)</f>
        <v>0</v>
      </c>
      <c r="AK1300">
        <v>293249.3</v>
      </c>
      <c r="AL1300">
        <v>240384.27</v>
      </c>
      <c r="AM1300">
        <v>48628.82</v>
      </c>
      <c r="AN1300">
        <v>18633.05</v>
      </c>
      <c r="AO1300">
        <v>4236.21</v>
      </c>
      <c r="AP1300">
        <v>0</v>
      </c>
      <c r="AQ1300">
        <v>24.84</v>
      </c>
      <c r="AR1300">
        <v>0</v>
      </c>
      <c r="AS1300">
        <v>0</v>
      </c>
      <c r="AT1300">
        <v>70</v>
      </c>
      <c r="AU1300">
        <v>10</v>
      </c>
      <c r="AV1300">
        <v>1</v>
      </c>
      <c r="AW1300">
        <v>1</v>
      </c>
      <c r="AZ1300">
        <v>1</v>
      </c>
      <c r="BA1300">
        <v>1</v>
      </c>
      <c r="BB1300">
        <v>1</v>
      </c>
      <c r="BC1300">
        <v>1</v>
      </c>
      <c r="BD1300" t="s">
        <v>3</v>
      </c>
      <c r="BE1300" t="s">
        <v>3</v>
      </c>
      <c r="BF1300" t="s">
        <v>3</v>
      </c>
      <c r="BG1300" t="s">
        <v>3</v>
      </c>
      <c r="BH1300">
        <v>0</v>
      </c>
      <c r="BI1300">
        <v>4</v>
      </c>
      <c r="BJ1300" t="s">
        <v>213</v>
      </c>
      <c r="BM1300">
        <v>0</v>
      </c>
      <c r="BN1300">
        <v>0</v>
      </c>
      <c r="BO1300" t="s">
        <v>3</v>
      </c>
      <c r="BP1300">
        <v>0</v>
      </c>
      <c r="BQ1300">
        <v>1</v>
      </c>
      <c r="BR1300">
        <v>0</v>
      </c>
      <c r="BS1300">
        <v>1</v>
      </c>
      <c r="BT1300">
        <v>1</v>
      </c>
      <c r="BU1300">
        <v>1</v>
      </c>
      <c r="BV1300">
        <v>1</v>
      </c>
      <c r="BW1300">
        <v>1</v>
      </c>
      <c r="BX1300">
        <v>1</v>
      </c>
      <c r="BY1300" t="s">
        <v>3</v>
      </c>
      <c r="BZ1300">
        <v>70</v>
      </c>
      <c r="CA1300">
        <v>10</v>
      </c>
      <c r="CE1300">
        <v>0</v>
      </c>
      <c r="CF1300">
        <v>0</v>
      </c>
      <c r="CG1300">
        <v>0</v>
      </c>
      <c r="CM1300">
        <v>0</v>
      </c>
      <c r="CN1300" t="s">
        <v>3</v>
      </c>
      <c r="CO1300">
        <v>0</v>
      </c>
      <c r="CP1300">
        <f t="shared" ref="CP1300:CP1306" si="548">(P1300+Q1300+S1300)</f>
        <v>0</v>
      </c>
      <c r="CQ1300">
        <f t="shared" ref="CQ1300:CQ1306" si="549">(AC1300*BC1300*AW1300)</f>
        <v>240384.27</v>
      </c>
      <c r="CR1300">
        <f t="shared" ref="CR1300:CR1306" si="550">((((ET1300)*BB1300-(EU1300)*BS1300)+AE1300*BS1300)*AV1300)</f>
        <v>48628.82</v>
      </c>
      <c r="CS1300">
        <f t="shared" ref="CS1300:CS1306" si="551">(AE1300*BS1300*AV1300)</f>
        <v>18633.05</v>
      </c>
      <c r="CT1300">
        <f t="shared" ref="CT1300:CT1306" si="552">(AF1300*BA1300*AV1300)</f>
        <v>4236.21</v>
      </c>
      <c r="CU1300">
        <f t="shared" ref="CU1300:CU1306" si="553">AG1300</f>
        <v>0</v>
      </c>
      <c r="CV1300">
        <f t="shared" ref="CV1300:CV1306" si="554">(AH1300*AV1300)</f>
        <v>24.84</v>
      </c>
      <c r="CW1300">
        <f t="shared" ref="CW1300:CX1306" si="555">AI1300</f>
        <v>0</v>
      </c>
      <c r="CX1300">
        <f t="shared" si="555"/>
        <v>0</v>
      </c>
      <c r="CY1300">
        <f t="shared" ref="CY1300:CY1306" si="556">((S1300*BZ1300)/100)</f>
        <v>0</v>
      </c>
      <c r="CZ1300">
        <f t="shared" ref="CZ1300:CZ1306" si="557">((S1300*CA1300)/100)</f>
        <v>0</v>
      </c>
      <c r="DC1300" t="s">
        <v>3</v>
      </c>
      <c r="DD1300" t="s">
        <v>3</v>
      </c>
      <c r="DE1300" t="s">
        <v>3</v>
      </c>
      <c r="DF1300" t="s">
        <v>3</v>
      </c>
      <c r="DG1300" t="s">
        <v>3</v>
      </c>
      <c r="DH1300" t="s">
        <v>3</v>
      </c>
      <c r="DI1300" t="s">
        <v>3</v>
      </c>
      <c r="DJ1300" t="s">
        <v>3</v>
      </c>
      <c r="DK1300" t="s">
        <v>3</v>
      </c>
      <c r="DL1300" t="s">
        <v>3</v>
      </c>
      <c r="DM1300" t="s">
        <v>3</v>
      </c>
      <c r="DN1300">
        <v>0</v>
      </c>
      <c r="DO1300">
        <v>0</v>
      </c>
      <c r="DP1300">
        <v>1</v>
      </c>
      <c r="DQ1300">
        <v>1</v>
      </c>
      <c r="DU1300">
        <v>1007</v>
      </c>
      <c r="DV1300" t="s">
        <v>164</v>
      </c>
      <c r="DW1300" t="s">
        <v>164</v>
      </c>
      <c r="DX1300">
        <v>100</v>
      </c>
      <c r="EE1300">
        <v>34857346</v>
      </c>
      <c r="EF1300">
        <v>1</v>
      </c>
      <c r="EG1300" t="s">
        <v>86</v>
      </c>
      <c r="EH1300">
        <v>0</v>
      </c>
      <c r="EI1300" t="s">
        <v>3</v>
      </c>
      <c r="EJ1300">
        <v>4</v>
      </c>
      <c r="EK1300">
        <v>0</v>
      </c>
      <c r="EL1300" t="s">
        <v>87</v>
      </c>
      <c r="EM1300" t="s">
        <v>88</v>
      </c>
      <c r="EO1300" t="s">
        <v>3</v>
      </c>
      <c r="EQ1300">
        <v>131072</v>
      </c>
      <c r="ER1300">
        <v>293249.3</v>
      </c>
      <c r="ES1300">
        <v>240384.27</v>
      </c>
      <c r="ET1300">
        <v>48628.82</v>
      </c>
      <c r="EU1300">
        <v>18633.05</v>
      </c>
      <c r="EV1300">
        <v>4236.21</v>
      </c>
      <c r="EW1300">
        <v>24.84</v>
      </c>
      <c r="EX1300">
        <v>0</v>
      </c>
      <c r="EY1300">
        <v>0</v>
      </c>
      <c r="FQ1300">
        <v>0</v>
      </c>
      <c r="FR1300">
        <f t="shared" ref="FR1300:FR1306" si="558">ROUND(IF(AND(BH1300=3,BI1300=3),P1300,0),2)</f>
        <v>0</v>
      </c>
      <c r="FS1300">
        <v>0</v>
      </c>
      <c r="FX1300">
        <v>70</v>
      </c>
      <c r="FY1300">
        <v>10</v>
      </c>
      <c r="GA1300" t="s">
        <v>3</v>
      </c>
      <c r="GD1300">
        <v>0</v>
      </c>
      <c r="GF1300">
        <v>-1242174762</v>
      </c>
      <c r="GG1300">
        <v>2</v>
      </c>
      <c r="GH1300">
        <v>1</v>
      </c>
      <c r="GI1300">
        <v>-2</v>
      </c>
      <c r="GJ1300">
        <v>0</v>
      </c>
      <c r="GK1300">
        <f>ROUND(R1300*(R12)/100,2)</f>
        <v>0</v>
      </c>
      <c r="GL1300">
        <f t="shared" ref="GL1300:GL1306" si="559">ROUND(IF(AND(BH1300=3,BI1300=3,FS1300&lt;&gt;0),P1300,0),2)</f>
        <v>0</v>
      </c>
      <c r="GM1300">
        <f t="shared" ref="GM1300:GM1306" si="560">ROUND(O1300+X1300+Y1300+GK1300,2)+GX1300</f>
        <v>0</v>
      </c>
      <c r="GN1300">
        <f t="shared" ref="GN1300:GN1306" si="561">IF(OR(BI1300=0,BI1300=1),ROUND(O1300+X1300+Y1300+GK1300,2),0)</f>
        <v>0</v>
      </c>
      <c r="GO1300">
        <f t="shared" ref="GO1300:GO1306" si="562">IF(BI1300=2,ROUND(O1300+X1300+Y1300+GK1300,2),0)</f>
        <v>0</v>
      </c>
      <c r="GP1300">
        <f t="shared" ref="GP1300:GP1306" si="563">IF(BI1300=4,ROUND(O1300+X1300+Y1300+GK1300,2)+GX1300,0)</f>
        <v>0</v>
      </c>
      <c r="GR1300">
        <v>0</v>
      </c>
      <c r="GS1300">
        <v>3</v>
      </c>
      <c r="GT1300">
        <v>0</v>
      </c>
      <c r="GU1300" t="s">
        <v>3</v>
      </c>
      <c r="GV1300">
        <f t="shared" ref="GV1300:GV1306" si="564">ROUND((GT1300),6)</f>
        <v>0</v>
      </c>
      <c r="GW1300">
        <v>1</v>
      </c>
      <c r="GX1300">
        <f t="shared" ref="GX1300:GX1306" si="565">ROUND(HC1300*I1300,2)</f>
        <v>0</v>
      </c>
      <c r="HA1300">
        <v>0</v>
      </c>
      <c r="HB1300">
        <v>0</v>
      </c>
      <c r="HC1300">
        <f t="shared" ref="HC1300:HC1306" si="566">GV1300*GW1300</f>
        <v>0</v>
      </c>
      <c r="IK1300">
        <v>0</v>
      </c>
    </row>
    <row r="1301" spans="1:245" x14ac:dyDescent="0.2">
      <c r="A1301">
        <v>17</v>
      </c>
      <c r="B1301">
        <v>1</v>
      </c>
      <c r="C1301">
        <f>ROW(SmtRes!A107)</f>
        <v>107</v>
      </c>
      <c r="D1301">
        <f>ROW(EtalonRes!A93)</f>
        <v>93</v>
      </c>
      <c r="E1301" t="s">
        <v>138</v>
      </c>
      <c r="F1301" t="s">
        <v>214</v>
      </c>
      <c r="G1301" t="s">
        <v>215</v>
      </c>
      <c r="H1301" t="s">
        <v>216</v>
      </c>
      <c r="I1301">
        <v>0</v>
      </c>
      <c r="J1301">
        <v>0</v>
      </c>
      <c r="O1301">
        <f t="shared" si="531"/>
        <v>0</v>
      </c>
      <c r="P1301">
        <f t="shared" si="532"/>
        <v>0</v>
      </c>
      <c r="Q1301">
        <f t="shared" si="533"/>
        <v>0</v>
      </c>
      <c r="R1301">
        <f t="shared" si="534"/>
        <v>0</v>
      </c>
      <c r="S1301">
        <f t="shared" si="535"/>
        <v>0</v>
      </c>
      <c r="T1301">
        <f t="shared" si="536"/>
        <v>0</v>
      </c>
      <c r="U1301">
        <f t="shared" si="537"/>
        <v>0</v>
      </c>
      <c r="V1301">
        <f t="shared" si="538"/>
        <v>0</v>
      </c>
      <c r="W1301">
        <f t="shared" si="539"/>
        <v>0</v>
      </c>
      <c r="X1301">
        <f t="shared" si="540"/>
        <v>0</v>
      </c>
      <c r="Y1301">
        <f t="shared" si="540"/>
        <v>0</v>
      </c>
      <c r="AA1301">
        <v>36286615</v>
      </c>
      <c r="AB1301">
        <f t="shared" si="541"/>
        <v>310310.75</v>
      </c>
      <c r="AC1301">
        <f t="shared" si="542"/>
        <v>270152.78000000003</v>
      </c>
      <c r="AD1301">
        <f t="shared" si="543"/>
        <v>27905.18</v>
      </c>
      <c r="AE1301">
        <f t="shared" si="544"/>
        <v>10734.88</v>
      </c>
      <c r="AF1301">
        <f t="shared" si="544"/>
        <v>12252.79</v>
      </c>
      <c r="AG1301">
        <f t="shared" si="545"/>
        <v>0</v>
      </c>
      <c r="AH1301">
        <f t="shared" si="546"/>
        <v>54.6</v>
      </c>
      <c r="AI1301">
        <f t="shared" si="546"/>
        <v>0</v>
      </c>
      <c r="AJ1301">
        <f t="shared" si="547"/>
        <v>0</v>
      </c>
      <c r="AK1301">
        <v>310310.75</v>
      </c>
      <c r="AL1301">
        <v>270152.78000000003</v>
      </c>
      <c r="AM1301">
        <v>27905.18</v>
      </c>
      <c r="AN1301">
        <v>10734.88</v>
      </c>
      <c r="AO1301">
        <v>12252.79</v>
      </c>
      <c r="AP1301">
        <v>0</v>
      </c>
      <c r="AQ1301">
        <v>54.6</v>
      </c>
      <c r="AR1301">
        <v>0</v>
      </c>
      <c r="AS1301">
        <v>0</v>
      </c>
      <c r="AT1301">
        <v>70</v>
      </c>
      <c r="AU1301">
        <v>10</v>
      </c>
      <c r="AV1301">
        <v>1</v>
      </c>
      <c r="AW1301">
        <v>1</v>
      </c>
      <c r="AZ1301">
        <v>1</v>
      </c>
      <c r="BA1301">
        <v>1</v>
      </c>
      <c r="BB1301">
        <v>1</v>
      </c>
      <c r="BC1301">
        <v>1</v>
      </c>
      <c r="BD1301" t="s">
        <v>3</v>
      </c>
      <c r="BE1301" t="s">
        <v>3</v>
      </c>
      <c r="BF1301" t="s">
        <v>3</v>
      </c>
      <c r="BG1301" t="s">
        <v>3</v>
      </c>
      <c r="BH1301">
        <v>0</v>
      </c>
      <c r="BI1301">
        <v>4</v>
      </c>
      <c r="BJ1301" t="s">
        <v>217</v>
      </c>
      <c r="BM1301">
        <v>0</v>
      </c>
      <c r="BN1301">
        <v>0</v>
      </c>
      <c r="BO1301" t="s">
        <v>3</v>
      </c>
      <c r="BP1301">
        <v>0</v>
      </c>
      <c r="BQ1301">
        <v>1</v>
      </c>
      <c r="BR1301">
        <v>0</v>
      </c>
      <c r="BS1301">
        <v>1</v>
      </c>
      <c r="BT1301">
        <v>1</v>
      </c>
      <c r="BU1301">
        <v>1</v>
      </c>
      <c r="BV1301">
        <v>1</v>
      </c>
      <c r="BW1301">
        <v>1</v>
      </c>
      <c r="BX1301">
        <v>1</v>
      </c>
      <c r="BY1301" t="s">
        <v>3</v>
      </c>
      <c r="BZ1301">
        <v>70</v>
      </c>
      <c r="CA1301">
        <v>10</v>
      </c>
      <c r="CE1301">
        <v>0</v>
      </c>
      <c r="CF1301">
        <v>0</v>
      </c>
      <c r="CG1301">
        <v>0</v>
      </c>
      <c r="CM1301">
        <v>0</v>
      </c>
      <c r="CN1301" t="s">
        <v>3</v>
      </c>
      <c r="CO1301">
        <v>0</v>
      </c>
      <c r="CP1301">
        <f t="shared" si="548"/>
        <v>0</v>
      </c>
      <c r="CQ1301">
        <f t="shared" si="549"/>
        <v>270152.78000000003</v>
      </c>
      <c r="CR1301">
        <f t="shared" si="550"/>
        <v>27905.18</v>
      </c>
      <c r="CS1301">
        <f t="shared" si="551"/>
        <v>10734.88</v>
      </c>
      <c r="CT1301">
        <f t="shared" si="552"/>
        <v>12252.79</v>
      </c>
      <c r="CU1301">
        <f t="shared" si="553"/>
        <v>0</v>
      </c>
      <c r="CV1301">
        <f t="shared" si="554"/>
        <v>54.6</v>
      </c>
      <c r="CW1301">
        <f t="shared" si="555"/>
        <v>0</v>
      </c>
      <c r="CX1301">
        <f t="shared" si="555"/>
        <v>0</v>
      </c>
      <c r="CY1301">
        <f t="shared" si="556"/>
        <v>0</v>
      </c>
      <c r="CZ1301">
        <f t="shared" si="557"/>
        <v>0</v>
      </c>
      <c r="DC1301" t="s">
        <v>3</v>
      </c>
      <c r="DD1301" t="s">
        <v>3</v>
      </c>
      <c r="DE1301" t="s">
        <v>3</v>
      </c>
      <c r="DF1301" t="s">
        <v>3</v>
      </c>
      <c r="DG1301" t="s">
        <v>3</v>
      </c>
      <c r="DH1301" t="s">
        <v>3</v>
      </c>
      <c r="DI1301" t="s">
        <v>3</v>
      </c>
      <c r="DJ1301" t="s">
        <v>3</v>
      </c>
      <c r="DK1301" t="s">
        <v>3</v>
      </c>
      <c r="DL1301" t="s">
        <v>3</v>
      </c>
      <c r="DM1301" t="s">
        <v>3</v>
      </c>
      <c r="DN1301">
        <v>0</v>
      </c>
      <c r="DO1301">
        <v>0</v>
      </c>
      <c r="DP1301">
        <v>1</v>
      </c>
      <c r="DQ1301">
        <v>1</v>
      </c>
      <c r="DU1301">
        <v>1009</v>
      </c>
      <c r="DV1301" t="s">
        <v>216</v>
      </c>
      <c r="DW1301" t="s">
        <v>216</v>
      </c>
      <c r="DX1301">
        <v>100000</v>
      </c>
      <c r="EE1301">
        <v>34857346</v>
      </c>
      <c r="EF1301">
        <v>1</v>
      </c>
      <c r="EG1301" t="s">
        <v>86</v>
      </c>
      <c r="EH1301">
        <v>0</v>
      </c>
      <c r="EI1301" t="s">
        <v>3</v>
      </c>
      <c r="EJ1301">
        <v>4</v>
      </c>
      <c r="EK1301">
        <v>0</v>
      </c>
      <c r="EL1301" t="s">
        <v>87</v>
      </c>
      <c r="EM1301" t="s">
        <v>88</v>
      </c>
      <c r="EO1301" t="s">
        <v>3</v>
      </c>
      <c r="EQ1301">
        <v>131072</v>
      </c>
      <c r="ER1301">
        <v>310310.75</v>
      </c>
      <c r="ES1301">
        <v>270152.78000000003</v>
      </c>
      <c r="ET1301">
        <v>27905.18</v>
      </c>
      <c r="EU1301">
        <v>10734.88</v>
      </c>
      <c r="EV1301">
        <v>12252.79</v>
      </c>
      <c r="EW1301">
        <v>54.6</v>
      </c>
      <c r="EX1301">
        <v>0</v>
      </c>
      <c r="EY1301">
        <v>0</v>
      </c>
      <c r="FQ1301">
        <v>0</v>
      </c>
      <c r="FR1301">
        <f t="shared" si="558"/>
        <v>0</v>
      </c>
      <c r="FS1301">
        <v>0</v>
      </c>
      <c r="FX1301">
        <v>70</v>
      </c>
      <c r="FY1301">
        <v>10</v>
      </c>
      <c r="GA1301" t="s">
        <v>3</v>
      </c>
      <c r="GD1301">
        <v>0</v>
      </c>
      <c r="GF1301">
        <v>-2079822666</v>
      </c>
      <c r="GG1301">
        <v>2</v>
      </c>
      <c r="GH1301">
        <v>1</v>
      </c>
      <c r="GI1301">
        <v>-2</v>
      </c>
      <c r="GJ1301">
        <v>0</v>
      </c>
      <c r="GK1301">
        <f>ROUND(R1301*(R12)/100,2)</f>
        <v>0</v>
      </c>
      <c r="GL1301">
        <f t="shared" si="559"/>
        <v>0</v>
      </c>
      <c r="GM1301">
        <f t="shared" si="560"/>
        <v>0</v>
      </c>
      <c r="GN1301">
        <f t="shared" si="561"/>
        <v>0</v>
      </c>
      <c r="GO1301">
        <f t="shared" si="562"/>
        <v>0</v>
      </c>
      <c r="GP1301">
        <f t="shared" si="563"/>
        <v>0</v>
      </c>
      <c r="GR1301">
        <v>0</v>
      </c>
      <c r="GS1301">
        <v>3</v>
      </c>
      <c r="GT1301">
        <v>0</v>
      </c>
      <c r="GU1301" t="s">
        <v>3</v>
      </c>
      <c r="GV1301">
        <f t="shared" si="564"/>
        <v>0</v>
      </c>
      <c r="GW1301">
        <v>1</v>
      </c>
      <c r="GX1301">
        <f t="shared" si="565"/>
        <v>0</v>
      </c>
      <c r="HA1301">
        <v>0</v>
      </c>
      <c r="HB1301">
        <v>0</v>
      </c>
      <c r="HC1301">
        <f t="shared" si="566"/>
        <v>0</v>
      </c>
      <c r="IK1301">
        <v>0</v>
      </c>
    </row>
    <row r="1302" spans="1:245" x14ac:dyDescent="0.2">
      <c r="A1302">
        <v>18</v>
      </c>
      <c r="B1302">
        <v>1</v>
      </c>
      <c r="C1302">
        <v>107</v>
      </c>
      <c r="E1302" t="s">
        <v>249</v>
      </c>
      <c r="F1302" t="s">
        <v>219</v>
      </c>
      <c r="G1302" t="s">
        <v>220</v>
      </c>
      <c r="H1302" t="s">
        <v>171</v>
      </c>
      <c r="I1302">
        <f>I1301*J1302</f>
        <v>0</v>
      </c>
      <c r="J1302">
        <v>-101</v>
      </c>
      <c r="O1302">
        <f t="shared" si="531"/>
        <v>0</v>
      </c>
      <c r="P1302">
        <f t="shared" si="532"/>
        <v>0</v>
      </c>
      <c r="Q1302">
        <f t="shared" si="533"/>
        <v>0</v>
      </c>
      <c r="R1302">
        <f t="shared" si="534"/>
        <v>0</v>
      </c>
      <c r="S1302">
        <f t="shared" si="535"/>
        <v>0</v>
      </c>
      <c r="T1302">
        <f t="shared" si="536"/>
        <v>0</v>
      </c>
      <c r="U1302">
        <f t="shared" si="537"/>
        <v>0</v>
      </c>
      <c r="V1302">
        <f t="shared" si="538"/>
        <v>0</v>
      </c>
      <c r="W1302">
        <f t="shared" si="539"/>
        <v>0</v>
      </c>
      <c r="X1302">
        <f t="shared" si="540"/>
        <v>0</v>
      </c>
      <c r="Y1302">
        <f t="shared" si="540"/>
        <v>0</v>
      </c>
      <c r="AA1302">
        <v>36286615</v>
      </c>
      <c r="AB1302">
        <f t="shared" si="541"/>
        <v>2674.78</v>
      </c>
      <c r="AC1302">
        <f t="shared" si="542"/>
        <v>2674.78</v>
      </c>
      <c r="AD1302">
        <f t="shared" si="543"/>
        <v>0</v>
      </c>
      <c r="AE1302">
        <f t="shared" si="544"/>
        <v>0</v>
      </c>
      <c r="AF1302">
        <f t="shared" si="544"/>
        <v>0</v>
      </c>
      <c r="AG1302">
        <f t="shared" si="545"/>
        <v>0</v>
      </c>
      <c r="AH1302">
        <f t="shared" si="546"/>
        <v>0</v>
      </c>
      <c r="AI1302">
        <f t="shared" si="546"/>
        <v>0</v>
      </c>
      <c r="AJ1302">
        <f t="shared" si="547"/>
        <v>0</v>
      </c>
      <c r="AK1302">
        <v>2674.78</v>
      </c>
      <c r="AL1302">
        <v>2674.78</v>
      </c>
      <c r="AM1302">
        <v>0</v>
      </c>
      <c r="AN1302">
        <v>0</v>
      </c>
      <c r="AO1302">
        <v>0</v>
      </c>
      <c r="AP1302">
        <v>0</v>
      </c>
      <c r="AQ1302">
        <v>0</v>
      </c>
      <c r="AR1302">
        <v>0</v>
      </c>
      <c r="AS1302">
        <v>0</v>
      </c>
      <c r="AT1302">
        <v>70</v>
      </c>
      <c r="AU1302">
        <v>10</v>
      </c>
      <c r="AV1302">
        <v>1</v>
      </c>
      <c r="AW1302">
        <v>1</v>
      </c>
      <c r="AZ1302">
        <v>1</v>
      </c>
      <c r="BA1302">
        <v>1</v>
      </c>
      <c r="BB1302">
        <v>1</v>
      </c>
      <c r="BC1302">
        <v>1</v>
      </c>
      <c r="BD1302" t="s">
        <v>3</v>
      </c>
      <c r="BE1302" t="s">
        <v>3</v>
      </c>
      <c r="BF1302" t="s">
        <v>3</v>
      </c>
      <c r="BG1302" t="s">
        <v>3</v>
      </c>
      <c r="BH1302">
        <v>3</v>
      </c>
      <c r="BI1302">
        <v>4</v>
      </c>
      <c r="BJ1302" t="s">
        <v>221</v>
      </c>
      <c r="BM1302">
        <v>0</v>
      </c>
      <c r="BN1302">
        <v>0</v>
      </c>
      <c r="BO1302" t="s">
        <v>3</v>
      </c>
      <c r="BP1302">
        <v>0</v>
      </c>
      <c r="BQ1302">
        <v>1</v>
      </c>
      <c r="BR1302">
        <v>1</v>
      </c>
      <c r="BS1302">
        <v>1</v>
      </c>
      <c r="BT1302">
        <v>1</v>
      </c>
      <c r="BU1302">
        <v>1</v>
      </c>
      <c r="BV1302">
        <v>1</v>
      </c>
      <c r="BW1302">
        <v>1</v>
      </c>
      <c r="BX1302">
        <v>1</v>
      </c>
      <c r="BY1302" t="s">
        <v>3</v>
      </c>
      <c r="BZ1302">
        <v>70</v>
      </c>
      <c r="CA1302">
        <v>10</v>
      </c>
      <c r="CE1302">
        <v>0</v>
      </c>
      <c r="CF1302">
        <v>0</v>
      </c>
      <c r="CG1302">
        <v>0</v>
      </c>
      <c r="CM1302">
        <v>0</v>
      </c>
      <c r="CN1302" t="s">
        <v>3</v>
      </c>
      <c r="CO1302">
        <v>0</v>
      </c>
      <c r="CP1302">
        <f t="shared" si="548"/>
        <v>0</v>
      </c>
      <c r="CQ1302">
        <f t="shared" si="549"/>
        <v>2674.78</v>
      </c>
      <c r="CR1302">
        <f t="shared" si="550"/>
        <v>0</v>
      </c>
      <c r="CS1302">
        <f t="shared" si="551"/>
        <v>0</v>
      </c>
      <c r="CT1302">
        <f t="shared" si="552"/>
        <v>0</v>
      </c>
      <c r="CU1302">
        <f t="shared" si="553"/>
        <v>0</v>
      </c>
      <c r="CV1302">
        <f t="shared" si="554"/>
        <v>0</v>
      </c>
      <c r="CW1302">
        <f t="shared" si="555"/>
        <v>0</v>
      </c>
      <c r="CX1302">
        <f t="shared" si="555"/>
        <v>0</v>
      </c>
      <c r="CY1302">
        <f t="shared" si="556"/>
        <v>0</v>
      </c>
      <c r="CZ1302">
        <f t="shared" si="557"/>
        <v>0</v>
      </c>
      <c r="DC1302" t="s">
        <v>3</v>
      </c>
      <c r="DD1302" t="s">
        <v>3</v>
      </c>
      <c r="DE1302" t="s">
        <v>3</v>
      </c>
      <c r="DF1302" t="s">
        <v>3</v>
      </c>
      <c r="DG1302" t="s">
        <v>3</v>
      </c>
      <c r="DH1302" t="s">
        <v>3</v>
      </c>
      <c r="DI1302" t="s">
        <v>3</v>
      </c>
      <c r="DJ1302" t="s">
        <v>3</v>
      </c>
      <c r="DK1302" t="s">
        <v>3</v>
      </c>
      <c r="DL1302" t="s">
        <v>3</v>
      </c>
      <c r="DM1302" t="s">
        <v>3</v>
      </c>
      <c r="DN1302">
        <v>0</v>
      </c>
      <c r="DO1302">
        <v>0</v>
      </c>
      <c r="DP1302">
        <v>1</v>
      </c>
      <c r="DQ1302">
        <v>1</v>
      </c>
      <c r="DU1302">
        <v>1009</v>
      </c>
      <c r="DV1302" t="s">
        <v>171</v>
      </c>
      <c r="DW1302" t="s">
        <v>171</v>
      </c>
      <c r="DX1302">
        <v>1000</v>
      </c>
      <c r="EE1302">
        <v>34857346</v>
      </c>
      <c r="EF1302">
        <v>1</v>
      </c>
      <c r="EG1302" t="s">
        <v>86</v>
      </c>
      <c r="EH1302">
        <v>0</v>
      </c>
      <c r="EI1302" t="s">
        <v>3</v>
      </c>
      <c r="EJ1302">
        <v>4</v>
      </c>
      <c r="EK1302">
        <v>0</v>
      </c>
      <c r="EL1302" t="s">
        <v>87</v>
      </c>
      <c r="EM1302" t="s">
        <v>88</v>
      </c>
      <c r="EO1302" t="s">
        <v>3</v>
      </c>
      <c r="EQ1302">
        <v>32768</v>
      </c>
      <c r="ER1302">
        <v>2674.78</v>
      </c>
      <c r="ES1302">
        <v>2674.78</v>
      </c>
      <c r="ET1302">
        <v>0</v>
      </c>
      <c r="EU1302">
        <v>0</v>
      </c>
      <c r="EV1302">
        <v>0</v>
      </c>
      <c r="EW1302">
        <v>0</v>
      </c>
      <c r="EX1302">
        <v>0</v>
      </c>
      <c r="FQ1302">
        <v>0</v>
      </c>
      <c r="FR1302">
        <f t="shared" si="558"/>
        <v>0</v>
      </c>
      <c r="FS1302">
        <v>0</v>
      </c>
      <c r="FX1302">
        <v>70</v>
      </c>
      <c r="FY1302">
        <v>10</v>
      </c>
      <c r="GA1302" t="s">
        <v>3</v>
      </c>
      <c r="GD1302">
        <v>0</v>
      </c>
      <c r="GF1302">
        <v>-544026112</v>
      </c>
      <c r="GG1302">
        <v>2</v>
      </c>
      <c r="GH1302">
        <v>1</v>
      </c>
      <c r="GI1302">
        <v>-2</v>
      </c>
      <c r="GJ1302">
        <v>0</v>
      </c>
      <c r="GK1302">
        <f>ROUND(R1302*(R12)/100,2)</f>
        <v>0</v>
      </c>
      <c r="GL1302">
        <f t="shared" si="559"/>
        <v>0</v>
      </c>
      <c r="GM1302">
        <f t="shared" si="560"/>
        <v>0</v>
      </c>
      <c r="GN1302">
        <f t="shared" si="561"/>
        <v>0</v>
      </c>
      <c r="GO1302">
        <f t="shared" si="562"/>
        <v>0</v>
      </c>
      <c r="GP1302">
        <f t="shared" si="563"/>
        <v>0</v>
      </c>
      <c r="GR1302">
        <v>0</v>
      </c>
      <c r="GS1302">
        <v>3</v>
      </c>
      <c r="GT1302">
        <v>0</v>
      </c>
      <c r="GU1302" t="s">
        <v>3</v>
      </c>
      <c r="GV1302">
        <f t="shared" si="564"/>
        <v>0</v>
      </c>
      <c r="GW1302">
        <v>1</v>
      </c>
      <c r="GX1302">
        <f t="shared" si="565"/>
        <v>0</v>
      </c>
      <c r="HA1302">
        <v>0</v>
      </c>
      <c r="HB1302">
        <v>0</v>
      </c>
      <c r="HC1302">
        <f t="shared" si="566"/>
        <v>0</v>
      </c>
      <c r="IK1302">
        <v>0</v>
      </c>
    </row>
    <row r="1303" spans="1:245" x14ac:dyDescent="0.2">
      <c r="A1303">
        <v>18</v>
      </c>
      <c r="B1303">
        <v>1</v>
      </c>
      <c r="C1303">
        <v>106</v>
      </c>
      <c r="E1303" t="s">
        <v>250</v>
      </c>
      <c r="F1303" t="s">
        <v>205</v>
      </c>
      <c r="G1303" t="s">
        <v>206</v>
      </c>
      <c r="H1303" t="s">
        <v>171</v>
      </c>
      <c r="I1303">
        <f>I1301*J1303</f>
        <v>0</v>
      </c>
      <c r="J1303">
        <v>101</v>
      </c>
      <c r="O1303">
        <f t="shared" si="531"/>
        <v>0</v>
      </c>
      <c r="P1303">
        <f t="shared" si="532"/>
        <v>0</v>
      </c>
      <c r="Q1303">
        <f t="shared" si="533"/>
        <v>0</v>
      </c>
      <c r="R1303">
        <f t="shared" si="534"/>
        <v>0</v>
      </c>
      <c r="S1303">
        <f t="shared" si="535"/>
        <v>0</v>
      </c>
      <c r="T1303">
        <f t="shared" si="536"/>
        <v>0</v>
      </c>
      <c r="U1303">
        <f t="shared" si="537"/>
        <v>0</v>
      </c>
      <c r="V1303">
        <f t="shared" si="538"/>
        <v>0</v>
      </c>
      <c r="W1303">
        <f t="shared" si="539"/>
        <v>0</v>
      </c>
      <c r="X1303">
        <f t="shared" si="540"/>
        <v>0</v>
      </c>
      <c r="Y1303">
        <f t="shared" si="540"/>
        <v>0</v>
      </c>
      <c r="AA1303">
        <v>36286615</v>
      </c>
      <c r="AB1303">
        <f t="shared" si="541"/>
        <v>2653.46</v>
      </c>
      <c r="AC1303">
        <f t="shared" si="542"/>
        <v>2653.46</v>
      </c>
      <c r="AD1303">
        <f t="shared" si="543"/>
        <v>0</v>
      </c>
      <c r="AE1303">
        <f t="shared" si="544"/>
        <v>0</v>
      </c>
      <c r="AF1303">
        <f t="shared" si="544"/>
        <v>0</v>
      </c>
      <c r="AG1303">
        <f t="shared" si="545"/>
        <v>0</v>
      </c>
      <c r="AH1303">
        <f t="shared" si="546"/>
        <v>0</v>
      </c>
      <c r="AI1303">
        <f t="shared" si="546"/>
        <v>0</v>
      </c>
      <c r="AJ1303">
        <f t="shared" si="547"/>
        <v>0</v>
      </c>
      <c r="AK1303">
        <v>2653.46</v>
      </c>
      <c r="AL1303">
        <v>2653.46</v>
      </c>
      <c r="AM1303">
        <v>0</v>
      </c>
      <c r="AN1303">
        <v>0</v>
      </c>
      <c r="AO1303">
        <v>0</v>
      </c>
      <c r="AP1303">
        <v>0</v>
      </c>
      <c r="AQ1303">
        <v>0</v>
      </c>
      <c r="AR1303">
        <v>0</v>
      </c>
      <c r="AS1303">
        <v>0</v>
      </c>
      <c r="AT1303">
        <v>70</v>
      </c>
      <c r="AU1303">
        <v>10</v>
      </c>
      <c r="AV1303">
        <v>1</v>
      </c>
      <c r="AW1303">
        <v>1</v>
      </c>
      <c r="AZ1303">
        <v>1</v>
      </c>
      <c r="BA1303">
        <v>1</v>
      </c>
      <c r="BB1303">
        <v>1</v>
      </c>
      <c r="BC1303">
        <v>1</v>
      </c>
      <c r="BD1303" t="s">
        <v>3</v>
      </c>
      <c r="BE1303" t="s">
        <v>3</v>
      </c>
      <c r="BF1303" t="s">
        <v>3</v>
      </c>
      <c r="BG1303" t="s">
        <v>3</v>
      </c>
      <c r="BH1303">
        <v>3</v>
      </c>
      <c r="BI1303">
        <v>4</v>
      </c>
      <c r="BJ1303" t="s">
        <v>223</v>
      </c>
      <c r="BM1303">
        <v>0</v>
      </c>
      <c r="BN1303">
        <v>0</v>
      </c>
      <c r="BO1303" t="s">
        <v>3</v>
      </c>
      <c r="BP1303">
        <v>0</v>
      </c>
      <c r="BQ1303">
        <v>1</v>
      </c>
      <c r="BR1303">
        <v>0</v>
      </c>
      <c r="BS1303">
        <v>1</v>
      </c>
      <c r="BT1303">
        <v>1</v>
      </c>
      <c r="BU1303">
        <v>1</v>
      </c>
      <c r="BV1303">
        <v>1</v>
      </c>
      <c r="BW1303">
        <v>1</v>
      </c>
      <c r="BX1303">
        <v>1</v>
      </c>
      <c r="BY1303" t="s">
        <v>3</v>
      </c>
      <c r="BZ1303">
        <v>70</v>
      </c>
      <c r="CA1303">
        <v>10</v>
      </c>
      <c r="CE1303">
        <v>0</v>
      </c>
      <c r="CF1303">
        <v>0</v>
      </c>
      <c r="CG1303">
        <v>0</v>
      </c>
      <c r="CM1303">
        <v>0</v>
      </c>
      <c r="CN1303" t="s">
        <v>3</v>
      </c>
      <c r="CO1303">
        <v>0</v>
      </c>
      <c r="CP1303">
        <f t="shared" si="548"/>
        <v>0</v>
      </c>
      <c r="CQ1303">
        <f t="shared" si="549"/>
        <v>2653.46</v>
      </c>
      <c r="CR1303">
        <f t="shared" si="550"/>
        <v>0</v>
      </c>
      <c r="CS1303">
        <f t="shared" si="551"/>
        <v>0</v>
      </c>
      <c r="CT1303">
        <f t="shared" si="552"/>
        <v>0</v>
      </c>
      <c r="CU1303">
        <f t="shared" si="553"/>
        <v>0</v>
      </c>
      <c r="CV1303">
        <f t="shared" si="554"/>
        <v>0</v>
      </c>
      <c r="CW1303">
        <f t="shared" si="555"/>
        <v>0</v>
      </c>
      <c r="CX1303">
        <f t="shared" si="555"/>
        <v>0</v>
      </c>
      <c r="CY1303">
        <f t="shared" si="556"/>
        <v>0</v>
      </c>
      <c r="CZ1303">
        <f t="shared" si="557"/>
        <v>0</v>
      </c>
      <c r="DC1303" t="s">
        <v>3</v>
      </c>
      <c r="DD1303" t="s">
        <v>3</v>
      </c>
      <c r="DE1303" t="s">
        <v>3</v>
      </c>
      <c r="DF1303" t="s">
        <v>3</v>
      </c>
      <c r="DG1303" t="s">
        <v>3</v>
      </c>
      <c r="DH1303" t="s">
        <v>3</v>
      </c>
      <c r="DI1303" t="s">
        <v>3</v>
      </c>
      <c r="DJ1303" t="s">
        <v>3</v>
      </c>
      <c r="DK1303" t="s">
        <v>3</v>
      </c>
      <c r="DL1303" t="s">
        <v>3</v>
      </c>
      <c r="DM1303" t="s">
        <v>3</v>
      </c>
      <c r="DN1303">
        <v>0</v>
      </c>
      <c r="DO1303">
        <v>0</v>
      </c>
      <c r="DP1303">
        <v>1</v>
      </c>
      <c r="DQ1303">
        <v>1</v>
      </c>
      <c r="DU1303">
        <v>1009</v>
      </c>
      <c r="DV1303" t="s">
        <v>171</v>
      </c>
      <c r="DW1303" t="s">
        <v>171</v>
      </c>
      <c r="DX1303">
        <v>1000</v>
      </c>
      <c r="EE1303">
        <v>34857346</v>
      </c>
      <c r="EF1303">
        <v>1</v>
      </c>
      <c r="EG1303" t="s">
        <v>86</v>
      </c>
      <c r="EH1303">
        <v>0</v>
      </c>
      <c r="EI1303" t="s">
        <v>3</v>
      </c>
      <c r="EJ1303">
        <v>4</v>
      </c>
      <c r="EK1303">
        <v>0</v>
      </c>
      <c r="EL1303" t="s">
        <v>87</v>
      </c>
      <c r="EM1303" t="s">
        <v>88</v>
      </c>
      <c r="EO1303" t="s">
        <v>3</v>
      </c>
      <c r="EQ1303">
        <v>0</v>
      </c>
      <c r="ER1303">
        <v>2653.46</v>
      </c>
      <c r="ES1303">
        <v>2653.46</v>
      </c>
      <c r="ET1303">
        <v>0</v>
      </c>
      <c r="EU1303">
        <v>0</v>
      </c>
      <c r="EV1303">
        <v>0</v>
      </c>
      <c r="EW1303">
        <v>0</v>
      </c>
      <c r="EX1303">
        <v>0</v>
      </c>
      <c r="FQ1303">
        <v>0</v>
      </c>
      <c r="FR1303">
        <f t="shared" si="558"/>
        <v>0</v>
      </c>
      <c r="FS1303">
        <v>0</v>
      </c>
      <c r="FX1303">
        <v>70</v>
      </c>
      <c r="FY1303">
        <v>10</v>
      </c>
      <c r="GA1303" t="s">
        <v>3</v>
      </c>
      <c r="GD1303">
        <v>0</v>
      </c>
      <c r="GF1303">
        <v>633964965</v>
      </c>
      <c r="GG1303">
        <v>2</v>
      </c>
      <c r="GH1303">
        <v>1</v>
      </c>
      <c r="GI1303">
        <v>-2</v>
      </c>
      <c r="GJ1303">
        <v>0</v>
      </c>
      <c r="GK1303">
        <f>ROUND(R1303*(R12)/100,2)</f>
        <v>0</v>
      </c>
      <c r="GL1303">
        <f t="shared" si="559"/>
        <v>0</v>
      </c>
      <c r="GM1303">
        <f t="shared" si="560"/>
        <v>0</v>
      </c>
      <c r="GN1303">
        <f t="shared" si="561"/>
        <v>0</v>
      </c>
      <c r="GO1303">
        <f t="shared" si="562"/>
        <v>0</v>
      </c>
      <c r="GP1303">
        <f t="shared" si="563"/>
        <v>0</v>
      </c>
      <c r="GR1303">
        <v>0</v>
      </c>
      <c r="GS1303">
        <v>3</v>
      </c>
      <c r="GT1303">
        <v>0</v>
      </c>
      <c r="GU1303" t="s">
        <v>3</v>
      </c>
      <c r="GV1303">
        <f t="shared" si="564"/>
        <v>0</v>
      </c>
      <c r="GW1303">
        <v>1</v>
      </c>
      <c r="GX1303">
        <f t="shared" si="565"/>
        <v>0</v>
      </c>
      <c r="HA1303">
        <v>0</v>
      </c>
      <c r="HB1303">
        <v>0</v>
      </c>
      <c r="HC1303">
        <f t="shared" si="566"/>
        <v>0</v>
      </c>
      <c r="IK1303">
        <v>0</v>
      </c>
    </row>
    <row r="1304" spans="1:245" x14ac:dyDescent="0.2">
      <c r="A1304">
        <v>17</v>
      </c>
      <c r="B1304">
        <v>1</v>
      </c>
      <c r="C1304">
        <f>ROW(SmtRes!A112)</f>
        <v>112</v>
      </c>
      <c r="D1304">
        <f>ROW(EtalonRes!A97)</f>
        <v>97</v>
      </c>
      <c r="E1304" t="s">
        <v>139</v>
      </c>
      <c r="F1304" t="s">
        <v>200</v>
      </c>
      <c r="G1304" t="s">
        <v>224</v>
      </c>
      <c r="H1304" t="s">
        <v>202</v>
      </c>
      <c r="I1304">
        <v>0</v>
      </c>
      <c r="J1304">
        <v>0</v>
      </c>
      <c r="O1304">
        <f t="shared" si="531"/>
        <v>0</v>
      </c>
      <c r="P1304">
        <f t="shared" si="532"/>
        <v>0</v>
      </c>
      <c r="Q1304">
        <f t="shared" si="533"/>
        <v>0</v>
      </c>
      <c r="R1304">
        <f t="shared" si="534"/>
        <v>0</v>
      </c>
      <c r="S1304">
        <f t="shared" si="535"/>
        <v>0</v>
      </c>
      <c r="T1304">
        <f t="shared" si="536"/>
        <v>0</v>
      </c>
      <c r="U1304">
        <f t="shared" si="537"/>
        <v>0</v>
      </c>
      <c r="V1304">
        <f t="shared" si="538"/>
        <v>0</v>
      </c>
      <c r="W1304">
        <f t="shared" si="539"/>
        <v>0</v>
      </c>
      <c r="X1304">
        <f t="shared" si="540"/>
        <v>0</v>
      </c>
      <c r="Y1304">
        <f t="shared" si="540"/>
        <v>0</v>
      </c>
      <c r="AA1304">
        <v>36286615</v>
      </c>
      <c r="AB1304">
        <f t="shared" si="541"/>
        <v>24027.06</v>
      </c>
      <c r="AC1304">
        <f t="shared" si="542"/>
        <v>20886.79</v>
      </c>
      <c r="AD1304">
        <f t="shared" si="543"/>
        <v>994.47</v>
      </c>
      <c r="AE1304">
        <f t="shared" si="544"/>
        <v>403.85</v>
      </c>
      <c r="AF1304">
        <f t="shared" si="544"/>
        <v>2145.8000000000002</v>
      </c>
      <c r="AG1304">
        <f t="shared" si="545"/>
        <v>0</v>
      </c>
      <c r="AH1304">
        <f t="shared" si="546"/>
        <v>10.3</v>
      </c>
      <c r="AI1304">
        <f t="shared" si="546"/>
        <v>0</v>
      </c>
      <c r="AJ1304">
        <f t="shared" si="547"/>
        <v>0</v>
      </c>
      <c r="AK1304">
        <v>24027.06</v>
      </c>
      <c r="AL1304">
        <v>20886.79</v>
      </c>
      <c r="AM1304">
        <v>994.47</v>
      </c>
      <c r="AN1304">
        <v>403.85</v>
      </c>
      <c r="AO1304">
        <v>2145.8000000000002</v>
      </c>
      <c r="AP1304">
        <v>0</v>
      </c>
      <c r="AQ1304">
        <v>10.3</v>
      </c>
      <c r="AR1304">
        <v>0</v>
      </c>
      <c r="AS1304">
        <v>0</v>
      </c>
      <c r="AT1304">
        <v>70</v>
      </c>
      <c r="AU1304">
        <v>10</v>
      </c>
      <c r="AV1304">
        <v>1</v>
      </c>
      <c r="AW1304">
        <v>1</v>
      </c>
      <c r="AZ1304">
        <v>1</v>
      </c>
      <c r="BA1304">
        <v>1</v>
      </c>
      <c r="BB1304">
        <v>1</v>
      </c>
      <c r="BC1304">
        <v>1</v>
      </c>
      <c r="BD1304" t="s">
        <v>3</v>
      </c>
      <c r="BE1304" t="s">
        <v>3</v>
      </c>
      <c r="BF1304" t="s">
        <v>3</v>
      </c>
      <c r="BG1304" t="s">
        <v>3</v>
      </c>
      <c r="BH1304">
        <v>0</v>
      </c>
      <c r="BI1304">
        <v>4</v>
      </c>
      <c r="BJ1304" t="s">
        <v>225</v>
      </c>
      <c r="BM1304">
        <v>0</v>
      </c>
      <c r="BN1304">
        <v>0</v>
      </c>
      <c r="BO1304" t="s">
        <v>3</v>
      </c>
      <c r="BP1304">
        <v>0</v>
      </c>
      <c r="BQ1304">
        <v>1</v>
      </c>
      <c r="BR1304">
        <v>0</v>
      </c>
      <c r="BS1304">
        <v>1</v>
      </c>
      <c r="BT1304">
        <v>1</v>
      </c>
      <c r="BU1304">
        <v>1</v>
      </c>
      <c r="BV1304">
        <v>1</v>
      </c>
      <c r="BW1304">
        <v>1</v>
      </c>
      <c r="BX1304">
        <v>1</v>
      </c>
      <c r="BY1304" t="s">
        <v>3</v>
      </c>
      <c r="BZ1304">
        <v>70</v>
      </c>
      <c r="CA1304">
        <v>10</v>
      </c>
      <c r="CE1304">
        <v>0</v>
      </c>
      <c r="CF1304">
        <v>0</v>
      </c>
      <c r="CG1304">
        <v>0</v>
      </c>
      <c r="CM1304">
        <v>0</v>
      </c>
      <c r="CN1304" t="s">
        <v>3</v>
      </c>
      <c r="CO1304">
        <v>0</v>
      </c>
      <c r="CP1304">
        <f t="shared" si="548"/>
        <v>0</v>
      </c>
      <c r="CQ1304">
        <f t="shared" si="549"/>
        <v>20886.79</v>
      </c>
      <c r="CR1304">
        <f t="shared" si="550"/>
        <v>994.47</v>
      </c>
      <c r="CS1304">
        <f t="shared" si="551"/>
        <v>403.85</v>
      </c>
      <c r="CT1304">
        <f t="shared" si="552"/>
        <v>2145.8000000000002</v>
      </c>
      <c r="CU1304">
        <f t="shared" si="553"/>
        <v>0</v>
      </c>
      <c r="CV1304">
        <f t="shared" si="554"/>
        <v>10.3</v>
      </c>
      <c r="CW1304">
        <f t="shared" si="555"/>
        <v>0</v>
      </c>
      <c r="CX1304">
        <f t="shared" si="555"/>
        <v>0</v>
      </c>
      <c r="CY1304">
        <f t="shared" si="556"/>
        <v>0</v>
      </c>
      <c r="CZ1304">
        <f t="shared" si="557"/>
        <v>0</v>
      </c>
      <c r="DC1304" t="s">
        <v>3</v>
      </c>
      <c r="DD1304" t="s">
        <v>3</v>
      </c>
      <c r="DE1304" t="s">
        <v>3</v>
      </c>
      <c r="DF1304" t="s">
        <v>3</v>
      </c>
      <c r="DG1304" t="s">
        <v>3</v>
      </c>
      <c r="DH1304" t="s">
        <v>3</v>
      </c>
      <c r="DI1304" t="s">
        <v>3</v>
      </c>
      <c r="DJ1304" t="s">
        <v>3</v>
      </c>
      <c r="DK1304" t="s">
        <v>3</v>
      </c>
      <c r="DL1304" t="s">
        <v>3</v>
      </c>
      <c r="DM1304" t="s">
        <v>3</v>
      </c>
      <c r="DN1304">
        <v>0</v>
      </c>
      <c r="DO1304">
        <v>0</v>
      </c>
      <c r="DP1304">
        <v>1</v>
      </c>
      <c r="DQ1304">
        <v>1</v>
      </c>
      <c r="DU1304">
        <v>1005</v>
      </c>
      <c r="DV1304" t="s">
        <v>202</v>
      </c>
      <c r="DW1304" t="s">
        <v>202</v>
      </c>
      <c r="DX1304">
        <v>100</v>
      </c>
      <c r="EE1304">
        <v>34857346</v>
      </c>
      <c r="EF1304">
        <v>1</v>
      </c>
      <c r="EG1304" t="s">
        <v>86</v>
      </c>
      <c r="EH1304">
        <v>0</v>
      </c>
      <c r="EI1304" t="s">
        <v>3</v>
      </c>
      <c r="EJ1304">
        <v>4</v>
      </c>
      <c r="EK1304">
        <v>0</v>
      </c>
      <c r="EL1304" t="s">
        <v>87</v>
      </c>
      <c r="EM1304" t="s">
        <v>88</v>
      </c>
      <c r="EO1304" t="s">
        <v>3</v>
      </c>
      <c r="EQ1304">
        <v>131072</v>
      </c>
      <c r="ER1304">
        <v>24027.06</v>
      </c>
      <c r="ES1304">
        <v>20886.79</v>
      </c>
      <c r="ET1304">
        <v>994.47</v>
      </c>
      <c r="EU1304">
        <v>403.85</v>
      </c>
      <c r="EV1304">
        <v>2145.8000000000002</v>
      </c>
      <c r="EW1304">
        <v>10.3</v>
      </c>
      <c r="EX1304">
        <v>0</v>
      </c>
      <c r="EY1304">
        <v>0</v>
      </c>
      <c r="FQ1304">
        <v>0</v>
      </c>
      <c r="FR1304">
        <f t="shared" si="558"/>
        <v>0</v>
      </c>
      <c r="FS1304">
        <v>0</v>
      </c>
      <c r="FX1304">
        <v>70</v>
      </c>
      <c r="FY1304">
        <v>10</v>
      </c>
      <c r="GA1304" t="s">
        <v>3</v>
      </c>
      <c r="GD1304">
        <v>0</v>
      </c>
      <c r="GF1304">
        <v>421045255</v>
      </c>
      <c r="GG1304">
        <v>2</v>
      </c>
      <c r="GH1304">
        <v>1</v>
      </c>
      <c r="GI1304">
        <v>-2</v>
      </c>
      <c r="GJ1304">
        <v>0</v>
      </c>
      <c r="GK1304">
        <f>ROUND(R1304*(R12)/100,2)</f>
        <v>0</v>
      </c>
      <c r="GL1304">
        <f t="shared" si="559"/>
        <v>0</v>
      </c>
      <c r="GM1304">
        <f t="shared" si="560"/>
        <v>0</v>
      </c>
      <c r="GN1304">
        <f t="shared" si="561"/>
        <v>0</v>
      </c>
      <c r="GO1304">
        <f t="shared" si="562"/>
        <v>0</v>
      </c>
      <c r="GP1304">
        <f t="shared" si="563"/>
        <v>0</v>
      </c>
      <c r="GR1304">
        <v>0</v>
      </c>
      <c r="GS1304">
        <v>3</v>
      </c>
      <c r="GT1304">
        <v>0</v>
      </c>
      <c r="GU1304" t="s">
        <v>3</v>
      </c>
      <c r="GV1304">
        <f t="shared" si="564"/>
        <v>0</v>
      </c>
      <c r="GW1304">
        <v>1</v>
      </c>
      <c r="GX1304">
        <f t="shared" si="565"/>
        <v>0</v>
      </c>
      <c r="HA1304">
        <v>0</v>
      </c>
      <c r="HB1304">
        <v>0</v>
      </c>
      <c r="HC1304">
        <f t="shared" si="566"/>
        <v>0</v>
      </c>
      <c r="IK1304">
        <v>0</v>
      </c>
    </row>
    <row r="1305" spans="1:245" x14ac:dyDescent="0.2">
      <c r="A1305">
        <v>18</v>
      </c>
      <c r="B1305">
        <v>1</v>
      </c>
      <c r="C1305">
        <v>111</v>
      </c>
      <c r="E1305" t="s">
        <v>265</v>
      </c>
      <c r="F1305" t="s">
        <v>205</v>
      </c>
      <c r="G1305" t="s">
        <v>206</v>
      </c>
      <c r="H1305" t="s">
        <v>171</v>
      </c>
      <c r="I1305">
        <f>I1304*J1305</f>
        <v>0</v>
      </c>
      <c r="J1305">
        <v>-7.1400000000000006</v>
      </c>
      <c r="O1305">
        <f t="shared" si="531"/>
        <v>0</v>
      </c>
      <c r="P1305">
        <f t="shared" si="532"/>
        <v>0</v>
      </c>
      <c r="Q1305">
        <f t="shared" si="533"/>
        <v>0</v>
      </c>
      <c r="R1305">
        <f t="shared" si="534"/>
        <v>0</v>
      </c>
      <c r="S1305">
        <f t="shared" si="535"/>
        <v>0</v>
      </c>
      <c r="T1305">
        <f t="shared" si="536"/>
        <v>0</v>
      </c>
      <c r="U1305">
        <f t="shared" si="537"/>
        <v>0</v>
      </c>
      <c r="V1305">
        <f t="shared" si="538"/>
        <v>0</v>
      </c>
      <c r="W1305">
        <f t="shared" si="539"/>
        <v>0</v>
      </c>
      <c r="X1305">
        <f t="shared" si="540"/>
        <v>0</v>
      </c>
      <c r="Y1305">
        <f t="shared" si="540"/>
        <v>0</v>
      </c>
      <c r="AA1305">
        <v>36286615</v>
      </c>
      <c r="AB1305">
        <f t="shared" si="541"/>
        <v>2653.46</v>
      </c>
      <c r="AC1305">
        <f t="shared" si="542"/>
        <v>2653.46</v>
      </c>
      <c r="AD1305">
        <f t="shared" si="543"/>
        <v>0</v>
      </c>
      <c r="AE1305">
        <f t="shared" si="544"/>
        <v>0</v>
      </c>
      <c r="AF1305">
        <f t="shared" si="544"/>
        <v>0</v>
      </c>
      <c r="AG1305">
        <f t="shared" si="545"/>
        <v>0</v>
      </c>
      <c r="AH1305">
        <f t="shared" si="546"/>
        <v>0</v>
      </c>
      <c r="AI1305">
        <f t="shared" si="546"/>
        <v>0</v>
      </c>
      <c r="AJ1305">
        <f t="shared" si="547"/>
        <v>0</v>
      </c>
      <c r="AK1305">
        <v>2653.46</v>
      </c>
      <c r="AL1305">
        <v>2653.46</v>
      </c>
      <c r="AM1305">
        <v>0</v>
      </c>
      <c r="AN1305">
        <v>0</v>
      </c>
      <c r="AO1305">
        <v>0</v>
      </c>
      <c r="AP1305">
        <v>0</v>
      </c>
      <c r="AQ1305">
        <v>0</v>
      </c>
      <c r="AR1305">
        <v>0</v>
      </c>
      <c r="AS1305">
        <v>0</v>
      </c>
      <c r="AT1305">
        <v>70</v>
      </c>
      <c r="AU1305">
        <v>10</v>
      </c>
      <c r="AV1305">
        <v>1</v>
      </c>
      <c r="AW1305">
        <v>1</v>
      </c>
      <c r="AZ1305">
        <v>1</v>
      </c>
      <c r="BA1305">
        <v>1</v>
      </c>
      <c r="BB1305">
        <v>1</v>
      </c>
      <c r="BC1305">
        <v>1</v>
      </c>
      <c r="BD1305" t="s">
        <v>3</v>
      </c>
      <c r="BE1305" t="s">
        <v>3</v>
      </c>
      <c r="BF1305" t="s">
        <v>3</v>
      </c>
      <c r="BG1305" t="s">
        <v>3</v>
      </c>
      <c r="BH1305">
        <v>3</v>
      </c>
      <c r="BI1305">
        <v>4</v>
      </c>
      <c r="BJ1305" t="s">
        <v>223</v>
      </c>
      <c r="BM1305">
        <v>0</v>
      </c>
      <c r="BN1305">
        <v>0</v>
      </c>
      <c r="BO1305" t="s">
        <v>3</v>
      </c>
      <c r="BP1305">
        <v>0</v>
      </c>
      <c r="BQ1305">
        <v>1</v>
      </c>
      <c r="BR1305">
        <v>1</v>
      </c>
      <c r="BS1305">
        <v>1</v>
      </c>
      <c r="BT1305">
        <v>1</v>
      </c>
      <c r="BU1305">
        <v>1</v>
      </c>
      <c r="BV1305">
        <v>1</v>
      </c>
      <c r="BW1305">
        <v>1</v>
      </c>
      <c r="BX1305">
        <v>1</v>
      </c>
      <c r="BY1305" t="s">
        <v>3</v>
      </c>
      <c r="BZ1305">
        <v>70</v>
      </c>
      <c r="CA1305">
        <v>10</v>
      </c>
      <c r="CE1305">
        <v>0</v>
      </c>
      <c r="CF1305">
        <v>0</v>
      </c>
      <c r="CG1305">
        <v>0</v>
      </c>
      <c r="CM1305">
        <v>0</v>
      </c>
      <c r="CN1305" t="s">
        <v>3</v>
      </c>
      <c r="CO1305">
        <v>0</v>
      </c>
      <c r="CP1305">
        <f t="shared" si="548"/>
        <v>0</v>
      </c>
      <c r="CQ1305">
        <f t="shared" si="549"/>
        <v>2653.46</v>
      </c>
      <c r="CR1305">
        <f t="shared" si="550"/>
        <v>0</v>
      </c>
      <c r="CS1305">
        <f t="shared" si="551"/>
        <v>0</v>
      </c>
      <c r="CT1305">
        <f t="shared" si="552"/>
        <v>0</v>
      </c>
      <c r="CU1305">
        <f t="shared" si="553"/>
        <v>0</v>
      </c>
      <c r="CV1305">
        <f t="shared" si="554"/>
        <v>0</v>
      </c>
      <c r="CW1305">
        <f t="shared" si="555"/>
        <v>0</v>
      </c>
      <c r="CX1305">
        <f t="shared" si="555"/>
        <v>0</v>
      </c>
      <c r="CY1305">
        <f t="shared" si="556"/>
        <v>0</v>
      </c>
      <c r="CZ1305">
        <f t="shared" si="557"/>
        <v>0</v>
      </c>
      <c r="DC1305" t="s">
        <v>3</v>
      </c>
      <c r="DD1305" t="s">
        <v>3</v>
      </c>
      <c r="DE1305" t="s">
        <v>3</v>
      </c>
      <c r="DF1305" t="s">
        <v>3</v>
      </c>
      <c r="DG1305" t="s">
        <v>3</v>
      </c>
      <c r="DH1305" t="s">
        <v>3</v>
      </c>
      <c r="DI1305" t="s">
        <v>3</v>
      </c>
      <c r="DJ1305" t="s">
        <v>3</v>
      </c>
      <c r="DK1305" t="s">
        <v>3</v>
      </c>
      <c r="DL1305" t="s">
        <v>3</v>
      </c>
      <c r="DM1305" t="s">
        <v>3</v>
      </c>
      <c r="DN1305">
        <v>0</v>
      </c>
      <c r="DO1305">
        <v>0</v>
      </c>
      <c r="DP1305">
        <v>1</v>
      </c>
      <c r="DQ1305">
        <v>1</v>
      </c>
      <c r="DU1305">
        <v>1009</v>
      </c>
      <c r="DV1305" t="s">
        <v>171</v>
      </c>
      <c r="DW1305" t="s">
        <v>171</v>
      </c>
      <c r="DX1305">
        <v>1000</v>
      </c>
      <c r="EE1305">
        <v>34857346</v>
      </c>
      <c r="EF1305">
        <v>1</v>
      </c>
      <c r="EG1305" t="s">
        <v>86</v>
      </c>
      <c r="EH1305">
        <v>0</v>
      </c>
      <c r="EI1305" t="s">
        <v>3</v>
      </c>
      <c r="EJ1305">
        <v>4</v>
      </c>
      <c r="EK1305">
        <v>0</v>
      </c>
      <c r="EL1305" t="s">
        <v>87</v>
      </c>
      <c r="EM1305" t="s">
        <v>88</v>
      </c>
      <c r="EO1305" t="s">
        <v>3</v>
      </c>
      <c r="EQ1305">
        <v>32768</v>
      </c>
      <c r="ER1305">
        <v>2653.46</v>
      </c>
      <c r="ES1305">
        <v>2653.46</v>
      </c>
      <c r="ET1305">
        <v>0</v>
      </c>
      <c r="EU1305">
        <v>0</v>
      </c>
      <c r="EV1305">
        <v>0</v>
      </c>
      <c r="EW1305">
        <v>0</v>
      </c>
      <c r="EX1305">
        <v>0</v>
      </c>
      <c r="FQ1305">
        <v>0</v>
      </c>
      <c r="FR1305">
        <f t="shared" si="558"/>
        <v>0</v>
      </c>
      <c r="FS1305">
        <v>0</v>
      </c>
      <c r="FX1305">
        <v>70</v>
      </c>
      <c r="FY1305">
        <v>10</v>
      </c>
      <c r="GA1305" t="s">
        <v>3</v>
      </c>
      <c r="GD1305">
        <v>0</v>
      </c>
      <c r="GF1305">
        <v>633964965</v>
      </c>
      <c r="GG1305">
        <v>2</v>
      </c>
      <c r="GH1305">
        <v>1</v>
      </c>
      <c r="GI1305">
        <v>-2</v>
      </c>
      <c r="GJ1305">
        <v>0</v>
      </c>
      <c r="GK1305">
        <f>ROUND(R1305*(R12)/100,2)</f>
        <v>0</v>
      </c>
      <c r="GL1305">
        <f t="shared" si="559"/>
        <v>0</v>
      </c>
      <c r="GM1305">
        <f t="shared" si="560"/>
        <v>0</v>
      </c>
      <c r="GN1305">
        <f t="shared" si="561"/>
        <v>0</v>
      </c>
      <c r="GO1305">
        <f t="shared" si="562"/>
        <v>0</v>
      </c>
      <c r="GP1305">
        <f t="shared" si="563"/>
        <v>0</v>
      </c>
      <c r="GR1305">
        <v>0</v>
      </c>
      <c r="GS1305">
        <v>3</v>
      </c>
      <c r="GT1305">
        <v>0</v>
      </c>
      <c r="GU1305" t="s">
        <v>3</v>
      </c>
      <c r="GV1305">
        <f t="shared" si="564"/>
        <v>0</v>
      </c>
      <c r="GW1305">
        <v>1</v>
      </c>
      <c r="GX1305">
        <f t="shared" si="565"/>
        <v>0</v>
      </c>
      <c r="HA1305">
        <v>0</v>
      </c>
      <c r="HB1305">
        <v>0</v>
      </c>
      <c r="HC1305">
        <f t="shared" si="566"/>
        <v>0</v>
      </c>
      <c r="IK1305">
        <v>0</v>
      </c>
    </row>
    <row r="1306" spans="1:245" x14ac:dyDescent="0.2">
      <c r="A1306">
        <v>18</v>
      </c>
      <c r="B1306">
        <v>1</v>
      </c>
      <c r="C1306">
        <v>112</v>
      </c>
      <c r="E1306" t="s">
        <v>266</v>
      </c>
      <c r="F1306" t="s">
        <v>205</v>
      </c>
      <c r="G1306" t="s">
        <v>206</v>
      </c>
      <c r="H1306" t="s">
        <v>171</v>
      </c>
      <c r="I1306">
        <f>I1304*J1306</f>
        <v>0</v>
      </c>
      <c r="J1306">
        <v>11.9</v>
      </c>
      <c r="O1306">
        <f t="shared" si="531"/>
        <v>0</v>
      </c>
      <c r="P1306">
        <f t="shared" si="532"/>
        <v>0</v>
      </c>
      <c r="Q1306">
        <f t="shared" si="533"/>
        <v>0</v>
      </c>
      <c r="R1306">
        <f t="shared" si="534"/>
        <v>0</v>
      </c>
      <c r="S1306">
        <f t="shared" si="535"/>
        <v>0</v>
      </c>
      <c r="T1306">
        <f t="shared" si="536"/>
        <v>0</v>
      </c>
      <c r="U1306">
        <f t="shared" si="537"/>
        <v>0</v>
      </c>
      <c r="V1306">
        <f t="shared" si="538"/>
        <v>0</v>
      </c>
      <c r="W1306">
        <f t="shared" si="539"/>
        <v>0</v>
      </c>
      <c r="X1306">
        <f t="shared" si="540"/>
        <v>0</v>
      </c>
      <c r="Y1306">
        <f t="shared" si="540"/>
        <v>0</v>
      </c>
      <c r="AA1306">
        <v>36286615</v>
      </c>
      <c r="AB1306">
        <f t="shared" si="541"/>
        <v>2653.46</v>
      </c>
      <c r="AC1306">
        <f t="shared" si="542"/>
        <v>2653.46</v>
      </c>
      <c r="AD1306">
        <f t="shared" si="543"/>
        <v>0</v>
      </c>
      <c r="AE1306">
        <f t="shared" si="544"/>
        <v>0</v>
      </c>
      <c r="AF1306">
        <f t="shared" si="544"/>
        <v>0</v>
      </c>
      <c r="AG1306">
        <f t="shared" si="545"/>
        <v>0</v>
      </c>
      <c r="AH1306">
        <f t="shared" si="546"/>
        <v>0</v>
      </c>
      <c r="AI1306">
        <f t="shared" si="546"/>
        <v>0</v>
      </c>
      <c r="AJ1306">
        <f t="shared" si="547"/>
        <v>0</v>
      </c>
      <c r="AK1306">
        <v>2653.46</v>
      </c>
      <c r="AL1306">
        <v>2653.46</v>
      </c>
      <c r="AM1306">
        <v>0</v>
      </c>
      <c r="AN1306">
        <v>0</v>
      </c>
      <c r="AO1306">
        <v>0</v>
      </c>
      <c r="AP1306">
        <v>0</v>
      </c>
      <c r="AQ1306">
        <v>0</v>
      </c>
      <c r="AR1306">
        <v>0</v>
      </c>
      <c r="AS1306">
        <v>0</v>
      </c>
      <c r="AT1306">
        <v>70</v>
      </c>
      <c r="AU1306">
        <v>10</v>
      </c>
      <c r="AV1306">
        <v>1</v>
      </c>
      <c r="AW1306">
        <v>1</v>
      </c>
      <c r="AZ1306">
        <v>1</v>
      </c>
      <c r="BA1306">
        <v>1</v>
      </c>
      <c r="BB1306">
        <v>1</v>
      </c>
      <c r="BC1306">
        <v>1</v>
      </c>
      <c r="BD1306" t="s">
        <v>3</v>
      </c>
      <c r="BE1306" t="s">
        <v>3</v>
      </c>
      <c r="BF1306" t="s">
        <v>3</v>
      </c>
      <c r="BG1306" t="s">
        <v>3</v>
      </c>
      <c r="BH1306">
        <v>3</v>
      </c>
      <c r="BI1306">
        <v>4</v>
      </c>
      <c r="BJ1306" t="s">
        <v>223</v>
      </c>
      <c r="BM1306">
        <v>0</v>
      </c>
      <c r="BN1306">
        <v>0</v>
      </c>
      <c r="BO1306" t="s">
        <v>3</v>
      </c>
      <c r="BP1306">
        <v>0</v>
      </c>
      <c r="BQ1306">
        <v>1</v>
      </c>
      <c r="BR1306">
        <v>0</v>
      </c>
      <c r="BS1306">
        <v>1</v>
      </c>
      <c r="BT1306">
        <v>1</v>
      </c>
      <c r="BU1306">
        <v>1</v>
      </c>
      <c r="BV1306">
        <v>1</v>
      </c>
      <c r="BW1306">
        <v>1</v>
      </c>
      <c r="BX1306">
        <v>1</v>
      </c>
      <c r="BY1306" t="s">
        <v>3</v>
      </c>
      <c r="BZ1306">
        <v>70</v>
      </c>
      <c r="CA1306">
        <v>10</v>
      </c>
      <c r="CE1306">
        <v>0</v>
      </c>
      <c r="CF1306">
        <v>0</v>
      </c>
      <c r="CG1306">
        <v>0</v>
      </c>
      <c r="CM1306">
        <v>0</v>
      </c>
      <c r="CN1306" t="s">
        <v>3</v>
      </c>
      <c r="CO1306">
        <v>0</v>
      </c>
      <c r="CP1306">
        <f t="shared" si="548"/>
        <v>0</v>
      </c>
      <c r="CQ1306">
        <f t="shared" si="549"/>
        <v>2653.46</v>
      </c>
      <c r="CR1306">
        <f t="shared" si="550"/>
        <v>0</v>
      </c>
      <c r="CS1306">
        <f t="shared" si="551"/>
        <v>0</v>
      </c>
      <c r="CT1306">
        <f t="shared" si="552"/>
        <v>0</v>
      </c>
      <c r="CU1306">
        <f t="shared" si="553"/>
        <v>0</v>
      </c>
      <c r="CV1306">
        <f t="shared" si="554"/>
        <v>0</v>
      </c>
      <c r="CW1306">
        <f t="shared" si="555"/>
        <v>0</v>
      </c>
      <c r="CX1306">
        <f t="shared" si="555"/>
        <v>0</v>
      </c>
      <c r="CY1306">
        <f t="shared" si="556"/>
        <v>0</v>
      </c>
      <c r="CZ1306">
        <f t="shared" si="557"/>
        <v>0</v>
      </c>
      <c r="DC1306" t="s">
        <v>3</v>
      </c>
      <c r="DD1306" t="s">
        <v>3</v>
      </c>
      <c r="DE1306" t="s">
        <v>3</v>
      </c>
      <c r="DF1306" t="s">
        <v>3</v>
      </c>
      <c r="DG1306" t="s">
        <v>3</v>
      </c>
      <c r="DH1306" t="s">
        <v>3</v>
      </c>
      <c r="DI1306" t="s">
        <v>3</v>
      </c>
      <c r="DJ1306" t="s">
        <v>3</v>
      </c>
      <c r="DK1306" t="s">
        <v>3</v>
      </c>
      <c r="DL1306" t="s">
        <v>3</v>
      </c>
      <c r="DM1306" t="s">
        <v>3</v>
      </c>
      <c r="DN1306">
        <v>0</v>
      </c>
      <c r="DO1306">
        <v>0</v>
      </c>
      <c r="DP1306">
        <v>1</v>
      </c>
      <c r="DQ1306">
        <v>1</v>
      </c>
      <c r="DU1306">
        <v>1009</v>
      </c>
      <c r="DV1306" t="s">
        <v>171</v>
      </c>
      <c r="DW1306" t="s">
        <v>171</v>
      </c>
      <c r="DX1306">
        <v>1000</v>
      </c>
      <c r="EE1306">
        <v>34857346</v>
      </c>
      <c r="EF1306">
        <v>1</v>
      </c>
      <c r="EG1306" t="s">
        <v>86</v>
      </c>
      <c r="EH1306">
        <v>0</v>
      </c>
      <c r="EI1306" t="s">
        <v>3</v>
      </c>
      <c r="EJ1306">
        <v>4</v>
      </c>
      <c r="EK1306">
        <v>0</v>
      </c>
      <c r="EL1306" t="s">
        <v>87</v>
      </c>
      <c r="EM1306" t="s">
        <v>88</v>
      </c>
      <c r="EO1306" t="s">
        <v>3</v>
      </c>
      <c r="EQ1306">
        <v>32768</v>
      </c>
      <c r="ER1306">
        <v>2653.46</v>
      </c>
      <c r="ES1306">
        <v>2653.46</v>
      </c>
      <c r="ET1306">
        <v>0</v>
      </c>
      <c r="EU1306">
        <v>0</v>
      </c>
      <c r="EV1306">
        <v>0</v>
      </c>
      <c r="EW1306">
        <v>0</v>
      </c>
      <c r="EX1306">
        <v>0</v>
      </c>
      <c r="FQ1306">
        <v>0</v>
      </c>
      <c r="FR1306">
        <f t="shared" si="558"/>
        <v>0</v>
      </c>
      <c r="FS1306">
        <v>0</v>
      </c>
      <c r="FX1306">
        <v>70</v>
      </c>
      <c r="FY1306">
        <v>10</v>
      </c>
      <c r="GA1306" t="s">
        <v>3</v>
      </c>
      <c r="GD1306">
        <v>0</v>
      </c>
      <c r="GF1306">
        <v>633964965</v>
      </c>
      <c r="GG1306">
        <v>2</v>
      </c>
      <c r="GH1306">
        <v>1</v>
      </c>
      <c r="GI1306">
        <v>-2</v>
      </c>
      <c r="GJ1306">
        <v>0</v>
      </c>
      <c r="GK1306">
        <f>ROUND(R1306*(R12)/100,2)</f>
        <v>0</v>
      </c>
      <c r="GL1306">
        <f t="shared" si="559"/>
        <v>0</v>
      </c>
      <c r="GM1306">
        <f t="shared" si="560"/>
        <v>0</v>
      </c>
      <c r="GN1306">
        <f t="shared" si="561"/>
        <v>0</v>
      </c>
      <c r="GO1306">
        <f t="shared" si="562"/>
        <v>0</v>
      </c>
      <c r="GP1306">
        <f t="shared" si="563"/>
        <v>0</v>
      </c>
      <c r="GR1306">
        <v>0</v>
      </c>
      <c r="GS1306">
        <v>3</v>
      </c>
      <c r="GT1306">
        <v>0</v>
      </c>
      <c r="GU1306" t="s">
        <v>3</v>
      </c>
      <c r="GV1306">
        <f t="shared" si="564"/>
        <v>0</v>
      </c>
      <c r="GW1306">
        <v>1</v>
      </c>
      <c r="GX1306">
        <f t="shared" si="565"/>
        <v>0</v>
      </c>
      <c r="HA1306">
        <v>0</v>
      </c>
      <c r="HB1306">
        <v>0</v>
      </c>
      <c r="HC1306">
        <f t="shared" si="566"/>
        <v>0</v>
      </c>
      <c r="IK1306">
        <v>0</v>
      </c>
    </row>
    <row r="1308" spans="1:245" x14ac:dyDescent="0.2">
      <c r="A1308" s="2">
        <v>51</v>
      </c>
      <c r="B1308" s="2">
        <f>B1296</f>
        <v>1</v>
      </c>
      <c r="C1308" s="2">
        <f>A1296</f>
        <v>5</v>
      </c>
      <c r="D1308" s="2">
        <f>ROW(A1296)</f>
        <v>1296</v>
      </c>
      <c r="E1308" s="2"/>
      <c r="F1308" s="2" t="str">
        <f>IF(F1296&lt;&gt;"",F1296,"")</f>
        <v>6.3.3</v>
      </c>
      <c r="G1308" s="2" t="str">
        <f>IF(G1296&lt;&gt;"",G1296,"")</f>
        <v>Устройство тротуара - 250 м2</v>
      </c>
      <c r="H1308" s="2">
        <v>0</v>
      </c>
      <c r="I1308" s="2"/>
      <c r="J1308" s="2"/>
      <c r="K1308" s="2"/>
      <c r="L1308" s="2"/>
      <c r="M1308" s="2"/>
      <c r="N1308" s="2"/>
      <c r="O1308" s="2">
        <f t="shared" ref="O1308:T1308" si="567">ROUND(AB1308,2)</f>
        <v>0</v>
      </c>
      <c r="P1308" s="2">
        <f t="shared" si="567"/>
        <v>0</v>
      </c>
      <c r="Q1308" s="2">
        <f t="shared" si="567"/>
        <v>0</v>
      </c>
      <c r="R1308" s="2">
        <f t="shared" si="567"/>
        <v>0</v>
      </c>
      <c r="S1308" s="2">
        <f t="shared" si="567"/>
        <v>0</v>
      </c>
      <c r="T1308" s="2">
        <f t="shared" si="567"/>
        <v>0</v>
      </c>
      <c r="U1308" s="2">
        <f>AH1308</f>
        <v>0</v>
      </c>
      <c r="V1308" s="2">
        <f>AI1308</f>
        <v>0</v>
      </c>
      <c r="W1308" s="2">
        <f>ROUND(AJ1308,2)</f>
        <v>0</v>
      </c>
      <c r="X1308" s="2">
        <f>ROUND(AK1308,2)</f>
        <v>0</v>
      </c>
      <c r="Y1308" s="2">
        <f>ROUND(AL1308,2)</f>
        <v>0</v>
      </c>
      <c r="Z1308" s="2"/>
      <c r="AA1308" s="2"/>
      <c r="AB1308" s="2">
        <f>ROUND(SUMIF(AA1300:AA1306,"=36286615",O1300:O1306),2)</f>
        <v>0</v>
      </c>
      <c r="AC1308" s="2">
        <f>ROUND(SUMIF(AA1300:AA1306,"=36286615",P1300:P1306),2)</f>
        <v>0</v>
      </c>
      <c r="AD1308" s="2">
        <f>ROUND(SUMIF(AA1300:AA1306,"=36286615",Q1300:Q1306),2)</f>
        <v>0</v>
      </c>
      <c r="AE1308" s="2">
        <f>ROUND(SUMIF(AA1300:AA1306,"=36286615",R1300:R1306),2)</f>
        <v>0</v>
      </c>
      <c r="AF1308" s="2">
        <f>ROUND(SUMIF(AA1300:AA1306,"=36286615",S1300:S1306),2)</f>
        <v>0</v>
      </c>
      <c r="AG1308" s="2">
        <f>ROUND(SUMIF(AA1300:AA1306,"=36286615",T1300:T1306),2)</f>
        <v>0</v>
      </c>
      <c r="AH1308" s="2">
        <f>SUMIF(AA1300:AA1306,"=36286615",U1300:U1306)</f>
        <v>0</v>
      </c>
      <c r="AI1308" s="2">
        <f>SUMIF(AA1300:AA1306,"=36286615",V1300:V1306)</f>
        <v>0</v>
      </c>
      <c r="AJ1308" s="2">
        <f>ROUND(SUMIF(AA1300:AA1306,"=36286615",W1300:W1306),2)</f>
        <v>0</v>
      </c>
      <c r="AK1308" s="2">
        <f>ROUND(SUMIF(AA1300:AA1306,"=36286615",X1300:X1306),2)</f>
        <v>0</v>
      </c>
      <c r="AL1308" s="2">
        <f>ROUND(SUMIF(AA1300:AA1306,"=36286615",Y1300:Y1306),2)</f>
        <v>0</v>
      </c>
      <c r="AM1308" s="2"/>
      <c r="AN1308" s="2"/>
      <c r="AO1308" s="2">
        <f t="shared" ref="AO1308:BC1308" si="568">ROUND(BX1308,2)</f>
        <v>0</v>
      </c>
      <c r="AP1308" s="2">
        <f t="shared" si="568"/>
        <v>0</v>
      </c>
      <c r="AQ1308" s="2">
        <f t="shared" si="568"/>
        <v>0</v>
      </c>
      <c r="AR1308" s="2">
        <f t="shared" si="568"/>
        <v>0</v>
      </c>
      <c r="AS1308" s="2">
        <f t="shared" si="568"/>
        <v>0</v>
      </c>
      <c r="AT1308" s="2">
        <f t="shared" si="568"/>
        <v>0</v>
      </c>
      <c r="AU1308" s="2">
        <f t="shared" si="568"/>
        <v>0</v>
      </c>
      <c r="AV1308" s="2">
        <f t="shared" si="568"/>
        <v>0</v>
      </c>
      <c r="AW1308" s="2">
        <f t="shared" si="568"/>
        <v>0</v>
      </c>
      <c r="AX1308" s="2">
        <f t="shared" si="568"/>
        <v>0</v>
      </c>
      <c r="AY1308" s="2">
        <f t="shared" si="568"/>
        <v>0</v>
      </c>
      <c r="AZ1308" s="2">
        <f t="shared" si="568"/>
        <v>0</v>
      </c>
      <c r="BA1308" s="2">
        <f t="shared" si="568"/>
        <v>0</v>
      </c>
      <c r="BB1308" s="2">
        <f t="shared" si="568"/>
        <v>0</v>
      </c>
      <c r="BC1308" s="2">
        <f t="shared" si="568"/>
        <v>0</v>
      </c>
      <c r="BD1308" s="2"/>
      <c r="BE1308" s="2"/>
      <c r="BF1308" s="2"/>
      <c r="BG1308" s="2"/>
      <c r="BH1308" s="2"/>
      <c r="BI1308" s="2"/>
      <c r="BJ1308" s="2"/>
      <c r="BK1308" s="2"/>
      <c r="BL1308" s="2"/>
      <c r="BM1308" s="2"/>
      <c r="BN1308" s="2"/>
      <c r="BO1308" s="2"/>
      <c r="BP1308" s="2"/>
      <c r="BQ1308" s="2"/>
      <c r="BR1308" s="2"/>
      <c r="BS1308" s="2"/>
      <c r="BT1308" s="2"/>
      <c r="BU1308" s="2"/>
      <c r="BV1308" s="2"/>
      <c r="BW1308" s="2"/>
      <c r="BX1308" s="2">
        <f>ROUND(SUMIF(AA1300:AA1306,"=36286615",FQ1300:FQ1306),2)</f>
        <v>0</v>
      </c>
      <c r="BY1308" s="2">
        <f>ROUND(SUMIF(AA1300:AA1306,"=36286615",FR1300:FR1306),2)</f>
        <v>0</v>
      </c>
      <c r="BZ1308" s="2">
        <f>ROUND(SUMIF(AA1300:AA1306,"=36286615",GL1300:GL1306),2)</f>
        <v>0</v>
      </c>
      <c r="CA1308" s="2">
        <f>ROUND(SUMIF(AA1300:AA1306,"=36286615",GM1300:GM1306),2)</f>
        <v>0</v>
      </c>
      <c r="CB1308" s="2">
        <f>ROUND(SUMIF(AA1300:AA1306,"=36286615",GN1300:GN1306),2)</f>
        <v>0</v>
      </c>
      <c r="CC1308" s="2">
        <f>ROUND(SUMIF(AA1300:AA1306,"=36286615",GO1300:GO1306),2)</f>
        <v>0</v>
      </c>
      <c r="CD1308" s="2">
        <f>ROUND(SUMIF(AA1300:AA1306,"=36286615",GP1300:GP1306),2)</f>
        <v>0</v>
      </c>
      <c r="CE1308" s="2">
        <f>AC1308-BX1308</f>
        <v>0</v>
      </c>
      <c r="CF1308" s="2">
        <f>AC1308-BY1308</f>
        <v>0</v>
      </c>
      <c r="CG1308" s="2">
        <f>BX1308-BZ1308</f>
        <v>0</v>
      </c>
      <c r="CH1308" s="2">
        <f>AC1308-BX1308-BY1308+BZ1308</f>
        <v>0</v>
      </c>
      <c r="CI1308" s="2">
        <f>BY1308-BZ1308</f>
        <v>0</v>
      </c>
      <c r="CJ1308" s="2">
        <f>ROUND(SUMIF(AA1300:AA1306,"=36286615",GX1300:GX1306),2)</f>
        <v>0</v>
      </c>
      <c r="CK1308" s="2">
        <f>ROUND(SUMIF(AA1300:AA1306,"=36286615",GY1300:GY1306),2)</f>
        <v>0</v>
      </c>
      <c r="CL1308" s="2">
        <f>ROUND(SUMIF(AA1300:AA1306,"=36286615",GZ1300:GZ1306),2)</f>
        <v>0</v>
      </c>
      <c r="CM1308" s="2"/>
      <c r="CN1308" s="2"/>
      <c r="CO1308" s="2"/>
      <c r="CP1308" s="2"/>
      <c r="CQ1308" s="2"/>
      <c r="CR1308" s="2"/>
      <c r="CS1308" s="2"/>
      <c r="CT1308" s="2"/>
      <c r="CU1308" s="2"/>
      <c r="CV1308" s="2"/>
      <c r="CW1308" s="2"/>
      <c r="CX1308" s="2"/>
      <c r="CY1308" s="2"/>
      <c r="CZ1308" s="2"/>
      <c r="DA1308" s="2"/>
      <c r="DB1308" s="2"/>
      <c r="DC1308" s="2"/>
      <c r="DD1308" s="2"/>
      <c r="DE1308" s="2"/>
      <c r="DF1308" s="2"/>
      <c r="DG1308" s="3"/>
      <c r="DH1308" s="3"/>
      <c r="DI1308" s="3"/>
      <c r="DJ1308" s="3"/>
      <c r="DK1308" s="3"/>
      <c r="DL1308" s="3"/>
      <c r="DM1308" s="3"/>
      <c r="DN1308" s="3"/>
      <c r="DO1308" s="3"/>
      <c r="DP1308" s="3"/>
      <c r="DQ1308" s="3"/>
      <c r="DR1308" s="3"/>
      <c r="DS1308" s="3"/>
      <c r="DT1308" s="3"/>
      <c r="DU1308" s="3"/>
      <c r="DV1308" s="3"/>
      <c r="DW1308" s="3"/>
      <c r="DX1308" s="3"/>
      <c r="DY1308" s="3"/>
      <c r="DZ1308" s="3"/>
      <c r="EA1308" s="3"/>
      <c r="EB1308" s="3"/>
      <c r="EC1308" s="3"/>
      <c r="ED1308" s="3"/>
      <c r="EE1308" s="3"/>
      <c r="EF1308" s="3"/>
      <c r="EG1308" s="3"/>
      <c r="EH1308" s="3"/>
      <c r="EI1308" s="3"/>
      <c r="EJ1308" s="3"/>
      <c r="EK1308" s="3"/>
      <c r="EL1308" s="3"/>
      <c r="EM1308" s="3"/>
      <c r="EN1308" s="3"/>
      <c r="EO1308" s="3"/>
      <c r="EP1308" s="3"/>
      <c r="EQ1308" s="3"/>
      <c r="ER1308" s="3"/>
      <c r="ES1308" s="3"/>
      <c r="ET1308" s="3"/>
      <c r="EU1308" s="3"/>
      <c r="EV1308" s="3"/>
      <c r="EW1308" s="3"/>
      <c r="EX1308" s="3"/>
      <c r="EY1308" s="3"/>
      <c r="EZ1308" s="3"/>
      <c r="FA1308" s="3"/>
      <c r="FB1308" s="3"/>
      <c r="FC1308" s="3"/>
      <c r="FD1308" s="3"/>
      <c r="FE1308" s="3"/>
      <c r="FF1308" s="3"/>
      <c r="FG1308" s="3"/>
      <c r="FH1308" s="3"/>
      <c r="FI1308" s="3"/>
      <c r="FJ1308" s="3"/>
      <c r="FK1308" s="3"/>
      <c r="FL1308" s="3"/>
      <c r="FM1308" s="3"/>
      <c r="FN1308" s="3"/>
      <c r="FO1308" s="3"/>
      <c r="FP1308" s="3"/>
      <c r="FQ1308" s="3"/>
      <c r="FR1308" s="3"/>
      <c r="FS1308" s="3"/>
      <c r="FT1308" s="3"/>
      <c r="FU1308" s="3"/>
      <c r="FV1308" s="3"/>
      <c r="FW1308" s="3"/>
      <c r="FX1308" s="3"/>
      <c r="FY1308" s="3"/>
      <c r="FZ1308" s="3"/>
      <c r="GA1308" s="3"/>
      <c r="GB1308" s="3"/>
      <c r="GC1308" s="3"/>
      <c r="GD1308" s="3"/>
      <c r="GE1308" s="3"/>
      <c r="GF1308" s="3"/>
      <c r="GG1308" s="3"/>
      <c r="GH1308" s="3"/>
      <c r="GI1308" s="3"/>
      <c r="GJ1308" s="3"/>
      <c r="GK1308" s="3"/>
      <c r="GL1308" s="3"/>
      <c r="GM1308" s="3"/>
      <c r="GN1308" s="3"/>
      <c r="GO1308" s="3"/>
      <c r="GP1308" s="3"/>
      <c r="GQ1308" s="3"/>
      <c r="GR1308" s="3"/>
      <c r="GS1308" s="3"/>
      <c r="GT1308" s="3"/>
      <c r="GU1308" s="3"/>
      <c r="GV1308" s="3"/>
      <c r="GW1308" s="3"/>
      <c r="GX1308" s="3">
        <v>0</v>
      </c>
    </row>
    <row r="1310" spans="1:245" x14ac:dyDescent="0.2">
      <c r="A1310" s="4">
        <v>50</v>
      </c>
      <c r="B1310" s="4">
        <v>0</v>
      </c>
      <c r="C1310" s="4">
        <v>0</v>
      </c>
      <c r="D1310" s="4">
        <v>1</v>
      </c>
      <c r="E1310" s="4">
        <v>201</v>
      </c>
      <c r="F1310" s="4">
        <f>ROUND(Source!O1308,O1310)</f>
        <v>0</v>
      </c>
      <c r="G1310" s="4" t="s">
        <v>12</v>
      </c>
      <c r="H1310" s="4" t="s">
        <v>13</v>
      </c>
      <c r="I1310" s="4"/>
      <c r="J1310" s="4"/>
      <c r="K1310" s="4">
        <v>201</v>
      </c>
      <c r="L1310" s="4">
        <v>1</v>
      </c>
      <c r="M1310" s="4">
        <v>3</v>
      </c>
      <c r="N1310" s="4" t="s">
        <v>3</v>
      </c>
      <c r="O1310" s="4">
        <v>2</v>
      </c>
      <c r="P1310" s="4"/>
      <c r="Q1310" s="4"/>
      <c r="R1310" s="4"/>
      <c r="S1310" s="4"/>
      <c r="T1310" s="4"/>
      <c r="U1310" s="4"/>
      <c r="V1310" s="4"/>
      <c r="W1310" s="4"/>
    </row>
    <row r="1311" spans="1:245" x14ac:dyDescent="0.2">
      <c r="A1311" s="4">
        <v>50</v>
      </c>
      <c r="B1311" s="4">
        <v>0</v>
      </c>
      <c r="C1311" s="4">
        <v>0</v>
      </c>
      <c r="D1311" s="4">
        <v>1</v>
      </c>
      <c r="E1311" s="4">
        <v>202</v>
      </c>
      <c r="F1311" s="4">
        <f>ROUND(Source!P1308,O1311)</f>
        <v>0</v>
      </c>
      <c r="G1311" s="4" t="s">
        <v>14</v>
      </c>
      <c r="H1311" s="4" t="s">
        <v>15</v>
      </c>
      <c r="I1311" s="4"/>
      <c r="J1311" s="4"/>
      <c r="K1311" s="4">
        <v>202</v>
      </c>
      <c r="L1311" s="4">
        <v>2</v>
      </c>
      <c r="M1311" s="4">
        <v>3</v>
      </c>
      <c r="N1311" s="4" t="s">
        <v>3</v>
      </c>
      <c r="O1311" s="4">
        <v>2</v>
      </c>
      <c r="P1311" s="4"/>
      <c r="Q1311" s="4"/>
      <c r="R1311" s="4"/>
      <c r="S1311" s="4"/>
      <c r="T1311" s="4"/>
      <c r="U1311" s="4"/>
      <c r="V1311" s="4"/>
      <c r="W1311" s="4"/>
    </row>
    <row r="1312" spans="1:245" x14ac:dyDescent="0.2">
      <c r="A1312" s="4">
        <v>50</v>
      </c>
      <c r="B1312" s="4">
        <v>0</v>
      </c>
      <c r="C1312" s="4">
        <v>0</v>
      </c>
      <c r="D1312" s="4">
        <v>1</v>
      </c>
      <c r="E1312" s="4">
        <v>222</v>
      </c>
      <c r="F1312" s="4">
        <f>ROUND(Source!AO1308,O1312)</f>
        <v>0</v>
      </c>
      <c r="G1312" s="4" t="s">
        <v>16</v>
      </c>
      <c r="H1312" s="4" t="s">
        <v>17</v>
      </c>
      <c r="I1312" s="4"/>
      <c r="J1312" s="4"/>
      <c r="K1312" s="4">
        <v>222</v>
      </c>
      <c r="L1312" s="4">
        <v>3</v>
      </c>
      <c r="M1312" s="4">
        <v>3</v>
      </c>
      <c r="N1312" s="4" t="s">
        <v>3</v>
      </c>
      <c r="O1312" s="4">
        <v>2</v>
      </c>
      <c r="P1312" s="4"/>
      <c r="Q1312" s="4"/>
      <c r="R1312" s="4"/>
      <c r="S1312" s="4"/>
      <c r="T1312" s="4"/>
      <c r="U1312" s="4"/>
      <c r="V1312" s="4"/>
      <c r="W1312" s="4"/>
    </row>
    <row r="1313" spans="1:23" x14ac:dyDescent="0.2">
      <c r="A1313" s="4">
        <v>50</v>
      </c>
      <c r="B1313" s="4">
        <v>0</v>
      </c>
      <c r="C1313" s="4">
        <v>0</v>
      </c>
      <c r="D1313" s="4">
        <v>1</v>
      </c>
      <c r="E1313" s="4">
        <v>225</v>
      </c>
      <c r="F1313" s="4">
        <f>ROUND(Source!AV1308,O1313)</f>
        <v>0</v>
      </c>
      <c r="G1313" s="4" t="s">
        <v>18</v>
      </c>
      <c r="H1313" s="4" t="s">
        <v>19</v>
      </c>
      <c r="I1313" s="4"/>
      <c r="J1313" s="4"/>
      <c r="K1313" s="4">
        <v>225</v>
      </c>
      <c r="L1313" s="4">
        <v>4</v>
      </c>
      <c r="M1313" s="4">
        <v>3</v>
      </c>
      <c r="N1313" s="4" t="s">
        <v>3</v>
      </c>
      <c r="O1313" s="4">
        <v>2</v>
      </c>
      <c r="P1313" s="4"/>
      <c r="Q1313" s="4"/>
      <c r="R1313" s="4"/>
      <c r="S1313" s="4"/>
      <c r="T1313" s="4"/>
      <c r="U1313" s="4"/>
      <c r="V1313" s="4"/>
      <c r="W1313" s="4"/>
    </row>
    <row r="1314" spans="1:23" x14ac:dyDescent="0.2">
      <c r="A1314" s="4">
        <v>50</v>
      </c>
      <c r="B1314" s="4">
        <v>0</v>
      </c>
      <c r="C1314" s="4">
        <v>0</v>
      </c>
      <c r="D1314" s="4">
        <v>1</v>
      </c>
      <c r="E1314" s="4">
        <v>226</v>
      </c>
      <c r="F1314" s="4">
        <f>ROUND(Source!AW1308,O1314)</f>
        <v>0</v>
      </c>
      <c r="G1314" s="4" t="s">
        <v>20</v>
      </c>
      <c r="H1314" s="4" t="s">
        <v>21</v>
      </c>
      <c r="I1314" s="4"/>
      <c r="J1314" s="4"/>
      <c r="K1314" s="4">
        <v>226</v>
      </c>
      <c r="L1314" s="4">
        <v>5</v>
      </c>
      <c r="M1314" s="4">
        <v>3</v>
      </c>
      <c r="N1314" s="4" t="s">
        <v>3</v>
      </c>
      <c r="O1314" s="4">
        <v>2</v>
      </c>
      <c r="P1314" s="4"/>
      <c r="Q1314" s="4"/>
      <c r="R1314" s="4"/>
      <c r="S1314" s="4"/>
      <c r="T1314" s="4"/>
      <c r="U1314" s="4"/>
      <c r="V1314" s="4"/>
      <c r="W1314" s="4"/>
    </row>
    <row r="1315" spans="1:23" x14ac:dyDescent="0.2">
      <c r="A1315" s="4">
        <v>50</v>
      </c>
      <c r="B1315" s="4">
        <v>0</v>
      </c>
      <c r="C1315" s="4">
        <v>0</v>
      </c>
      <c r="D1315" s="4">
        <v>1</v>
      </c>
      <c r="E1315" s="4">
        <v>227</v>
      </c>
      <c r="F1315" s="4">
        <f>ROUND(Source!AX1308,O1315)</f>
        <v>0</v>
      </c>
      <c r="G1315" s="4" t="s">
        <v>22</v>
      </c>
      <c r="H1315" s="4" t="s">
        <v>23</v>
      </c>
      <c r="I1315" s="4"/>
      <c r="J1315" s="4"/>
      <c r="K1315" s="4">
        <v>227</v>
      </c>
      <c r="L1315" s="4">
        <v>6</v>
      </c>
      <c r="M1315" s="4">
        <v>3</v>
      </c>
      <c r="N1315" s="4" t="s">
        <v>3</v>
      </c>
      <c r="O1315" s="4">
        <v>2</v>
      </c>
      <c r="P1315" s="4"/>
      <c r="Q1315" s="4"/>
      <c r="R1315" s="4"/>
      <c r="S1315" s="4"/>
      <c r="T1315" s="4"/>
      <c r="U1315" s="4"/>
      <c r="V1315" s="4"/>
      <c r="W1315" s="4"/>
    </row>
    <row r="1316" spans="1:23" x14ac:dyDescent="0.2">
      <c r="A1316" s="4">
        <v>50</v>
      </c>
      <c r="B1316" s="4">
        <v>0</v>
      </c>
      <c r="C1316" s="4">
        <v>0</v>
      </c>
      <c r="D1316" s="4">
        <v>1</v>
      </c>
      <c r="E1316" s="4">
        <v>228</v>
      </c>
      <c r="F1316" s="4">
        <f>ROUND(Source!AY1308,O1316)</f>
        <v>0</v>
      </c>
      <c r="G1316" s="4" t="s">
        <v>24</v>
      </c>
      <c r="H1316" s="4" t="s">
        <v>25</v>
      </c>
      <c r="I1316" s="4"/>
      <c r="J1316" s="4"/>
      <c r="K1316" s="4">
        <v>228</v>
      </c>
      <c r="L1316" s="4">
        <v>7</v>
      </c>
      <c r="M1316" s="4">
        <v>3</v>
      </c>
      <c r="N1316" s="4" t="s">
        <v>3</v>
      </c>
      <c r="O1316" s="4">
        <v>2</v>
      </c>
      <c r="P1316" s="4"/>
      <c r="Q1316" s="4"/>
      <c r="R1316" s="4"/>
      <c r="S1316" s="4"/>
      <c r="T1316" s="4"/>
      <c r="U1316" s="4"/>
      <c r="V1316" s="4"/>
      <c r="W1316" s="4"/>
    </row>
    <row r="1317" spans="1:23" x14ac:dyDescent="0.2">
      <c r="A1317" s="4">
        <v>50</v>
      </c>
      <c r="B1317" s="4">
        <v>0</v>
      </c>
      <c r="C1317" s="4">
        <v>0</v>
      </c>
      <c r="D1317" s="4">
        <v>1</v>
      </c>
      <c r="E1317" s="4">
        <v>216</v>
      </c>
      <c r="F1317" s="4">
        <f>ROUND(Source!AP1308,O1317)</f>
        <v>0</v>
      </c>
      <c r="G1317" s="4" t="s">
        <v>26</v>
      </c>
      <c r="H1317" s="4" t="s">
        <v>27</v>
      </c>
      <c r="I1317" s="4"/>
      <c r="J1317" s="4"/>
      <c r="K1317" s="4">
        <v>216</v>
      </c>
      <c r="L1317" s="4">
        <v>8</v>
      </c>
      <c r="M1317" s="4">
        <v>3</v>
      </c>
      <c r="N1317" s="4" t="s">
        <v>3</v>
      </c>
      <c r="O1317" s="4">
        <v>2</v>
      </c>
      <c r="P1317" s="4"/>
      <c r="Q1317" s="4"/>
      <c r="R1317" s="4"/>
      <c r="S1317" s="4"/>
      <c r="T1317" s="4"/>
      <c r="U1317" s="4"/>
      <c r="V1317" s="4"/>
      <c r="W1317" s="4"/>
    </row>
    <row r="1318" spans="1:23" x14ac:dyDescent="0.2">
      <c r="A1318" s="4">
        <v>50</v>
      </c>
      <c r="B1318" s="4">
        <v>0</v>
      </c>
      <c r="C1318" s="4">
        <v>0</v>
      </c>
      <c r="D1318" s="4">
        <v>1</v>
      </c>
      <c r="E1318" s="4">
        <v>223</v>
      </c>
      <c r="F1318" s="4">
        <f>ROUND(Source!AQ1308,O1318)</f>
        <v>0</v>
      </c>
      <c r="G1318" s="4" t="s">
        <v>28</v>
      </c>
      <c r="H1318" s="4" t="s">
        <v>29</v>
      </c>
      <c r="I1318" s="4"/>
      <c r="J1318" s="4"/>
      <c r="K1318" s="4">
        <v>223</v>
      </c>
      <c r="L1318" s="4">
        <v>9</v>
      </c>
      <c r="M1318" s="4">
        <v>3</v>
      </c>
      <c r="N1318" s="4" t="s">
        <v>3</v>
      </c>
      <c r="O1318" s="4">
        <v>2</v>
      </c>
      <c r="P1318" s="4"/>
      <c r="Q1318" s="4"/>
      <c r="R1318" s="4"/>
      <c r="S1318" s="4"/>
      <c r="T1318" s="4"/>
      <c r="U1318" s="4"/>
      <c r="V1318" s="4"/>
      <c r="W1318" s="4"/>
    </row>
    <row r="1319" spans="1:23" x14ac:dyDescent="0.2">
      <c r="A1319" s="4">
        <v>50</v>
      </c>
      <c r="B1319" s="4">
        <v>0</v>
      </c>
      <c r="C1319" s="4">
        <v>0</v>
      </c>
      <c r="D1319" s="4">
        <v>1</v>
      </c>
      <c r="E1319" s="4">
        <v>229</v>
      </c>
      <c r="F1319" s="4">
        <f>ROUND(Source!AZ1308,O1319)</f>
        <v>0</v>
      </c>
      <c r="G1319" s="4" t="s">
        <v>30</v>
      </c>
      <c r="H1319" s="4" t="s">
        <v>31</v>
      </c>
      <c r="I1319" s="4"/>
      <c r="J1319" s="4"/>
      <c r="K1319" s="4">
        <v>229</v>
      </c>
      <c r="L1319" s="4">
        <v>10</v>
      </c>
      <c r="M1319" s="4">
        <v>3</v>
      </c>
      <c r="N1319" s="4" t="s">
        <v>3</v>
      </c>
      <c r="O1319" s="4">
        <v>2</v>
      </c>
      <c r="P1319" s="4"/>
      <c r="Q1319" s="4"/>
      <c r="R1319" s="4"/>
      <c r="S1319" s="4"/>
      <c r="T1319" s="4"/>
      <c r="U1319" s="4"/>
      <c r="V1319" s="4"/>
      <c r="W1319" s="4"/>
    </row>
    <row r="1320" spans="1:23" x14ac:dyDescent="0.2">
      <c r="A1320" s="4">
        <v>50</v>
      </c>
      <c r="B1320" s="4">
        <v>0</v>
      </c>
      <c r="C1320" s="4">
        <v>0</v>
      </c>
      <c r="D1320" s="4">
        <v>1</v>
      </c>
      <c r="E1320" s="4">
        <v>203</v>
      </c>
      <c r="F1320" s="4">
        <f>ROUND(Source!Q1308,O1320)</f>
        <v>0</v>
      </c>
      <c r="G1320" s="4" t="s">
        <v>32</v>
      </c>
      <c r="H1320" s="4" t="s">
        <v>33</v>
      </c>
      <c r="I1320" s="4"/>
      <c r="J1320" s="4"/>
      <c r="K1320" s="4">
        <v>203</v>
      </c>
      <c r="L1320" s="4">
        <v>11</v>
      </c>
      <c r="M1320" s="4">
        <v>3</v>
      </c>
      <c r="N1320" s="4" t="s">
        <v>3</v>
      </c>
      <c r="O1320" s="4">
        <v>2</v>
      </c>
      <c r="P1320" s="4"/>
      <c r="Q1320" s="4"/>
      <c r="R1320" s="4"/>
      <c r="S1320" s="4"/>
      <c r="T1320" s="4"/>
      <c r="U1320" s="4"/>
      <c r="V1320" s="4"/>
      <c r="W1320" s="4"/>
    </row>
    <row r="1321" spans="1:23" x14ac:dyDescent="0.2">
      <c r="A1321" s="4">
        <v>50</v>
      </c>
      <c r="B1321" s="4">
        <v>0</v>
      </c>
      <c r="C1321" s="4">
        <v>0</v>
      </c>
      <c r="D1321" s="4">
        <v>1</v>
      </c>
      <c r="E1321" s="4">
        <v>231</v>
      </c>
      <c r="F1321" s="4">
        <f>ROUND(Source!BB1308,O1321)</f>
        <v>0</v>
      </c>
      <c r="G1321" s="4" t="s">
        <v>34</v>
      </c>
      <c r="H1321" s="4" t="s">
        <v>35</v>
      </c>
      <c r="I1321" s="4"/>
      <c r="J1321" s="4"/>
      <c r="K1321" s="4">
        <v>231</v>
      </c>
      <c r="L1321" s="4">
        <v>12</v>
      </c>
      <c r="M1321" s="4">
        <v>3</v>
      </c>
      <c r="N1321" s="4" t="s">
        <v>3</v>
      </c>
      <c r="O1321" s="4">
        <v>2</v>
      </c>
      <c r="P1321" s="4"/>
      <c r="Q1321" s="4"/>
      <c r="R1321" s="4"/>
      <c r="S1321" s="4"/>
      <c r="T1321" s="4"/>
      <c r="U1321" s="4"/>
      <c r="V1321" s="4"/>
      <c r="W1321" s="4"/>
    </row>
    <row r="1322" spans="1:23" x14ac:dyDescent="0.2">
      <c r="A1322" s="4">
        <v>50</v>
      </c>
      <c r="B1322" s="4">
        <v>0</v>
      </c>
      <c r="C1322" s="4">
        <v>0</v>
      </c>
      <c r="D1322" s="4">
        <v>1</v>
      </c>
      <c r="E1322" s="4">
        <v>204</v>
      </c>
      <c r="F1322" s="4">
        <f>ROUND(Source!R1308,O1322)</f>
        <v>0</v>
      </c>
      <c r="G1322" s="4" t="s">
        <v>36</v>
      </c>
      <c r="H1322" s="4" t="s">
        <v>37</v>
      </c>
      <c r="I1322" s="4"/>
      <c r="J1322" s="4"/>
      <c r="K1322" s="4">
        <v>204</v>
      </c>
      <c r="L1322" s="4">
        <v>13</v>
      </c>
      <c r="M1322" s="4">
        <v>3</v>
      </c>
      <c r="N1322" s="4" t="s">
        <v>3</v>
      </c>
      <c r="O1322" s="4">
        <v>2</v>
      </c>
      <c r="P1322" s="4"/>
      <c r="Q1322" s="4"/>
      <c r="R1322" s="4"/>
      <c r="S1322" s="4"/>
      <c r="T1322" s="4"/>
      <c r="U1322" s="4"/>
      <c r="V1322" s="4"/>
      <c r="W1322" s="4"/>
    </row>
    <row r="1323" spans="1:23" x14ac:dyDescent="0.2">
      <c r="A1323" s="4">
        <v>50</v>
      </c>
      <c r="B1323" s="4">
        <v>0</v>
      </c>
      <c r="C1323" s="4">
        <v>0</v>
      </c>
      <c r="D1323" s="4">
        <v>1</v>
      </c>
      <c r="E1323" s="4">
        <v>205</v>
      </c>
      <c r="F1323" s="4">
        <f>ROUND(Source!S1308,O1323)</f>
        <v>0</v>
      </c>
      <c r="G1323" s="4" t="s">
        <v>38</v>
      </c>
      <c r="H1323" s="4" t="s">
        <v>39</v>
      </c>
      <c r="I1323" s="4"/>
      <c r="J1323" s="4"/>
      <c r="K1323" s="4">
        <v>205</v>
      </c>
      <c r="L1323" s="4">
        <v>14</v>
      </c>
      <c r="M1323" s="4">
        <v>3</v>
      </c>
      <c r="N1323" s="4" t="s">
        <v>3</v>
      </c>
      <c r="O1323" s="4">
        <v>2</v>
      </c>
      <c r="P1323" s="4"/>
      <c r="Q1323" s="4"/>
      <c r="R1323" s="4"/>
      <c r="S1323" s="4"/>
      <c r="T1323" s="4"/>
      <c r="U1323" s="4"/>
      <c r="V1323" s="4"/>
      <c r="W1323" s="4"/>
    </row>
    <row r="1324" spans="1:23" x14ac:dyDescent="0.2">
      <c r="A1324" s="4">
        <v>50</v>
      </c>
      <c r="B1324" s="4">
        <v>0</v>
      </c>
      <c r="C1324" s="4">
        <v>0</v>
      </c>
      <c r="D1324" s="4">
        <v>1</v>
      </c>
      <c r="E1324" s="4">
        <v>232</v>
      </c>
      <c r="F1324" s="4">
        <f>ROUND(Source!BC1308,O1324)</f>
        <v>0</v>
      </c>
      <c r="G1324" s="4" t="s">
        <v>40</v>
      </c>
      <c r="H1324" s="4" t="s">
        <v>41</v>
      </c>
      <c r="I1324" s="4"/>
      <c r="J1324" s="4"/>
      <c r="K1324" s="4">
        <v>232</v>
      </c>
      <c r="L1324" s="4">
        <v>15</v>
      </c>
      <c r="M1324" s="4">
        <v>3</v>
      </c>
      <c r="N1324" s="4" t="s">
        <v>3</v>
      </c>
      <c r="O1324" s="4">
        <v>2</v>
      </c>
      <c r="P1324" s="4"/>
      <c r="Q1324" s="4"/>
      <c r="R1324" s="4"/>
      <c r="S1324" s="4"/>
      <c r="T1324" s="4"/>
      <c r="U1324" s="4"/>
      <c r="V1324" s="4"/>
      <c r="W1324" s="4"/>
    </row>
    <row r="1325" spans="1:23" x14ac:dyDescent="0.2">
      <c r="A1325" s="4">
        <v>50</v>
      </c>
      <c r="B1325" s="4">
        <v>0</v>
      </c>
      <c r="C1325" s="4">
        <v>0</v>
      </c>
      <c r="D1325" s="4">
        <v>1</v>
      </c>
      <c r="E1325" s="4">
        <v>214</v>
      </c>
      <c r="F1325" s="4">
        <f>ROUND(Source!AS1308,O1325)</f>
        <v>0</v>
      </c>
      <c r="G1325" s="4" t="s">
        <v>42</v>
      </c>
      <c r="H1325" s="4" t="s">
        <v>43</v>
      </c>
      <c r="I1325" s="4"/>
      <c r="J1325" s="4"/>
      <c r="K1325" s="4">
        <v>214</v>
      </c>
      <c r="L1325" s="4">
        <v>16</v>
      </c>
      <c r="M1325" s="4">
        <v>3</v>
      </c>
      <c r="N1325" s="4" t="s">
        <v>3</v>
      </c>
      <c r="O1325" s="4">
        <v>2</v>
      </c>
      <c r="P1325" s="4"/>
      <c r="Q1325" s="4"/>
      <c r="R1325" s="4"/>
      <c r="S1325" s="4"/>
      <c r="T1325" s="4"/>
      <c r="U1325" s="4"/>
      <c r="V1325" s="4"/>
      <c r="W1325" s="4"/>
    </row>
    <row r="1326" spans="1:23" x14ac:dyDescent="0.2">
      <c r="A1326" s="4">
        <v>50</v>
      </c>
      <c r="B1326" s="4">
        <v>0</v>
      </c>
      <c r="C1326" s="4">
        <v>0</v>
      </c>
      <c r="D1326" s="4">
        <v>1</v>
      </c>
      <c r="E1326" s="4">
        <v>215</v>
      </c>
      <c r="F1326" s="4">
        <f>ROUND(Source!AT1308,O1326)</f>
        <v>0</v>
      </c>
      <c r="G1326" s="4" t="s">
        <v>44</v>
      </c>
      <c r="H1326" s="4" t="s">
        <v>45</v>
      </c>
      <c r="I1326" s="4"/>
      <c r="J1326" s="4"/>
      <c r="K1326" s="4">
        <v>215</v>
      </c>
      <c r="L1326" s="4">
        <v>17</v>
      </c>
      <c r="M1326" s="4">
        <v>3</v>
      </c>
      <c r="N1326" s="4" t="s">
        <v>3</v>
      </c>
      <c r="O1326" s="4">
        <v>2</v>
      </c>
      <c r="P1326" s="4"/>
      <c r="Q1326" s="4"/>
      <c r="R1326" s="4"/>
      <c r="S1326" s="4"/>
      <c r="T1326" s="4"/>
      <c r="U1326" s="4"/>
      <c r="V1326" s="4"/>
      <c r="W1326" s="4"/>
    </row>
    <row r="1327" spans="1:23" x14ac:dyDescent="0.2">
      <c r="A1327" s="4">
        <v>50</v>
      </c>
      <c r="B1327" s="4">
        <v>0</v>
      </c>
      <c r="C1327" s="4">
        <v>0</v>
      </c>
      <c r="D1327" s="4">
        <v>1</v>
      </c>
      <c r="E1327" s="4">
        <v>217</v>
      </c>
      <c r="F1327" s="4">
        <f>ROUND(Source!AU1308,O1327)</f>
        <v>0</v>
      </c>
      <c r="G1327" s="4" t="s">
        <v>46</v>
      </c>
      <c r="H1327" s="4" t="s">
        <v>47</v>
      </c>
      <c r="I1327" s="4"/>
      <c r="J1327" s="4"/>
      <c r="K1327" s="4">
        <v>217</v>
      </c>
      <c r="L1327" s="4">
        <v>18</v>
      </c>
      <c r="M1327" s="4">
        <v>3</v>
      </c>
      <c r="N1327" s="4" t="s">
        <v>3</v>
      </c>
      <c r="O1327" s="4">
        <v>2</v>
      </c>
      <c r="P1327" s="4"/>
      <c r="Q1327" s="4"/>
      <c r="R1327" s="4"/>
      <c r="S1327" s="4"/>
      <c r="T1327" s="4"/>
      <c r="U1327" s="4"/>
      <c r="V1327" s="4"/>
      <c r="W1327" s="4"/>
    </row>
    <row r="1328" spans="1:23" x14ac:dyDescent="0.2">
      <c r="A1328" s="4">
        <v>50</v>
      </c>
      <c r="B1328" s="4">
        <v>0</v>
      </c>
      <c r="C1328" s="4">
        <v>0</v>
      </c>
      <c r="D1328" s="4">
        <v>1</v>
      </c>
      <c r="E1328" s="4">
        <v>230</v>
      </c>
      <c r="F1328" s="4">
        <f>ROUND(Source!BA1308,O1328)</f>
        <v>0</v>
      </c>
      <c r="G1328" s="4" t="s">
        <v>48</v>
      </c>
      <c r="H1328" s="4" t="s">
        <v>49</v>
      </c>
      <c r="I1328" s="4"/>
      <c r="J1328" s="4"/>
      <c r="K1328" s="4">
        <v>230</v>
      </c>
      <c r="L1328" s="4">
        <v>19</v>
      </c>
      <c r="M1328" s="4">
        <v>3</v>
      </c>
      <c r="N1328" s="4" t="s">
        <v>3</v>
      </c>
      <c r="O1328" s="4">
        <v>2</v>
      </c>
      <c r="P1328" s="4"/>
      <c r="Q1328" s="4"/>
      <c r="R1328" s="4"/>
      <c r="S1328" s="4"/>
      <c r="T1328" s="4"/>
      <c r="U1328" s="4"/>
      <c r="V1328" s="4"/>
      <c r="W1328" s="4"/>
    </row>
    <row r="1329" spans="1:206" x14ac:dyDescent="0.2">
      <c r="A1329" s="4">
        <v>50</v>
      </c>
      <c r="B1329" s="4">
        <v>0</v>
      </c>
      <c r="C1329" s="4">
        <v>0</v>
      </c>
      <c r="D1329" s="4">
        <v>1</v>
      </c>
      <c r="E1329" s="4">
        <v>206</v>
      </c>
      <c r="F1329" s="4">
        <f>ROUND(Source!T1308,O1329)</f>
        <v>0</v>
      </c>
      <c r="G1329" s="4" t="s">
        <v>50</v>
      </c>
      <c r="H1329" s="4" t="s">
        <v>51</v>
      </c>
      <c r="I1329" s="4"/>
      <c r="J1329" s="4"/>
      <c r="K1329" s="4">
        <v>206</v>
      </c>
      <c r="L1329" s="4">
        <v>20</v>
      </c>
      <c r="M1329" s="4">
        <v>3</v>
      </c>
      <c r="N1329" s="4" t="s">
        <v>3</v>
      </c>
      <c r="O1329" s="4">
        <v>2</v>
      </c>
      <c r="P1329" s="4"/>
      <c r="Q1329" s="4"/>
      <c r="R1329" s="4"/>
      <c r="S1329" s="4"/>
      <c r="T1329" s="4"/>
      <c r="U1329" s="4"/>
      <c r="V1329" s="4"/>
      <c r="W1329" s="4"/>
    </row>
    <row r="1330" spans="1:206" x14ac:dyDescent="0.2">
      <c r="A1330" s="4">
        <v>50</v>
      </c>
      <c r="B1330" s="4">
        <v>0</v>
      </c>
      <c r="C1330" s="4">
        <v>0</v>
      </c>
      <c r="D1330" s="4">
        <v>1</v>
      </c>
      <c r="E1330" s="4">
        <v>207</v>
      </c>
      <c r="F1330" s="4">
        <f>Source!U1308</f>
        <v>0</v>
      </c>
      <c r="G1330" s="4" t="s">
        <v>52</v>
      </c>
      <c r="H1330" s="4" t="s">
        <v>53</v>
      </c>
      <c r="I1330" s="4"/>
      <c r="J1330" s="4"/>
      <c r="K1330" s="4">
        <v>207</v>
      </c>
      <c r="L1330" s="4">
        <v>21</v>
      </c>
      <c r="M1330" s="4">
        <v>3</v>
      </c>
      <c r="N1330" s="4" t="s">
        <v>3</v>
      </c>
      <c r="O1330" s="4">
        <v>-1</v>
      </c>
      <c r="P1330" s="4"/>
      <c r="Q1330" s="4"/>
      <c r="R1330" s="4"/>
      <c r="S1330" s="4"/>
      <c r="T1330" s="4"/>
      <c r="U1330" s="4"/>
      <c r="V1330" s="4"/>
      <c r="W1330" s="4"/>
    </row>
    <row r="1331" spans="1:206" x14ac:dyDescent="0.2">
      <c r="A1331" s="4">
        <v>50</v>
      </c>
      <c r="B1331" s="4">
        <v>0</v>
      </c>
      <c r="C1331" s="4">
        <v>0</v>
      </c>
      <c r="D1331" s="4">
        <v>1</v>
      </c>
      <c r="E1331" s="4">
        <v>208</v>
      </c>
      <c r="F1331" s="4">
        <f>Source!V1308</f>
        <v>0</v>
      </c>
      <c r="G1331" s="4" t="s">
        <v>54</v>
      </c>
      <c r="H1331" s="4" t="s">
        <v>55</v>
      </c>
      <c r="I1331" s="4"/>
      <c r="J1331" s="4"/>
      <c r="K1331" s="4">
        <v>208</v>
      </c>
      <c r="L1331" s="4">
        <v>22</v>
      </c>
      <c r="M1331" s="4">
        <v>3</v>
      </c>
      <c r="N1331" s="4" t="s">
        <v>3</v>
      </c>
      <c r="O1331" s="4">
        <v>-1</v>
      </c>
      <c r="P1331" s="4"/>
      <c r="Q1331" s="4"/>
      <c r="R1331" s="4"/>
      <c r="S1331" s="4"/>
      <c r="T1331" s="4"/>
      <c r="U1331" s="4"/>
      <c r="V1331" s="4"/>
      <c r="W1331" s="4"/>
    </row>
    <row r="1332" spans="1:206" x14ac:dyDescent="0.2">
      <c r="A1332" s="4">
        <v>50</v>
      </c>
      <c r="B1332" s="4">
        <v>0</v>
      </c>
      <c r="C1332" s="4">
        <v>0</v>
      </c>
      <c r="D1332" s="4">
        <v>1</v>
      </c>
      <c r="E1332" s="4">
        <v>209</v>
      </c>
      <c r="F1332" s="4">
        <f>ROUND(Source!W1308,O1332)</f>
        <v>0</v>
      </c>
      <c r="G1332" s="4" t="s">
        <v>56</v>
      </c>
      <c r="H1332" s="4" t="s">
        <v>57</v>
      </c>
      <c r="I1332" s="4"/>
      <c r="J1332" s="4"/>
      <c r="K1332" s="4">
        <v>209</v>
      </c>
      <c r="L1332" s="4">
        <v>23</v>
      </c>
      <c r="M1332" s="4">
        <v>3</v>
      </c>
      <c r="N1332" s="4" t="s">
        <v>3</v>
      </c>
      <c r="O1332" s="4">
        <v>2</v>
      </c>
      <c r="P1332" s="4"/>
      <c r="Q1332" s="4"/>
      <c r="R1332" s="4"/>
      <c r="S1332" s="4"/>
      <c r="T1332" s="4"/>
      <c r="U1332" s="4"/>
      <c r="V1332" s="4"/>
      <c r="W1332" s="4"/>
    </row>
    <row r="1333" spans="1:206" x14ac:dyDescent="0.2">
      <c r="A1333" s="4">
        <v>50</v>
      </c>
      <c r="B1333" s="4">
        <v>0</v>
      </c>
      <c r="C1333" s="4">
        <v>0</v>
      </c>
      <c r="D1333" s="4">
        <v>1</v>
      </c>
      <c r="E1333" s="4">
        <v>210</v>
      </c>
      <c r="F1333" s="4">
        <f>ROUND(Source!X1308,O1333)</f>
        <v>0</v>
      </c>
      <c r="G1333" s="4" t="s">
        <v>58</v>
      </c>
      <c r="H1333" s="4" t="s">
        <v>59</v>
      </c>
      <c r="I1333" s="4"/>
      <c r="J1333" s="4"/>
      <c r="K1333" s="4">
        <v>210</v>
      </c>
      <c r="L1333" s="4">
        <v>24</v>
      </c>
      <c r="M1333" s="4">
        <v>3</v>
      </c>
      <c r="N1333" s="4" t="s">
        <v>3</v>
      </c>
      <c r="O1333" s="4">
        <v>2</v>
      </c>
      <c r="P1333" s="4"/>
      <c r="Q1333" s="4"/>
      <c r="R1333" s="4"/>
      <c r="S1333" s="4"/>
      <c r="T1333" s="4"/>
      <c r="U1333" s="4"/>
      <c r="V1333" s="4"/>
      <c r="W1333" s="4"/>
    </row>
    <row r="1334" spans="1:206" x14ac:dyDescent="0.2">
      <c r="A1334" s="4">
        <v>50</v>
      </c>
      <c r="B1334" s="4">
        <v>0</v>
      </c>
      <c r="C1334" s="4">
        <v>0</v>
      </c>
      <c r="D1334" s="4">
        <v>1</v>
      </c>
      <c r="E1334" s="4">
        <v>211</v>
      </c>
      <c r="F1334" s="4">
        <f>ROUND(Source!Y1308,O1334)</f>
        <v>0</v>
      </c>
      <c r="G1334" s="4" t="s">
        <v>60</v>
      </c>
      <c r="H1334" s="4" t="s">
        <v>61</v>
      </c>
      <c r="I1334" s="4"/>
      <c r="J1334" s="4"/>
      <c r="K1334" s="4">
        <v>211</v>
      </c>
      <c r="L1334" s="4">
        <v>25</v>
      </c>
      <c r="M1334" s="4">
        <v>3</v>
      </c>
      <c r="N1334" s="4" t="s">
        <v>3</v>
      </c>
      <c r="O1334" s="4">
        <v>2</v>
      </c>
      <c r="P1334" s="4"/>
      <c r="Q1334" s="4"/>
      <c r="R1334" s="4"/>
      <c r="S1334" s="4"/>
      <c r="T1334" s="4"/>
      <c r="U1334" s="4"/>
      <c r="V1334" s="4"/>
      <c r="W1334" s="4"/>
    </row>
    <row r="1335" spans="1:206" x14ac:dyDescent="0.2">
      <c r="A1335" s="4">
        <v>50</v>
      </c>
      <c r="B1335" s="4">
        <v>0</v>
      </c>
      <c r="C1335" s="4">
        <v>0</v>
      </c>
      <c r="D1335" s="4">
        <v>1</v>
      </c>
      <c r="E1335" s="4">
        <v>224</v>
      </c>
      <c r="F1335" s="4">
        <f>ROUND(Source!AR1308,O1335)</f>
        <v>0</v>
      </c>
      <c r="G1335" s="4" t="s">
        <v>62</v>
      </c>
      <c r="H1335" s="4" t="s">
        <v>63</v>
      </c>
      <c r="I1335" s="4"/>
      <c r="J1335" s="4"/>
      <c r="K1335" s="4">
        <v>224</v>
      </c>
      <c r="L1335" s="4">
        <v>26</v>
      </c>
      <c r="M1335" s="4">
        <v>3</v>
      </c>
      <c r="N1335" s="4" t="s">
        <v>3</v>
      </c>
      <c r="O1335" s="4">
        <v>2</v>
      </c>
      <c r="P1335" s="4"/>
      <c r="Q1335" s="4"/>
      <c r="R1335" s="4"/>
      <c r="S1335" s="4"/>
      <c r="T1335" s="4"/>
      <c r="U1335" s="4"/>
      <c r="V1335" s="4"/>
      <c r="W1335" s="4"/>
    </row>
    <row r="1337" spans="1:206" x14ac:dyDescent="0.2">
      <c r="A1337" s="2">
        <v>51</v>
      </c>
      <c r="B1337" s="2">
        <f>B1212</f>
        <v>1</v>
      </c>
      <c r="C1337" s="2">
        <f>A1212</f>
        <v>4</v>
      </c>
      <c r="D1337" s="2">
        <f>ROW(A1212)</f>
        <v>1212</v>
      </c>
      <c r="E1337" s="2"/>
      <c r="F1337" s="2" t="str">
        <f>IF(F1212&lt;&gt;"",F1212,"")</f>
        <v>6.3</v>
      </c>
      <c r="G1337" s="2" t="str">
        <f>IF(G1212&lt;&gt;"",G1212,"")</f>
        <v>Тессинский пер., д. 4, стр. 2  (ликвидация парковочных мест)</v>
      </c>
      <c r="H1337" s="2">
        <v>0</v>
      </c>
      <c r="I1337" s="2"/>
      <c r="J1337" s="2"/>
      <c r="K1337" s="2"/>
      <c r="L1337" s="2"/>
      <c r="M1337" s="2"/>
      <c r="N1337" s="2"/>
      <c r="O1337" s="2">
        <f t="shared" ref="O1337:T1337" si="569">ROUND(O1228+O1267+O1308+AB1337,2)</f>
        <v>0</v>
      </c>
      <c r="P1337" s="2">
        <f t="shared" si="569"/>
        <v>0</v>
      </c>
      <c r="Q1337" s="2">
        <f t="shared" si="569"/>
        <v>0</v>
      </c>
      <c r="R1337" s="2">
        <f t="shared" si="569"/>
        <v>0</v>
      </c>
      <c r="S1337" s="2">
        <f t="shared" si="569"/>
        <v>0</v>
      </c>
      <c r="T1337" s="2">
        <f t="shared" si="569"/>
        <v>0</v>
      </c>
      <c r="U1337" s="2">
        <f>U1228+U1267+U1308+AH1337</f>
        <v>0</v>
      </c>
      <c r="V1337" s="2">
        <f>V1228+V1267+V1308+AI1337</f>
        <v>0</v>
      </c>
      <c r="W1337" s="2">
        <f>ROUND(W1228+W1267+W1308+AJ1337,2)</f>
        <v>0</v>
      </c>
      <c r="X1337" s="2">
        <f>ROUND(X1228+X1267+X1308+AK1337,2)</f>
        <v>0</v>
      </c>
      <c r="Y1337" s="2">
        <f>ROUND(Y1228+Y1267+Y1308+AL1337,2)</f>
        <v>0</v>
      </c>
      <c r="Z1337" s="2"/>
      <c r="AA1337" s="2"/>
      <c r="AB1337" s="2"/>
      <c r="AC1337" s="2"/>
      <c r="AD1337" s="2"/>
      <c r="AE1337" s="2"/>
      <c r="AF1337" s="2"/>
      <c r="AG1337" s="2"/>
      <c r="AH1337" s="2"/>
      <c r="AI1337" s="2"/>
      <c r="AJ1337" s="2"/>
      <c r="AK1337" s="2"/>
      <c r="AL1337" s="2"/>
      <c r="AM1337" s="2"/>
      <c r="AN1337" s="2"/>
      <c r="AO1337" s="2">
        <f t="shared" ref="AO1337:BC1337" si="570">ROUND(AO1228+AO1267+AO1308+BX1337,2)</f>
        <v>0</v>
      </c>
      <c r="AP1337" s="2">
        <f t="shared" si="570"/>
        <v>0</v>
      </c>
      <c r="AQ1337" s="2">
        <f t="shared" si="570"/>
        <v>0</v>
      </c>
      <c r="AR1337" s="2">
        <f t="shared" si="570"/>
        <v>0</v>
      </c>
      <c r="AS1337" s="2">
        <f t="shared" si="570"/>
        <v>0</v>
      </c>
      <c r="AT1337" s="2">
        <f t="shared" si="570"/>
        <v>0</v>
      </c>
      <c r="AU1337" s="2">
        <f t="shared" si="570"/>
        <v>0</v>
      </c>
      <c r="AV1337" s="2">
        <f t="shared" si="570"/>
        <v>0</v>
      </c>
      <c r="AW1337" s="2">
        <f t="shared" si="570"/>
        <v>0</v>
      </c>
      <c r="AX1337" s="2">
        <f t="shared" si="570"/>
        <v>0</v>
      </c>
      <c r="AY1337" s="2">
        <f t="shared" si="570"/>
        <v>0</v>
      </c>
      <c r="AZ1337" s="2">
        <f t="shared" si="570"/>
        <v>0</v>
      </c>
      <c r="BA1337" s="2">
        <f t="shared" si="570"/>
        <v>0</v>
      </c>
      <c r="BB1337" s="2">
        <f t="shared" si="570"/>
        <v>0</v>
      </c>
      <c r="BC1337" s="2">
        <f t="shared" si="570"/>
        <v>0</v>
      </c>
      <c r="BD1337" s="2"/>
      <c r="BE1337" s="2"/>
      <c r="BF1337" s="2"/>
      <c r="BG1337" s="2"/>
      <c r="BH1337" s="2"/>
      <c r="BI1337" s="2"/>
      <c r="BJ1337" s="2"/>
      <c r="BK1337" s="2"/>
      <c r="BL1337" s="2"/>
      <c r="BM1337" s="2"/>
      <c r="BN1337" s="2"/>
      <c r="BO1337" s="2"/>
      <c r="BP1337" s="2"/>
      <c r="BQ1337" s="2"/>
      <c r="BR1337" s="2"/>
      <c r="BS1337" s="2"/>
      <c r="BT1337" s="2"/>
      <c r="BU1337" s="2"/>
      <c r="BV1337" s="2"/>
      <c r="BW1337" s="2"/>
      <c r="BX1337" s="2"/>
      <c r="BY1337" s="2"/>
      <c r="BZ1337" s="2"/>
      <c r="CA1337" s="2"/>
      <c r="CB1337" s="2"/>
      <c r="CC1337" s="2"/>
      <c r="CD1337" s="2"/>
      <c r="CE1337" s="2"/>
      <c r="CF1337" s="2"/>
      <c r="CG1337" s="2"/>
      <c r="CH1337" s="2"/>
      <c r="CI1337" s="2"/>
      <c r="CJ1337" s="2"/>
      <c r="CK1337" s="2"/>
      <c r="CL1337" s="2"/>
      <c r="CM1337" s="2"/>
      <c r="CN1337" s="2"/>
      <c r="CO1337" s="2"/>
      <c r="CP1337" s="2"/>
      <c r="CQ1337" s="2"/>
      <c r="CR1337" s="2"/>
      <c r="CS1337" s="2"/>
      <c r="CT1337" s="2"/>
      <c r="CU1337" s="2"/>
      <c r="CV1337" s="2"/>
      <c r="CW1337" s="2"/>
      <c r="CX1337" s="2"/>
      <c r="CY1337" s="2"/>
      <c r="CZ1337" s="2"/>
      <c r="DA1337" s="2"/>
      <c r="DB1337" s="2"/>
      <c r="DC1337" s="2"/>
      <c r="DD1337" s="2"/>
      <c r="DE1337" s="2"/>
      <c r="DF1337" s="2"/>
      <c r="DG1337" s="3"/>
      <c r="DH1337" s="3"/>
      <c r="DI1337" s="3"/>
      <c r="DJ1337" s="3"/>
      <c r="DK1337" s="3"/>
      <c r="DL1337" s="3"/>
      <c r="DM1337" s="3"/>
      <c r="DN1337" s="3"/>
      <c r="DO1337" s="3"/>
      <c r="DP1337" s="3"/>
      <c r="DQ1337" s="3"/>
      <c r="DR1337" s="3"/>
      <c r="DS1337" s="3"/>
      <c r="DT1337" s="3"/>
      <c r="DU1337" s="3"/>
      <c r="DV1337" s="3"/>
      <c r="DW1337" s="3"/>
      <c r="DX1337" s="3"/>
      <c r="DY1337" s="3"/>
      <c r="DZ1337" s="3"/>
      <c r="EA1337" s="3"/>
      <c r="EB1337" s="3"/>
      <c r="EC1337" s="3"/>
      <c r="ED1337" s="3"/>
      <c r="EE1337" s="3"/>
      <c r="EF1337" s="3"/>
      <c r="EG1337" s="3"/>
      <c r="EH1337" s="3"/>
      <c r="EI1337" s="3"/>
      <c r="EJ1337" s="3"/>
      <c r="EK1337" s="3"/>
      <c r="EL1337" s="3"/>
      <c r="EM1337" s="3"/>
      <c r="EN1337" s="3"/>
      <c r="EO1337" s="3"/>
      <c r="EP1337" s="3"/>
      <c r="EQ1337" s="3"/>
      <c r="ER1337" s="3"/>
      <c r="ES1337" s="3"/>
      <c r="ET1337" s="3"/>
      <c r="EU1337" s="3"/>
      <c r="EV1337" s="3"/>
      <c r="EW1337" s="3"/>
      <c r="EX1337" s="3"/>
      <c r="EY1337" s="3"/>
      <c r="EZ1337" s="3"/>
      <c r="FA1337" s="3"/>
      <c r="FB1337" s="3"/>
      <c r="FC1337" s="3"/>
      <c r="FD1337" s="3"/>
      <c r="FE1337" s="3"/>
      <c r="FF1337" s="3"/>
      <c r="FG1337" s="3"/>
      <c r="FH1337" s="3"/>
      <c r="FI1337" s="3"/>
      <c r="FJ1337" s="3"/>
      <c r="FK1337" s="3"/>
      <c r="FL1337" s="3"/>
      <c r="FM1337" s="3"/>
      <c r="FN1337" s="3"/>
      <c r="FO1337" s="3"/>
      <c r="FP1337" s="3"/>
      <c r="FQ1337" s="3"/>
      <c r="FR1337" s="3"/>
      <c r="FS1337" s="3"/>
      <c r="FT1337" s="3"/>
      <c r="FU1337" s="3"/>
      <c r="FV1337" s="3"/>
      <c r="FW1337" s="3"/>
      <c r="FX1337" s="3"/>
      <c r="FY1337" s="3"/>
      <c r="FZ1337" s="3"/>
      <c r="GA1337" s="3"/>
      <c r="GB1337" s="3"/>
      <c r="GC1337" s="3"/>
      <c r="GD1337" s="3"/>
      <c r="GE1337" s="3"/>
      <c r="GF1337" s="3"/>
      <c r="GG1337" s="3"/>
      <c r="GH1337" s="3"/>
      <c r="GI1337" s="3"/>
      <c r="GJ1337" s="3"/>
      <c r="GK1337" s="3"/>
      <c r="GL1337" s="3"/>
      <c r="GM1337" s="3"/>
      <c r="GN1337" s="3"/>
      <c r="GO1337" s="3"/>
      <c r="GP1337" s="3"/>
      <c r="GQ1337" s="3"/>
      <c r="GR1337" s="3"/>
      <c r="GS1337" s="3"/>
      <c r="GT1337" s="3"/>
      <c r="GU1337" s="3"/>
      <c r="GV1337" s="3"/>
      <c r="GW1337" s="3"/>
      <c r="GX1337" s="3">
        <v>0</v>
      </c>
    </row>
    <row r="1339" spans="1:206" x14ac:dyDescent="0.2">
      <c r="A1339" s="4">
        <v>50</v>
      </c>
      <c r="B1339" s="4">
        <v>0</v>
      </c>
      <c r="C1339" s="4">
        <v>0</v>
      </c>
      <c r="D1339" s="4">
        <v>1</v>
      </c>
      <c r="E1339" s="4">
        <v>201</v>
      </c>
      <c r="F1339" s="4">
        <f>ROUND(Source!O1337,O1339)</f>
        <v>0</v>
      </c>
      <c r="G1339" s="4" t="s">
        <v>12</v>
      </c>
      <c r="H1339" s="4" t="s">
        <v>13</v>
      </c>
      <c r="I1339" s="4"/>
      <c r="J1339" s="4"/>
      <c r="K1339" s="4">
        <v>201</v>
      </c>
      <c r="L1339" s="4">
        <v>1</v>
      </c>
      <c r="M1339" s="4">
        <v>3</v>
      </c>
      <c r="N1339" s="4" t="s">
        <v>3</v>
      </c>
      <c r="O1339" s="4">
        <v>2</v>
      </c>
      <c r="P1339" s="4"/>
      <c r="Q1339" s="4"/>
      <c r="R1339" s="4"/>
      <c r="S1339" s="4"/>
      <c r="T1339" s="4"/>
      <c r="U1339" s="4"/>
      <c r="V1339" s="4"/>
      <c r="W1339" s="4"/>
    </row>
    <row r="1340" spans="1:206" x14ac:dyDescent="0.2">
      <c r="A1340" s="4">
        <v>50</v>
      </c>
      <c r="B1340" s="4">
        <v>0</v>
      </c>
      <c r="C1340" s="4">
        <v>0</v>
      </c>
      <c r="D1340" s="4">
        <v>1</v>
      </c>
      <c r="E1340" s="4">
        <v>202</v>
      </c>
      <c r="F1340" s="4">
        <f>ROUND(Source!P1337,O1340)</f>
        <v>0</v>
      </c>
      <c r="G1340" s="4" t="s">
        <v>14</v>
      </c>
      <c r="H1340" s="4" t="s">
        <v>15</v>
      </c>
      <c r="I1340" s="4"/>
      <c r="J1340" s="4"/>
      <c r="K1340" s="4">
        <v>202</v>
      </c>
      <c r="L1340" s="4">
        <v>2</v>
      </c>
      <c r="M1340" s="4">
        <v>3</v>
      </c>
      <c r="N1340" s="4" t="s">
        <v>3</v>
      </c>
      <c r="O1340" s="4">
        <v>2</v>
      </c>
      <c r="P1340" s="4"/>
      <c r="Q1340" s="4"/>
      <c r="R1340" s="4"/>
      <c r="S1340" s="4"/>
      <c r="T1340" s="4"/>
      <c r="U1340" s="4"/>
      <c r="V1340" s="4"/>
      <c r="W1340" s="4"/>
    </row>
    <row r="1341" spans="1:206" x14ac:dyDescent="0.2">
      <c r="A1341" s="4">
        <v>50</v>
      </c>
      <c r="B1341" s="4">
        <v>0</v>
      </c>
      <c r="C1341" s="4">
        <v>0</v>
      </c>
      <c r="D1341" s="4">
        <v>1</v>
      </c>
      <c r="E1341" s="4">
        <v>222</v>
      </c>
      <c r="F1341" s="4">
        <f>ROUND(Source!AO1337,O1341)</f>
        <v>0</v>
      </c>
      <c r="G1341" s="4" t="s">
        <v>16</v>
      </c>
      <c r="H1341" s="4" t="s">
        <v>17</v>
      </c>
      <c r="I1341" s="4"/>
      <c r="J1341" s="4"/>
      <c r="K1341" s="4">
        <v>222</v>
      </c>
      <c r="L1341" s="4">
        <v>3</v>
      </c>
      <c r="M1341" s="4">
        <v>3</v>
      </c>
      <c r="N1341" s="4" t="s">
        <v>3</v>
      </c>
      <c r="O1341" s="4">
        <v>2</v>
      </c>
      <c r="P1341" s="4"/>
      <c r="Q1341" s="4"/>
      <c r="R1341" s="4"/>
      <c r="S1341" s="4"/>
      <c r="T1341" s="4"/>
      <c r="U1341" s="4"/>
      <c r="V1341" s="4"/>
      <c r="W1341" s="4"/>
    </row>
    <row r="1342" spans="1:206" x14ac:dyDescent="0.2">
      <c r="A1342" s="4">
        <v>50</v>
      </c>
      <c r="B1342" s="4">
        <v>0</v>
      </c>
      <c r="C1342" s="4">
        <v>0</v>
      </c>
      <c r="D1342" s="4">
        <v>1</v>
      </c>
      <c r="E1342" s="4">
        <v>225</v>
      </c>
      <c r="F1342" s="4">
        <f>ROUND(Source!AV1337,O1342)</f>
        <v>0</v>
      </c>
      <c r="G1342" s="4" t="s">
        <v>18</v>
      </c>
      <c r="H1342" s="4" t="s">
        <v>19</v>
      </c>
      <c r="I1342" s="4"/>
      <c r="J1342" s="4"/>
      <c r="K1342" s="4">
        <v>225</v>
      </c>
      <c r="L1342" s="4">
        <v>4</v>
      </c>
      <c r="M1342" s="4">
        <v>3</v>
      </c>
      <c r="N1342" s="4" t="s">
        <v>3</v>
      </c>
      <c r="O1342" s="4">
        <v>2</v>
      </c>
      <c r="P1342" s="4"/>
      <c r="Q1342" s="4"/>
      <c r="R1342" s="4"/>
      <c r="S1342" s="4"/>
      <c r="T1342" s="4"/>
      <c r="U1342" s="4"/>
      <c r="V1342" s="4"/>
      <c r="W1342" s="4"/>
    </row>
    <row r="1343" spans="1:206" x14ac:dyDescent="0.2">
      <c r="A1343" s="4">
        <v>50</v>
      </c>
      <c r="B1343" s="4">
        <v>0</v>
      </c>
      <c r="C1343" s="4">
        <v>0</v>
      </c>
      <c r="D1343" s="4">
        <v>1</v>
      </c>
      <c r="E1343" s="4">
        <v>226</v>
      </c>
      <c r="F1343" s="4">
        <f>ROUND(Source!AW1337,O1343)</f>
        <v>0</v>
      </c>
      <c r="G1343" s="4" t="s">
        <v>20</v>
      </c>
      <c r="H1343" s="4" t="s">
        <v>21</v>
      </c>
      <c r="I1343" s="4"/>
      <c r="J1343" s="4"/>
      <c r="K1343" s="4">
        <v>226</v>
      </c>
      <c r="L1343" s="4">
        <v>5</v>
      </c>
      <c r="M1343" s="4">
        <v>3</v>
      </c>
      <c r="N1343" s="4" t="s">
        <v>3</v>
      </c>
      <c r="O1343" s="4">
        <v>2</v>
      </c>
      <c r="P1343" s="4"/>
      <c r="Q1343" s="4"/>
      <c r="R1343" s="4"/>
      <c r="S1343" s="4"/>
      <c r="T1343" s="4"/>
      <c r="U1343" s="4"/>
      <c r="V1343" s="4"/>
      <c r="W1343" s="4"/>
    </row>
    <row r="1344" spans="1:206" x14ac:dyDescent="0.2">
      <c r="A1344" s="4">
        <v>50</v>
      </c>
      <c r="B1344" s="4">
        <v>0</v>
      </c>
      <c r="C1344" s="4">
        <v>0</v>
      </c>
      <c r="D1344" s="4">
        <v>1</v>
      </c>
      <c r="E1344" s="4">
        <v>227</v>
      </c>
      <c r="F1344" s="4">
        <f>ROUND(Source!AX1337,O1344)</f>
        <v>0</v>
      </c>
      <c r="G1344" s="4" t="s">
        <v>22</v>
      </c>
      <c r="H1344" s="4" t="s">
        <v>23</v>
      </c>
      <c r="I1344" s="4"/>
      <c r="J1344" s="4"/>
      <c r="K1344" s="4">
        <v>227</v>
      </c>
      <c r="L1344" s="4">
        <v>6</v>
      </c>
      <c r="M1344" s="4">
        <v>3</v>
      </c>
      <c r="N1344" s="4" t="s">
        <v>3</v>
      </c>
      <c r="O1344" s="4">
        <v>2</v>
      </c>
      <c r="P1344" s="4"/>
      <c r="Q1344" s="4"/>
      <c r="R1344" s="4"/>
      <c r="S1344" s="4"/>
      <c r="T1344" s="4"/>
      <c r="U1344" s="4"/>
      <c r="V1344" s="4"/>
      <c r="W1344" s="4"/>
    </row>
    <row r="1345" spans="1:23" x14ac:dyDescent="0.2">
      <c r="A1345" s="4">
        <v>50</v>
      </c>
      <c r="B1345" s="4">
        <v>0</v>
      </c>
      <c r="C1345" s="4">
        <v>0</v>
      </c>
      <c r="D1345" s="4">
        <v>1</v>
      </c>
      <c r="E1345" s="4">
        <v>228</v>
      </c>
      <c r="F1345" s="4">
        <f>ROUND(Source!AY1337,O1345)</f>
        <v>0</v>
      </c>
      <c r="G1345" s="4" t="s">
        <v>24</v>
      </c>
      <c r="H1345" s="4" t="s">
        <v>25</v>
      </c>
      <c r="I1345" s="4"/>
      <c r="J1345" s="4"/>
      <c r="K1345" s="4">
        <v>228</v>
      </c>
      <c r="L1345" s="4">
        <v>7</v>
      </c>
      <c r="M1345" s="4">
        <v>3</v>
      </c>
      <c r="N1345" s="4" t="s">
        <v>3</v>
      </c>
      <c r="O1345" s="4">
        <v>2</v>
      </c>
      <c r="P1345" s="4"/>
      <c r="Q1345" s="4"/>
      <c r="R1345" s="4"/>
      <c r="S1345" s="4"/>
      <c r="T1345" s="4"/>
      <c r="U1345" s="4"/>
      <c r="V1345" s="4"/>
      <c r="W1345" s="4"/>
    </row>
    <row r="1346" spans="1:23" x14ac:dyDescent="0.2">
      <c r="A1346" s="4">
        <v>50</v>
      </c>
      <c r="B1346" s="4">
        <v>0</v>
      </c>
      <c r="C1346" s="4">
        <v>0</v>
      </c>
      <c r="D1346" s="4">
        <v>1</v>
      </c>
      <c r="E1346" s="4">
        <v>216</v>
      </c>
      <c r="F1346" s="4">
        <f>ROUND(Source!AP1337,O1346)</f>
        <v>0</v>
      </c>
      <c r="G1346" s="4" t="s">
        <v>26</v>
      </c>
      <c r="H1346" s="4" t="s">
        <v>27</v>
      </c>
      <c r="I1346" s="4"/>
      <c r="J1346" s="4"/>
      <c r="K1346" s="4">
        <v>216</v>
      </c>
      <c r="L1346" s="4">
        <v>8</v>
      </c>
      <c r="M1346" s="4">
        <v>3</v>
      </c>
      <c r="N1346" s="4" t="s">
        <v>3</v>
      </c>
      <c r="O1346" s="4">
        <v>2</v>
      </c>
      <c r="P1346" s="4"/>
      <c r="Q1346" s="4"/>
      <c r="R1346" s="4"/>
      <c r="S1346" s="4"/>
      <c r="T1346" s="4"/>
      <c r="U1346" s="4"/>
      <c r="V1346" s="4"/>
      <c r="W1346" s="4"/>
    </row>
    <row r="1347" spans="1:23" x14ac:dyDescent="0.2">
      <c r="A1347" s="4">
        <v>50</v>
      </c>
      <c r="B1347" s="4">
        <v>0</v>
      </c>
      <c r="C1347" s="4">
        <v>0</v>
      </c>
      <c r="D1347" s="4">
        <v>1</v>
      </c>
      <c r="E1347" s="4">
        <v>223</v>
      </c>
      <c r="F1347" s="4">
        <f>ROUND(Source!AQ1337,O1347)</f>
        <v>0</v>
      </c>
      <c r="G1347" s="4" t="s">
        <v>28</v>
      </c>
      <c r="H1347" s="4" t="s">
        <v>29</v>
      </c>
      <c r="I1347" s="4"/>
      <c r="J1347" s="4"/>
      <c r="K1347" s="4">
        <v>223</v>
      </c>
      <c r="L1347" s="4">
        <v>9</v>
      </c>
      <c r="M1347" s="4">
        <v>3</v>
      </c>
      <c r="N1347" s="4" t="s">
        <v>3</v>
      </c>
      <c r="O1347" s="4">
        <v>2</v>
      </c>
      <c r="P1347" s="4"/>
      <c r="Q1347" s="4"/>
      <c r="R1347" s="4"/>
      <c r="S1347" s="4"/>
      <c r="T1347" s="4"/>
      <c r="U1347" s="4"/>
      <c r="V1347" s="4"/>
      <c r="W1347" s="4"/>
    </row>
    <row r="1348" spans="1:23" x14ac:dyDescent="0.2">
      <c r="A1348" s="4">
        <v>50</v>
      </c>
      <c r="B1348" s="4">
        <v>0</v>
      </c>
      <c r="C1348" s="4">
        <v>0</v>
      </c>
      <c r="D1348" s="4">
        <v>1</v>
      </c>
      <c r="E1348" s="4">
        <v>229</v>
      </c>
      <c r="F1348" s="4">
        <f>ROUND(Source!AZ1337,O1348)</f>
        <v>0</v>
      </c>
      <c r="G1348" s="4" t="s">
        <v>30</v>
      </c>
      <c r="H1348" s="4" t="s">
        <v>31</v>
      </c>
      <c r="I1348" s="4"/>
      <c r="J1348" s="4"/>
      <c r="K1348" s="4">
        <v>229</v>
      </c>
      <c r="L1348" s="4">
        <v>10</v>
      </c>
      <c r="M1348" s="4">
        <v>3</v>
      </c>
      <c r="N1348" s="4" t="s">
        <v>3</v>
      </c>
      <c r="O1348" s="4">
        <v>2</v>
      </c>
      <c r="P1348" s="4"/>
      <c r="Q1348" s="4"/>
      <c r="R1348" s="4"/>
      <c r="S1348" s="4"/>
      <c r="T1348" s="4"/>
      <c r="U1348" s="4"/>
      <c r="V1348" s="4"/>
      <c r="W1348" s="4"/>
    </row>
    <row r="1349" spans="1:23" x14ac:dyDescent="0.2">
      <c r="A1349" s="4">
        <v>50</v>
      </c>
      <c r="B1349" s="4">
        <v>0</v>
      </c>
      <c r="C1349" s="4">
        <v>0</v>
      </c>
      <c r="D1349" s="4">
        <v>1</v>
      </c>
      <c r="E1349" s="4">
        <v>203</v>
      </c>
      <c r="F1349" s="4">
        <f>ROUND(Source!Q1337,O1349)</f>
        <v>0</v>
      </c>
      <c r="G1349" s="4" t="s">
        <v>32</v>
      </c>
      <c r="H1349" s="4" t="s">
        <v>33</v>
      </c>
      <c r="I1349" s="4"/>
      <c r="J1349" s="4"/>
      <c r="K1349" s="4">
        <v>203</v>
      </c>
      <c r="L1349" s="4">
        <v>11</v>
      </c>
      <c r="M1349" s="4">
        <v>3</v>
      </c>
      <c r="N1349" s="4" t="s">
        <v>3</v>
      </c>
      <c r="O1349" s="4">
        <v>2</v>
      </c>
      <c r="P1349" s="4"/>
      <c r="Q1349" s="4"/>
      <c r="R1349" s="4"/>
      <c r="S1349" s="4"/>
      <c r="T1349" s="4"/>
      <c r="U1349" s="4"/>
      <c r="V1349" s="4"/>
      <c r="W1349" s="4"/>
    </row>
    <row r="1350" spans="1:23" x14ac:dyDescent="0.2">
      <c r="A1350" s="4">
        <v>50</v>
      </c>
      <c r="B1350" s="4">
        <v>0</v>
      </c>
      <c r="C1350" s="4">
        <v>0</v>
      </c>
      <c r="D1350" s="4">
        <v>1</v>
      </c>
      <c r="E1350" s="4">
        <v>231</v>
      </c>
      <c r="F1350" s="4">
        <f>ROUND(Source!BB1337,O1350)</f>
        <v>0</v>
      </c>
      <c r="G1350" s="4" t="s">
        <v>34</v>
      </c>
      <c r="H1350" s="4" t="s">
        <v>35</v>
      </c>
      <c r="I1350" s="4"/>
      <c r="J1350" s="4"/>
      <c r="K1350" s="4">
        <v>231</v>
      </c>
      <c r="L1350" s="4">
        <v>12</v>
      </c>
      <c r="M1350" s="4">
        <v>3</v>
      </c>
      <c r="N1350" s="4" t="s">
        <v>3</v>
      </c>
      <c r="O1350" s="4">
        <v>2</v>
      </c>
      <c r="P1350" s="4"/>
      <c r="Q1350" s="4"/>
      <c r="R1350" s="4"/>
      <c r="S1350" s="4"/>
      <c r="T1350" s="4"/>
      <c r="U1350" s="4"/>
      <c r="V1350" s="4"/>
      <c r="W1350" s="4"/>
    </row>
    <row r="1351" spans="1:23" x14ac:dyDescent="0.2">
      <c r="A1351" s="4">
        <v>50</v>
      </c>
      <c r="B1351" s="4">
        <v>0</v>
      </c>
      <c r="C1351" s="4">
        <v>0</v>
      </c>
      <c r="D1351" s="4">
        <v>1</v>
      </c>
      <c r="E1351" s="4">
        <v>204</v>
      </c>
      <c r="F1351" s="4">
        <f>ROUND(Source!R1337,O1351)</f>
        <v>0</v>
      </c>
      <c r="G1351" s="4" t="s">
        <v>36</v>
      </c>
      <c r="H1351" s="4" t="s">
        <v>37</v>
      </c>
      <c r="I1351" s="4"/>
      <c r="J1351" s="4"/>
      <c r="K1351" s="4">
        <v>204</v>
      </c>
      <c r="L1351" s="4">
        <v>13</v>
      </c>
      <c r="M1351" s="4">
        <v>3</v>
      </c>
      <c r="N1351" s="4" t="s">
        <v>3</v>
      </c>
      <c r="O1351" s="4">
        <v>2</v>
      </c>
      <c r="P1351" s="4"/>
      <c r="Q1351" s="4"/>
      <c r="R1351" s="4"/>
      <c r="S1351" s="4"/>
      <c r="T1351" s="4"/>
      <c r="U1351" s="4"/>
      <c r="V1351" s="4"/>
      <c r="W1351" s="4"/>
    </row>
    <row r="1352" spans="1:23" x14ac:dyDescent="0.2">
      <c r="A1352" s="4">
        <v>50</v>
      </c>
      <c r="B1352" s="4">
        <v>0</v>
      </c>
      <c r="C1352" s="4">
        <v>0</v>
      </c>
      <c r="D1352" s="4">
        <v>1</v>
      </c>
      <c r="E1352" s="4">
        <v>205</v>
      </c>
      <c r="F1352" s="4">
        <f>ROUND(Source!S1337,O1352)</f>
        <v>0</v>
      </c>
      <c r="G1352" s="4" t="s">
        <v>38</v>
      </c>
      <c r="H1352" s="4" t="s">
        <v>39</v>
      </c>
      <c r="I1352" s="4"/>
      <c r="J1352" s="4"/>
      <c r="K1352" s="4">
        <v>205</v>
      </c>
      <c r="L1352" s="4">
        <v>14</v>
      </c>
      <c r="M1352" s="4">
        <v>3</v>
      </c>
      <c r="N1352" s="4" t="s">
        <v>3</v>
      </c>
      <c r="O1352" s="4">
        <v>2</v>
      </c>
      <c r="P1352" s="4"/>
      <c r="Q1352" s="4"/>
      <c r="R1352" s="4"/>
      <c r="S1352" s="4"/>
      <c r="T1352" s="4"/>
      <c r="U1352" s="4"/>
      <c r="V1352" s="4"/>
      <c r="W1352" s="4"/>
    </row>
    <row r="1353" spans="1:23" x14ac:dyDescent="0.2">
      <c r="A1353" s="4">
        <v>50</v>
      </c>
      <c r="B1353" s="4">
        <v>0</v>
      </c>
      <c r="C1353" s="4">
        <v>0</v>
      </c>
      <c r="D1353" s="4">
        <v>1</v>
      </c>
      <c r="E1353" s="4">
        <v>232</v>
      </c>
      <c r="F1353" s="4">
        <f>ROUND(Source!BC1337,O1353)</f>
        <v>0</v>
      </c>
      <c r="G1353" s="4" t="s">
        <v>40</v>
      </c>
      <c r="H1353" s="4" t="s">
        <v>41</v>
      </c>
      <c r="I1353" s="4"/>
      <c r="J1353" s="4"/>
      <c r="K1353" s="4">
        <v>232</v>
      </c>
      <c r="L1353" s="4">
        <v>15</v>
      </c>
      <c r="M1353" s="4">
        <v>3</v>
      </c>
      <c r="N1353" s="4" t="s">
        <v>3</v>
      </c>
      <c r="O1353" s="4">
        <v>2</v>
      </c>
      <c r="P1353" s="4"/>
      <c r="Q1353" s="4"/>
      <c r="R1353" s="4"/>
      <c r="S1353" s="4"/>
      <c r="T1353" s="4"/>
      <c r="U1353" s="4"/>
      <c r="V1353" s="4"/>
      <c r="W1353" s="4"/>
    </row>
    <row r="1354" spans="1:23" x14ac:dyDescent="0.2">
      <c r="A1354" s="4">
        <v>50</v>
      </c>
      <c r="B1354" s="4">
        <v>0</v>
      </c>
      <c r="C1354" s="4">
        <v>0</v>
      </c>
      <c r="D1354" s="4">
        <v>1</v>
      </c>
      <c r="E1354" s="4">
        <v>214</v>
      </c>
      <c r="F1354" s="4">
        <f>ROUND(Source!AS1337,O1354)</f>
        <v>0</v>
      </c>
      <c r="G1354" s="4" t="s">
        <v>42</v>
      </c>
      <c r="H1354" s="4" t="s">
        <v>43</v>
      </c>
      <c r="I1354" s="4"/>
      <c r="J1354" s="4"/>
      <c r="K1354" s="4">
        <v>214</v>
      </c>
      <c r="L1354" s="4">
        <v>16</v>
      </c>
      <c r="M1354" s="4">
        <v>3</v>
      </c>
      <c r="N1354" s="4" t="s">
        <v>3</v>
      </c>
      <c r="O1354" s="4">
        <v>2</v>
      </c>
      <c r="P1354" s="4"/>
      <c r="Q1354" s="4"/>
      <c r="R1354" s="4"/>
      <c r="S1354" s="4"/>
      <c r="T1354" s="4"/>
      <c r="U1354" s="4"/>
      <c r="V1354" s="4"/>
      <c r="W1354" s="4"/>
    </row>
    <row r="1355" spans="1:23" x14ac:dyDescent="0.2">
      <c r="A1355" s="4">
        <v>50</v>
      </c>
      <c r="B1355" s="4">
        <v>0</v>
      </c>
      <c r="C1355" s="4">
        <v>0</v>
      </c>
      <c r="D1355" s="4">
        <v>1</v>
      </c>
      <c r="E1355" s="4">
        <v>215</v>
      </c>
      <c r="F1355" s="4">
        <f>ROUND(Source!AT1337,O1355)</f>
        <v>0</v>
      </c>
      <c r="G1355" s="4" t="s">
        <v>44</v>
      </c>
      <c r="H1355" s="4" t="s">
        <v>45</v>
      </c>
      <c r="I1355" s="4"/>
      <c r="J1355" s="4"/>
      <c r="K1355" s="4">
        <v>215</v>
      </c>
      <c r="L1355" s="4">
        <v>17</v>
      </c>
      <c r="M1355" s="4">
        <v>3</v>
      </c>
      <c r="N1355" s="4" t="s">
        <v>3</v>
      </c>
      <c r="O1355" s="4">
        <v>2</v>
      </c>
      <c r="P1355" s="4"/>
      <c r="Q1355" s="4"/>
      <c r="R1355" s="4"/>
      <c r="S1355" s="4"/>
      <c r="T1355" s="4"/>
      <c r="U1355" s="4"/>
      <c r="V1355" s="4"/>
      <c r="W1355" s="4"/>
    </row>
    <row r="1356" spans="1:23" x14ac:dyDescent="0.2">
      <c r="A1356" s="4">
        <v>50</v>
      </c>
      <c r="B1356" s="4">
        <v>0</v>
      </c>
      <c r="C1356" s="4">
        <v>0</v>
      </c>
      <c r="D1356" s="4">
        <v>1</v>
      </c>
      <c r="E1356" s="4">
        <v>217</v>
      </c>
      <c r="F1356" s="4">
        <f>ROUND(Source!AU1337,O1356)</f>
        <v>0</v>
      </c>
      <c r="G1356" s="4" t="s">
        <v>46</v>
      </c>
      <c r="H1356" s="4" t="s">
        <v>47</v>
      </c>
      <c r="I1356" s="4"/>
      <c r="J1356" s="4"/>
      <c r="K1356" s="4">
        <v>217</v>
      </c>
      <c r="L1356" s="4">
        <v>18</v>
      </c>
      <c r="M1356" s="4">
        <v>3</v>
      </c>
      <c r="N1356" s="4" t="s">
        <v>3</v>
      </c>
      <c r="O1356" s="4">
        <v>2</v>
      </c>
      <c r="P1356" s="4"/>
      <c r="Q1356" s="4"/>
      <c r="R1356" s="4"/>
      <c r="S1356" s="4"/>
      <c r="T1356" s="4"/>
      <c r="U1356" s="4"/>
      <c r="V1356" s="4"/>
      <c r="W1356" s="4"/>
    </row>
    <row r="1357" spans="1:23" x14ac:dyDescent="0.2">
      <c r="A1357" s="4">
        <v>50</v>
      </c>
      <c r="B1357" s="4">
        <v>0</v>
      </c>
      <c r="C1357" s="4">
        <v>0</v>
      </c>
      <c r="D1357" s="4">
        <v>1</v>
      </c>
      <c r="E1357" s="4">
        <v>230</v>
      </c>
      <c r="F1357" s="4">
        <f>ROUND(Source!BA1337,O1357)</f>
        <v>0</v>
      </c>
      <c r="G1357" s="4" t="s">
        <v>48</v>
      </c>
      <c r="H1357" s="4" t="s">
        <v>49</v>
      </c>
      <c r="I1357" s="4"/>
      <c r="J1357" s="4"/>
      <c r="K1357" s="4">
        <v>230</v>
      </c>
      <c r="L1357" s="4">
        <v>19</v>
      </c>
      <c r="M1357" s="4">
        <v>3</v>
      </c>
      <c r="N1357" s="4" t="s">
        <v>3</v>
      </c>
      <c r="O1357" s="4">
        <v>2</v>
      </c>
      <c r="P1357" s="4"/>
      <c r="Q1357" s="4"/>
      <c r="R1357" s="4"/>
      <c r="S1357" s="4"/>
      <c r="T1357" s="4"/>
      <c r="U1357" s="4"/>
      <c r="V1357" s="4"/>
      <c r="W1357" s="4"/>
    </row>
    <row r="1358" spans="1:23" x14ac:dyDescent="0.2">
      <c r="A1358" s="4">
        <v>50</v>
      </c>
      <c r="B1358" s="4">
        <v>0</v>
      </c>
      <c r="C1358" s="4">
        <v>0</v>
      </c>
      <c r="D1358" s="4">
        <v>1</v>
      </c>
      <c r="E1358" s="4">
        <v>206</v>
      </c>
      <c r="F1358" s="4">
        <f>ROUND(Source!T1337,O1358)</f>
        <v>0</v>
      </c>
      <c r="G1358" s="4" t="s">
        <v>50</v>
      </c>
      <c r="H1358" s="4" t="s">
        <v>51</v>
      </c>
      <c r="I1358" s="4"/>
      <c r="J1358" s="4"/>
      <c r="K1358" s="4">
        <v>206</v>
      </c>
      <c r="L1358" s="4">
        <v>20</v>
      </c>
      <c r="M1358" s="4">
        <v>3</v>
      </c>
      <c r="N1358" s="4" t="s">
        <v>3</v>
      </c>
      <c r="O1358" s="4">
        <v>2</v>
      </c>
      <c r="P1358" s="4"/>
      <c r="Q1358" s="4"/>
      <c r="R1358" s="4"/>
      <c r="S1358" s="4"/>
      <c r="T1358" s="4"/>
      <c r="U1358" s="4"/>
      <c r="V1358" s="4"/>
      <c r="W1358" s="4"/>
    </row>
    <row r="1359" spans="1:23" x14ac:dyDescent="0.2">
      <c r="A1359" s="4">
        <v>50</v>
      </c>
      <c r="B1359" s="4">
        <v>0</v>
      </c>
      <c r="C1359" s="4">
        <v>0</v>
      </c>
      <c r="D1359" s="4">
        <v>1</v>
      </c>
      <c r="E1359" s="4">
        <v>207</v>
      </c>
      <c r="F1359" s="4">
        <f>Source!U1337</f>
        <v>0</v>
      </c>
      <c r="G1359" s="4" t="s">
        <v>52</v>
      </c>
      <c r="H1359" s="4" t="s">
        <v>53</v>
      </c>
      <c r="I1359" s="4"/>
      <c r="J1359" s="4"/>
      <c r="K1359" s="4">
        <v>207</v>
      </c>
      <c r="L1359" s="4">
        <v>21</v>
      </c>
      <c r="M1359" s="4">
        <v>3</v>
      </c>
      <c r="N1359" s="4" t="s">
        <v>3</v>
      </c>
      <c r="O1359" s="4">
        <v>-1</v>
      </c>
      <c r="P1359" s="4"/>
      <c r="Q1359" s="4"/>
      <c r="R1359" s="4"/>
      <c r="S1359" s="4"/>
      <c r="T1359" s="4"/>
      <c r="U1359" s="4"/>
      <c r="V1359" s="4"/>
      <c r="W1359" s="4"/>
    </row>
    <row r="1360" spans="1:23" x14ac:dyDescent="0.2">
      <c r="A1360" s="4">
        <v>50</v>
      </c>
      <c r="B1360" s="4">
        <v>0</v>
      </c>
      <c r="C1360" s="4">
        <v>0</v>
      </c>
      <c r="D1360" s="4">
        <v>1</v>
      </c>
      <c r="E1360" s="4">
        <v>208</v>
      </c>
      <c r="F1360" s="4">
        <f>Source!V1337</f>
        <v>0</v>
      </c>
      <c r="G1360" s="4" t="s">
        <v>54</v>
      </c>
      <c r="H1360" s="4" t="s">
        <v>55</v>
      </c>
      <c r="I1360" s="4"/>
      <c r="J1360" s="4"/>
      <c r="K1360" s="4">
        <v>208</v>
      </c>
      <c r="L1360" s="4">
        <v>22</v>
      </c>
      <c r="M1360" s="4">
        <v>3</v>
      </c>
      <c r="N1360" s="4" t="s">
        <v>3</v>
      </c>
      <c r="O1360" s="4">
        <v>-1</v>
      </c>
      <c r="P1360" s="4"/>
      <c r="Q1360" s="4"/>
      <c r="R1360" s="4"/>
      <c r="S1360" s="4"/>
      <c r="T1360" s="4"/>
      <c r="U1360" s="4"/>
      <c r="V1360" s="4"/>
      <c r="W1360" s="4"/>
    </row>
    <row r="1361" spans="1:206" x14ac:dyDescent="0.2">
      <c r="A1361" s="4">
        <v>50</v>
      </c>
      <c r="B1361" s="4">
        <v>0</v>
      </c>
      <c r="C1361" s="4">
        <v>0</v>
      </c>
      <c r="D1361" s="4">
        <v>1</v>
      </c>
      <c r="E1361" s="4">
        <v>209</v>
      </c>
      <c r="F1361" s="4">
        <f>ROUND(Source!W1337,O1361)</f>
        <v>0</v>
      </c>
      <c r="G1361" s="4" t="s">
        <v>56</v>
      </c>
      <c r="H1361" s="4" t="s">
        <v>57</v>
      </c>
      <c r="I1361" s="4"/>
      <c r="J1361" s="4"/>
      <c r="K1361" s="4">
        <v>209</v>
      </c>
      <c r="L1361" s="4">
        <v>23</v>
      </c>
      <c r="M1361" s="4">
        <v>3</v>
      </c>
      <c r="N1361" s="4" t="s">
        <v>3</v>
      </c>
      <c r="O1361" s="4">
        <v>2</v>
      </c>
      <c r="P1361" s="4"/>
      <c r="Q1361" s="4"/>
      <c r="R1361" s="4"/>
      <c r="S1361" s="4"/>
      <c r="T1361" s="4"/>
      <c r="U1361" s="4"/>
      <c r="V1361" s="4"/>
      <c r="W1361" s="4"/>
    </row>
    <row r="1362" spans="1:206" x14ac:dyDescent="0.2">
      <c r="A1362" s="4">
        <v>50</v>
      </c>
      <c r="B1362" s="4">
        <v>0</v>
      </c>
      <c r="C1362" s="4">
        <v>0</v>
      </c>
      <c r="D1362" s="4">
        <v>1</v>
      </c>
      <c r="E1362" s="4">
        <v>210</v>
      </c>
      <c r="F1362" s="4">
        <f>ROUND(Source!X1337,O1362)</f>
        <v>0</v>
      </c>
      <c r="G1362" s="4" t="s">
        <v>58</v>
      </c>
      <c r="H1362" s="4" t="s">
        <v>59</v>
      </c>
      <c r="I1362" s="4"/>
      <c r="J1362" s="4"/>
      <c r="K1362" s="4">
        <v>210</v>
      </c>
      <c r="L1362" s="4">
        <v>24</v>
      </c>
      <c r="M1362" s="4">
        <v>3</v>
      </c>
      <c r="N1362" s="4" t="s">
        <v>3</v>
      </c>
      <c r="O1362" s="4">
        <v>2</v>
      </c>
      <c r="P1362" s="4"/>
      <c r="Q1362" s="4"/>
      <c r="R1362" s="4"/>
      <c r="S1362" s="4"/>
      <c r="T1362" s="4"/>
      <c r="U1362" s="4"/>
      <c r="V1362" s="4"/>
      <c r="W1362" s="4"/>
    </row>
    <row r="1363" spans="1:206" x14ac:dyDescent="0.2">
      <c r="A1363" s="4">
        <v>50</v>
      </c>
      <c r="B1363" s="4">
        <v>0</v>
      </c>
      <c r="C1363" s="4">
        <v>0</v>
      </c>
      <c r="D1363" s="4">
        <v>1</v>
      </c>
      <c r="E1363" s="4">
        <v>211</v>
      </c>
      <c r="F1363" s="4">
        <f>ROUND(Source!Y1337,O1363)</f>
        <v>0</v>
      </c>
      <c r="G1363" s="4" t="s">
        <v>60</v>
      </c>
      <c r="H1363" s="4" t="s">
        <v>61</v>
      </c>
      <c r="I1363" s="4"/>
      <c r="J1363" s="4"/>
      <c r="K1363" s="4">
        <v>211</v>
      </c>
      <c r="L1363" s="4">
        <v>25</v>
      </c>
      <c r="M1363" s="4">
        <v>3</v>
      </c>
      <c r="N1363" s="4" t="s">
        <v>3</v>
      </c>
      <c r="O1363" s="4">
        <v>2</v>
      </c>
      <c r="P1363" s="4"/>
      <c r="Q1363" s="4"/>
      <c r="R1363" s="4"/>
      <c r="S1363" s="4"/>
      <c r="T1363" s="4"/>
      <c r="U1363" s="4"/>
      <c r="V1363" s="4"/>
      <c r="W1363" s="4"/>
    </row>
    <row r="1364" spans="1:206" x14ac:dyDescent="0.2">
      <c r="A1364" s="4">
        <v>50</v>
      </c>
      <c r="B1364" s="4">
        <v>0</v>
      </c>
      <c r="C1364" s="4">
        <v>0</v>
      </c>
      <c r="D1364" s="4">
        <v>1</v>
      </c>
      <c r="E1364" s="4">
        <v>224</v>
      </c>
      <c r="F1364" s="4">
        <f>ROUND(Source!AR1337,O1364)</f>
        <v>0</v>
      </c>
      <c r="G1364" s="4" t="s">
        <v>62</v>
      </c>
      <c r="H1364" s="4" t="s">
        <v>63</v>
      </c>
      <c r="I1364" s="4"/>
      <c r="J1364" s="4"/>
      <c r="K1364" s="4">
        <v>224</v>
      </c>
      <c r="L1364" s="4">
        <v>26</v>
      </c>
      <c r="M1364" s="4">
        <v>3</v>
      </c>
      <c r="N1364" s="4" t="s">
        <v>3</v>
      </c>
      <c r="O1364" s="4">
        <v>2</v>
      </c>
      <c r="P1364" s="4"/>
      <c r="Q1364" s="4"/>
      <c r="R1364" s="4"/>
      <c r="S1364" s="4"/>
      <c r="T1364" s="4"/>
      <c r="U1364" s="4"/>
      <c r="V1364" s="4"/>
      <c r="W1364" s="4"/>
    </row>
    <row r="1366" spans="1:206" x14ac:dyDescent="0.2">
      <c r="A1366" s="2">
        <v>51</v>
      </c>
      <c r="B1366" s="2">
        <f>B1070</f>
        <v>1</v>
      </c>
      <c r="C1366" s="2">
        <f>A1070</f>
        <v>3</v>
      </c>
      <c r="D1366" s="2">
        <f>ROW(A1070)</f>
        <v>1070</v>
      </c>
      <c r="E1366" s="2"/>
      <c r="F1366" s="2" t="str">
        <f>IF(F1070&lt;&gt;"",F1070,"")</f>
        <v>6</v>
      </c>
      <c r="G1366" s="2" t="str">
        <f>IF(G1070&lt;&gt;"",G1070,"")</f>
        <v>район Таганский</v>
      </c>
      <c r="H1366" s="2">
        <v>0</v>
      </c>
      <c r="I1366" s="2"/>
      <c r="J1366" s="2"/>
      <c r="K1366" s="2"/>
      <c r="L1366" s="2"/>
      <c r="M1366" s="2"/>
      <c r="N1366" s="2"/>
      <c r="O1366" s="2">
        <f t="shared" ref="O1366:T1366" si="571">ROUND(O1114+O1183+O1337+AB1366,2)</f>
        <v>175424.79</v>
      </c>
      <c r="P1366" s="2">
        <f t="shared" si="571"/>
        <v>158180.48000000001</v>
      </c>
      <c r="Q1366" s="2">
        <f t="shared" si="571"/>
        <v>244.53</v>
      </c>
      <c r="R1366" s="2">
        <f t="shared" si="571"/>
        <v>40.14</v>
      </c>
      <c r="S1366" s="2">
        <f t="shared" si="571"/>
        <v>16999.78</v>
      </c>
      <c r="T1366" s="2">
        <f t="shared" si="571"/>
        <v>0</v>
      </c>
      <c r="U1366" s="2">
        <f>U1114+U1183+U1337+AH1366</f>
        <v>70.141000000000005</v>
      </c>
      <c r="V1366" s="2">
        <f>V1114+V1183+V1337+AI1366</f>
        <v>0</v>
      </c>
      <c r="W1366" s="2">
        <f>ROUND(W1114+W1183+W1337+AJ1366,2)</f>
        <v>0</v>
      </c>
      <c r="X1366" s="2">
        <f>ROUND(X1114+X1183+X1337+AK1366,2)</f>
        <v>11899.85</v>
      </c>
      <c r="Y1366" s="2">
        <f>ROUND(Y1114+Y1183+Y1337+AL1366,2)</f>
        <v>1699.98</v>
      </c>
      <c r="Z1366" s="2"/>
      <c r="AA1366" s="2"/>
      <c r="AB1366" s="2"/>
      <c r="AC1366" s="2"/>
      <c r="AD1366" s="2"/>
      <c r="AE1366" s="2"/>
      <c r="AF1366" s="2"/>
      <c r="AG1366" s="2"/>
      <c r="AH1366" s="2"/>
      <c r="AI1366" s="2"/>
      <c r="AJ1366" s="2"/>
      <c r="AK1366" s="2"/>
      <c r="AL1366" s="2"/>
      <c r="AM1366" s="2"/>
      <c r="AN1366" s="2"/>
      <c r="AO1366" s="2">
        <f t="shared" ref="AO1366:BC1366" si="572">ROUND(AO1114+AO1183+AO1337+BX1366,2)</f>
        <v>0</v>
      </c>
      <c r="AP1366" s="2">
        <f t="shared" si="572"/>
        <v>0</v>
      </c>
      <c r="AQ1366" s="2">
        <f t="shared" si="572"/>
        <v>0</v>
      </c>
      <c r="AR1366" s="2">
        <f t="shared" si="572"/>
        <v>189055.93</v>
      </c>
      <c r="AS1366" s="2">
        <f t="shared" si="572"/>
        <v>0</v>
      </c>
      <c r="AT1366" s="2">
        <f t="shared" si="572"/>
        <v>0</v>
      </c>
      <c r="AU1366" s="2">
        <f t="shared" si="572"/>
        <v>189055.93</v>
      </c>
      <c r="AV1366" s="2">
        <f t="shared" si="572"/>
        <v>158180.48000000001</v>
      </c>
      <c r="AW1366" s="2">
        <f t="shared" si="572"/>
        <v>158180.48000000001</v>
      </c>
      <c r="AX1366" s="2">
        <f t="shared" si="572"/>
        <v>0</v>
      </c>
      <c r="AY1366" s="2">
        <f t="shared" si="572"/>
        <v>158180.48000000001</v>
      </c>
      <c r="AZ1366" s="2">
        <f t="shared" si="572"/>
        <v>0</v>
      </c>
      <c r="BA1366" s="2">
        <f t="shared" si="572"/>
        <v>0</v>
      </c>
      <c r="BB1366" s="2">
        <f t="shared" si="572"/>
        <v>0</v>
      </c>
      <c r="BC1366" s="2">
        <f t="shared" si="572"/>
        <v>0</v>
      </c>
      <c r="BD1366" s="2"/>
      <c r="BE1366" s="2"/>
      <c r="BF1366" s="2"/>
      <c r="BG1366" s="2"/>
      <c r="BH1366" s="2"/>
      <c r="BI1366" s="2"/>
      <c r="BJ1366" s="2"/>
      <c r="BK1366" s="2"/>
      <c r="BL1366" s="2"/>
      <c r="BM1366" s="2"/>
      <c r="BN1366" s="2"/>
      <c r="BO1366" s="2"/>
      <c r="BP1366" s="2"/>
      <c r="BQ1366" s="2"/>
      <c r="BR1366" s="2"/>
      <c r="BS1366" s="2"/>
      <c r="BT1366" s="2"/>
      <c r="BU1366" s="2"/>
      <c r="BV1366" s="2"/>
      <c r="BW1366" s="2"/>
      <c r="BX1366" s="2"/>
      <c r="BY1366" s="2"/>
      <c r="BZ1366" s="2"/>
      <c r="CA1366" s="2"/>
      <c r="CB1366" s="2"/>
      <c r="CC1366" s="2"/>
      <c r="CD1366" s="2"/>
      <c r="CE1366" s="2"/>
      <c r="CF1366" s="2"/>
      <c r="CG1366" s="2"/>
      <c r="CH1366" s="2"/>
      <c r="CI1366" s="2"/>
      <c r="CJ1366" s="2"/>
      <c r="CK1366" s="2"/>
      <c r="CL1366" s="2"/>
      <c r="CM1366" s="2"/>
      <c r="CN1366" s="2"/>
      <c r="CO1366" s="2"/>
      <c r="CP1366" s="2"/>
      <c r="CQ1366" s="2"/>
      <c r="CR1366" s="2"/>
      <c r="CS1366" s="2"/>
      <c r="CT1366" s="2"/>
      <c r="CU1366" s="2"/>
      <c r="CV1366" s="2"/>
      <c r="CW1366" s="2"/>
      <c r="CX1366" s="2"/>
      <c r="CY1366" s="2"/>
      <c r="CZ1366" s="2"/>
      <c r="DA1366" s="2"/>
      <c r="DB1366" s="2"/>
      <c r="DC1366" s="2"/>
      <c r="DD1366" s="2"/>
      <c r="DE1366" s="2"/>
      <c r="DF1366" s="2"/>
      <c r="DG1366" s="3"/>
      <c r="DH1366" s="3"/>
      <c r="DI1366" s="3"/>
      <c r="DJ1366" s="3"/>
      <c r="DK1366" s="3"/>
      <c r="DL1366" s="3"/>
      <c r="DM1366" s="3"/>
      <c r="DN1366" s="3"/>
      <c r="DO1366" s="3"/>
      <c r="DP1366" s="3"/>
      <c r="DQ1366" s="3"/>
      <c r="DR1366" s="3"/>
      <c r="DS1366" s="3"/>
      <c r="DT1366" s="3"/>
      <c r="DU1366" s="3"/>
      <c r="DV1366" s="3"/>
      <c r="DW1366" s="3"/>
      <c r="DX1366" s="3"/>
      <c r="DY1366" s="3"/>
      <c r="DZ1366" s="3"/>
      <c r="EA1366" s="3"/>
      <c r="EB1366" s="3"/>
      <c r="EC1366" s="3"/>
      <c r="ED1366" s="3"/>
      <c r="EE1366" s="3"/>
      <c r="EF1366" s="3"/>
      <c r="EG1366" s="3"/>
      <c r="EH1366" s="3"/>
      <c r="EI1366" s="3"/>
      <c r="EJ1366" s="3"/>
      <c r="EK1366" s="3"/>
      <c r="EL1366" s="3"/>
      <c r="EM1366" s="3"/>
      <c r="EN1366" s="3"/>
      <c r="EO1366" s="3"/>
      <c r="EP1366" s="3"/>
      <c r="EQ1366" s="3"/>
      <c r="ER1366" s="3"/>
      <c r="ES1366" s="3"/>
      <c r="ET1366" s="3"/>
      <c r="EU1366" s="3"/>
      <c r="EV1366" s="3"/>
      <c r="EW1366" s="3"/>
      <c r="EX1366" s="3"/>
      <c r="EY1366" s="3"/>
      <c r="EZ1366" s="3"/>
      <c r="FA1366" s="3"/>
      <c r="FB1366" s="3"/>
      <c r="FC1366" s="3"/>
      <c r="FD1366" s="3"/>
      <c r="FE1366" s="3"/>
      <c r="FF1366" s="3"/>
      <c r="FG1366" s="3"/>
      <c r="FH1366" s="3"/>
      <c r="FI1366" s="3"/>
      <c r="FJ1366" s="3"/>
      <c r="FK1366" s="3"/>
      <c r="FL1366" s="3"/>
      <c r="FM1366" s="3"/>
      <c r="FN1366" s="3"/>
      <c r="FO1366" s="3"/>
      <c r="FP1366" s="3"/>
      <c r="FQ1366" s="3"/>
      <c r="FR1366" s="3"/>
      <c r="FS1366" s="3"/>
      <c r="FT1366" s="3"/>
      <c r="FU1366" s="3"/>
      <c r="FV1366" s="3"/>
      <c r="FW1366" s="3"/>
      <c r="FX1366" s="3"/>
      <c r="FY1366" s="3"/>
      <c r="FZ1366" s="3"/>
      <c r="GA1366" s="3"/>
      <c r="GB1366" s="3"/>
      <c r="GC1366" s="3"/>
      <c r="GD1366" s="3"/>
      <c r="GE1366" s="3"/>
      <c r="GF1366" s="3"/>
      <c r="GG1366" s="3"/>
      <c r="GH1366" s="3"/>
      <c r="GI1366" s="3"/>
      <c r="GJ1366" s="3"/>
      <c r="GK1366" s="3"/>
      <c r="GL1366" s="3"/>
      <c r="GM1366" s="3"/>
      <c r="GN1366" s="3"/>
      <c r="GO1366" s="3"/>
      <c r="GP1366" s="3"/>
      <c r="GQ1366" s="3"/>
      <c r="GR1366" s="3"/>
      <c r="GS1366" s="3"/>
      <c r="GT1366" s="3"/>
      <c r="GU1366" s="3"/>
      <c r="GV1366" s="3"/>
      <c r="GW1366" s="3"/>
      <c r="GX1366" s="3">
        <v>0</v>
      </c>
    </row>
    <row r="1368" spans="1:206" x14ac:dyDescent="0.2">
      <c r="A1368" s="4">
        <v>50</v>
      </c>
      <c r="B1368" s="4">
        <v>0</v>
      </c>
      <c r="C1368" s="4">
        <v>0</v>
      </c>
      <c r="D1368" s="4">
        <v>1</v>
      </c>
      <c r="E1368" s="4">
        <v>201</v>
      </c>
      <c r="F1368" s="4">
        <f>ROUND(Source!O1366,O1368)</f>
        <v>175424.79</v>
      </c>
      <c r="G1368" s="4" t="s">
        <v>12</v>
      </c>
      <c r="H1368" s="4" t="s">
        <v>13</v>
      </c>
      <c r="I1368" s="4"/>
      <c r="J1368" s="4"/>
      <c r="K1368" s="4">
        <v>201</v>
      </c>
      <c r="L1368" s="4">
        <v>1</v>
      </c>
      <c r="M1368" s="4">
        <v>3</v>
      </c>
      <c r="N1368" s="4" t="s">
        <v>3</v>
      </c>
      <c r="O1368" s="4">
        <v>2</v>
      </c>
      <c r="P1368" s="4"/>
      <c r="Q1368" s="4"/>
      <c r="R1368" s="4"/>
      <c r="S1368" s="4"/>
      <c r="T1368" s="4"/>
      <c r="U1368" s="4"/>
      <c r="V1368" s="4"/>
      <c r="W1368" s="4"/>
    </row>
    <row r="1369" spans="1:206" x14ac:dyDescent="0.2">
      <c r="A1369" s="4">
        <v>50</v>
      </c>
      <c r="B1369" s="4">
        <v>0</v>
      </c>
      <c r="C1369" s="4">
        <v>0</v>
      </c>
      <c r="D1369" s="4">
        <v>1</v>
      </c>
      <c r="E1369" s="4">
        <v>202</v>
      </c>
      <c r="F1369" s="4">
        <f>ROUND(Source!P1366,O1369)</f>
        <v>158180.48000000001</v>
      </c>
      <c r="G1369" s="4" t="s">
        <v>14</v>
      </c>
      <c r="H1369" s="4" t="s">
        <v>15</v>
      </c>
      <c r="I1369" s="4"/>
      <c r="J1369" s="4"/>
      <c r="K1369" s="4">
        <v>202</v>
      </c>
      <c r="L1369" s="4">
        <v>2</v>
      </c>
      <c r="M1369" s="4">
        <v>3</v>
      </c>
      <c r="N1369" s="4" t="s">
        <v>3</v>
      </c>
      <c r="O1369" s="4">
        <v>2</v>
      </c>
      <c r="P1369" s="4"/>
      <c r="Q1369" s="4"/>
      <c r="R1369" s="4"/>
      <c r="S1369" s="4"/>
      <c r="T1369" s="4"/>
      <c r="U1369" s="4"/>
      <c r="V1369" s="4"/>
      <c r="W1369" s="4"/>
    </row>
    <row r="1370" spans="1:206" x14ac:dyDescent="0.2">
      <c r="A1370" s="4">
        <v>50</v>
      </c>
      <c r="B1370" s="4">
        <v>0</v>
      </c>
      <c r="C1370" s="4">
        <v>0</v>
      </c>
      <c r="D1370" s="4">
        <v>1</v>
      </c>
      <c r="E1370" s="4">
        <v>222</v>
      </c>
      <c r="F1370" s="4">
        <f>ROUND(Source!AO1366,O1370)</f>
        <v>0</v>
      </c>
      <c r="G1370" s="4" t="s">
        <v>16</v>
      </c>
      <c r="H1370" s="4" t="s">
        <v>17</v>
      </c>
      <c r="I1370" s="4"/>
      <c r="J1370" s="4"/>
      <c r="K1370" s="4">
        <v>222</v>
      </c>
      <c r="L1370" s="4">
        <v>3</v>
      </c>
      <c r="M1370" s="4">
        <v>3</v>
      </c>
      <c r="N1370" s="4" t="s">
        <v>3</v>
      </c>
      <c r="O1370" s="4">
        <v>2</v>
      </c>
      <c r="P1370" s="4"/>
      <c r="Q1370" s="4"/>
      <c r="R1370" s="4"/>
      <c r="S1370" s="4"/>
      <c r="T1370" s="4"/>
      <c r="U1370" s="4"/>
      <c r="V1370" s="4"/>
      <c r="W1370" s="4"/>
    </row>
    <row r="1371" spans="1:206" x14ac:dyDescent="0.2">
      <c r="A1371" s="4">
        <v>50</v>
      </c>
      <c r="B1371" s="4">
        <v>0</v>
      </c>
      <c r="C1371" s="4">
        <v>0</v>
      </c>
      <c r="D1371" s="4">
        <v>1</v>
      </c>
      <c r="E1371" s="4">
        <v>225</v>
      </c>
      <c r="F1371" s="4">
        <f>ROUND(Source!AV1366,O1371)</f>
        <v>158180.48000000001</v>
      </c>
      <c r="G1371" s="4" t="s">
        <v>18</v>
      </c>
      <c r="H1371" s="4" t="s">
        <v>19</v>
      </c>
      <c r="I1371" s="4"/>
      <c r="J1371" s="4"/>
      <c r="K1371" s="4">
        <v>225</v>
      </c>
      <c r="L1371" s="4">
        <v>4</v>
      </c>
      <c r="M1371" s="4">
        <v>3</v>
      </c>
      <c r="N1371" s="4" t="s">
        <v>3</v>
      </c>
      <c r="O1371" s="4">
        <v>2</v>
      </c>
      <c r="P1371" s="4"/>
      <c r="Q1371" s="4"/>
      <c r="R1371" s="4"/>
      <c r="S1371" s="4"/>
      <c r="T1371" s="4"/>
      <c r="U1371" s="4"/>
      <c r="V1371" s="4"/>
      <c r="W1371" s="4"/>
    </row>
    <row r="1372" spans="1:206" x14ac:dyDescent="0.2">
      <c r="A1372" s="4">
        <v>50</v>
      </c>
      <c r="B1372" s="4">
        <v>0</v>
      </c>
      <c r="C1372" s="4">
        <v>0</v>
      </c>
      <c r="D1372" s="4">
        <v>1</v>
      </c>
      <c r="E1372" s="4">
        <v>226</v>
      </c>
      <c r="F1372" s="4">
        <f>ROUND(Source!AW1366,O1372)</f>
        <v>158180.48000000001</v>
      </c>
      <c r="G1372" s="4" t="s">
        <v>20</v>
      </c>
      <c r="H1372" s="4" t="s">
        <v>21</v>
      </c>
      <c r="I1372" s="4"/>
      <c r="J1372" s="4"/>
      <c r="K1372" s="4">
        <v>226</v>
      </c>
      <c r="L1372" s="4">
        <v>5</v>
      </c>
      <c r="M1372" s="4">
        <v>3</v>
      </c>
      <c r="N1372" s="4" t="s">
        <v>3</v>
      </c>
      <c r="O1372" s="4">
        <v>2</v>
      </c>
      <c r="P1372" s="4"/>
      <c r="Q1372" s="4"/>
      <c r="R1372" s="4"/>
      <c r="S1372" s="4"/>
      <c r="T1372" s="4"/>
      <c r="U1372" s="4"/>
      <c r="V1372" s="4"/>
      <c r="W1372" s="4"/>
    </row>
    <row r="1373" spans="1:206" x14ac:dyDescent="0.2">
      <c r="A1373" s="4">
        <v>50</v>
      </c>
      <c r="B1373" s="4">
        <v>0</v>
      </c>
      <c r="C1373" s="4">
        <v>0</v>
      </c>
      <c r="D1373" s="4">
        <v>1</v>
      </c>
      <c r="E1373" s="4">
        <v>227</v>
      </c>
      <c r="F1373" s="4">
        <f>ROUND(Source!AX1366,O1373)</f>
        <v>0</v>
      </c>
      <c r="G1373" s="4" t="s">
        <v>22</v>
      </c>
      <c r="H1373" s="4" t="s">
        <v>23</v>
      </c>
      <c r="I1373" s="4"/>
      <c r="J1373" s="4"/>
      <c r="K1373" s="4">
        <v>227</v>
      </c>
      <c r="L1373" s="4">
        <v>6</v>
      </c>
      <c r="M1373" s="4">
        <v>3</v>
      </c>
      <c r="N1373" s="4" t="s">
        <v>3</v>
      </c>
      <c r="O1373" s="4">
        <v>2</v>
      </c>
      <c r="P1373" s="4"/>
      <c r="Q1373" s="4"/>
      <c r="R1373" s="4"/>
      <c r="S1373" s="4"/>
      <c r="T1373" s="4"/>
      <c r="U1373" s="4"/>
      <c r="V1373" s="4"/>
      <c r="W1373" s="4"/>
    </row>
    <row r="1374" spans="1:206" x14ac:dyDescent="0.2">
      <c r="A1374" s="4">
        <v>50</v>
      </c>
      <c r="B1374" s="4">
        <v>0</v>
      </c>
      <c r="C1374" s="4">
        <v>0</v>
      </c>
      <c r="D1374" s="4">
        <v>1</v>
      </c>
      <c r="E1374" s="4">
        <v>228</v>
      </c>
      <c r="F1374" s="4">
        <f>ROUND(Source!AY1366,O1374)</f>
        <v>158180.48000000001</v>
      </c>
      <c r="G1374" s="4" t="s">
        <v>24</v>
      </c>
      <c r="H1374" s="4" t="s">
        <v>25</v>
      </c>
      <c r="I1374" s="4"/>
      <c r="J1374" s="4"/>
      <c r="K1374" s="4">
        <v>228</v>
      </c>
      <c r="L1374" s="4">
        <v>7</v>
      </c>
      <c r="M1374" s="4">
        <v>3</v>
      </c>
      <c r="N1374" s="4" t="s">
        <v>3</v>
      </c>
      <c r="O1374" s="4">
        <v>2</v>
      </c>
      <c r="P1374" s="4"/>
      <c r="Q1374" s="4"/>
      <c r="R1374" s="4"/>
      <c r="S1374" s="4"/>
      <c r="T1374" s="4"/>
      <c r="U1374" s="4"/>
      <c r="V1374" s="4"/>
      <c r="W1374" s="4"/>
    </row>
    <row r="1375" spans="1:206" x14ac:dyDescent="0.2">
      <c r="A1375" s="4">
        <v>50</v>
      </c>
      <c r="B1375" s="4">
        <v>0</v>
      </c>
      <c r="C1375" s="4">
        <v>0</v>
      </c>
      <c r="D1375" s="4">
        <v>1</v>
      </c>
      <c r="E1375" s="4">
        <v>216</v>
      </c>
      <c r="F1375" s="4">
        <f>ROUND(Source!AP1366,O1375)</f>
        <v>0</v>
      </c>
      <c r="G1375" s="4" t="s">
        <v>26</v>
      </c>
      <c r="H1375" s="4" t="s">
        <v>27</v>
      </c>
      <c r="I1375" s="4"/>
      <c r="J1375" s="4"/>
      <c r="K1375" s="4">
        <v>216</v>
      </c>
      <c r="L1375" s="4">
        <v>8</v>
      </c>
      <c r="M1375" s="4">
        <v>3</v>
      </c>
      <c r="N1375" s="4" t="s">
        <v>3</v>
      </c>
      <c r="O1375" s="4">
        <v>2</v>
      </c>
      <c r="P1375" s="4"/>
      <c r="Q1375" s="4"/>
      <c r="R1375" s="4"/>
      <c r="S1375" s="4"/>
      <c r="T1375" s="4"/>
      <c r="U1375" s="4"/>
      <c r="V1375" s="4"/>
      <c r="W1375" s="4"/>
    </row>
    <row r="1376" spans="1:206" x14ac:dyDescent="0.2">
      <c r="A1376" s="4">
        <v>50</v>
      </c>
      <c r="B1376" s="4">
        <v>0</v>
      </c>
      <c r="C1376" s="4">
        <v>0</v>
      </c>
      <c r="D1376" s="4">
        <v>1</v>
      </c>
      <c r="E1376" s="4">
        <v>223</v>
      </c>
      <c r="F1376" s="4">
        <f>ROUND(Source!AQ1366,O1376)</f>
        <v>0</v>
      </c>
      <c r="G1376" s="4" t="s">
        <v>28</v>
      </c>
      <c r="H1376" s="4" t="s">
        <v>29</v>
      </c>
      <c r="I1376" s="4"/>
      <c r="J1376" s="4"/>
      <c r="K1376" s="4">
        <v>223</v>
      </c>
      <c r="L1376" s="4">
        <v>9</v>
      </c>
      <c r="M1376" s="4">
        <v>3</v>
      </c>
      <c r="N1376" s="4" t="s">
        <v>3</v>
      </c>
      <c r="O1376" s="4">
        <v>2</v>
      </c>
      <c r="P1376" s="4"/>
      <c r="Q1376" s="4"/>
      <c r="R1376" s="4"/>
      <c r="S1376" s="4"/>
      <c r="T1376" s="4"/>
      <c r="U1376" s="4"/>
      <c r="V1376" s="4"/>
      <c r="W1376" s="4"/>
    </row>
    <row r="1377" spans="1:23" x14ac:dyDescent="0.2">
      <c r="A1377" s="4">
        <v>50</v>
      </c>
      <c r="B1377" s="4">
        <v>0</v>
      </c>
      <c r="C1377" s="4">
        <v>0</v>
      </c>
      <c r="D1377" s="4">
        <v>1</v>
      </c>
      <c r="E1377" s="4">
        <v>229</v>
      </c>
      <c r="F1377" s="4">
        <f>ROUND(Source!AZ1366,O1377)</f>
        <v>0</v>
      </c>
      <c r="G1377" s="4" t="s">
        <v>30</v>
      </c>
      <c r="H1377" s="4" t="s">
        <v>31</v>
      </c>
      <c r="I1377" s="4"/>
      <c r="J1377" s="4"/>
      <c r="K1377" s="4">
        <v>229</v>
      </c>
      <c r="L1377" s="4">
        <v>10</v>
      </c>
      <c r="M1377" s="4">
        <v>3</v>
      </c>
      <c r="N1377" s="4" t="s">
        <v>3</v>
      </c>
      <c r="O1377" s="4">
        <v>2</v>
      </c>
      <c r="P1377" s="4"/>
      <c r="Q1377" s="4"/>
      <c r="R1377" s="4"/>
      <c r="S1377" s="4"/>
      <c r="T1377" s="4"/>
      <c r="U1377" s="4"/>
      <c r="V1377" s="4"/>
      <c r="W1377" s="4"/>
    </row>
    <row r="1378" spans="1:23" x14ac:dyDescent="0.2">
      <c r="A1378" s="4">
        <v>50</v>
      </c>
      <c r="B1378" s="4">
        <v>0</v>
      </c>
      <c r="C1378" s="4">
        <v>0</v>
      </c>
      <c r="D1378" s="4">
        <v>1</v>
      </c>
      <c r="E1378" s="4">
        <v>203</v>
      </c>
      <c r="F1378" s="4">
        <f>ROUND(Source!Q1366,O1378)</f>
        <v>244.53</v>
      </c>
      <c r="G1378" s="4" t="s">
        <v>32</v>
      </c>
      <c r="H1378" s="4" t="s">
        <v>33</v>
      </c>
      <c r="I1378" s="4"/>
      <c r="J1378" s="4"/>
      <c r="K1378" s="4">
        <v>203</v>
      </c>
      <c r="L1378" s="4">
        <v>11</v>
      </c>
      <c r="M1378" s="4">
        <v>3</v>
      </c>
      <c r="N1378" s="4" t="s">
        <v>3</v>
      </c>
      <c r="O1378" s="4">
        <v>2</v>
      </c>
      <c r="P1378" s="4"/>
      <c r="Q1378" s="4"/>
      <c r="R1378" s="4"/>
      <c r="S1378" s="4"/>
      <c r="T1378" s="4"/>
      <c r="U1378" s="4"/>
      <c r="V1378" s="4"/>
      <c r="W1378" s="4"/>
    </row>
    <row r="1379" spans="1:23" x14ac:dyDescent="0.2">
      <c r="A1379" s="4">
        <v>50</v>
      </c>
      <c r="B1379" s="4">
        <v>0</v>
      </c>
      <c r="C1379" s="4">
        <v>0</v>
      </c>
      <c r="D1379" s="4">
        <v>1</v>
      </c>
      <c r="E1379" s="4">
        <v>231</v>
      </c>
      <c r="F1379" s="4">
        <f>ROUND(Source!BB1366,O1379)</f>
        <v>0</v>
      </c>
      <c r="G1379" s="4" t="s">
        <v>34</v>
      </c>
      <c r="H1379" s="4" t="s">
        <v>35</v>
      </c>
      <c r="I1379" s="4"/>
      <c r="J1379" s="4"/>
      <c r="K1379" s="4">
        <v>231</v>
      </c>
      <c r="L1379" s="4">
        <v>12</v>
      </c>
      <c r="M1379" s="4">
        <v>3</v>
      </c>
      <c r="N1379" s="4" t="s">
        <v>3</v>
      </c>
      <c r="O1379" s="4">
        <v>2</v>
      </c>
      <c r="P1379" s="4"/>
      <c r="Q1379" s="4"/>
      <c r="R1379" s="4"/>
      <c r="S1379" s="4"/>
      <c r="T1379" s="4"/>
      <c r="U1379" s="4"/>
      <c r="V1379" s="4"/>
      <c r="W1379" s="4"/>
    </row>
    <row r="1380" spans="1:23" x14ac:dyDescent="0.2">
      <c r="A1380" s="4">
        <v>50</v>
      </c>
      <c r="B1380" s="4">
        <v>0</v>
      </c>
      <c r="C1380" s="4">
        <v>0</v>
      </c>
      <c r="D1380" s="4">
        <v>1</v>
      </c>
      <c r="E1380" s="4">
        <v>204</v>
      </c>
      <c r="F1380" s="4">
        <f>ROUND(Source!R1366,O1380)</f>
        <v>40.14</v>
      </c>
      <c r="G1380" s="4" t="s">
        <v>36</v>
      </c>
      <c r="H1380" s="4" t="s">
        <v>37</v>
      </c>
      <c r="I1380" s="4"/>
      <c r="J1380" s="4"/>
      <c r="K1380" s="4">
        <v>204</v>
      </c>
      <c r="L1380" s="4">
        <v>13</v>
      </c>
      <c r="M1380" s="4">
        <v>3</v>
      </c>
      <c r="N1380" s="4" t="s">
        <v>3</v>
      </c>
      <c r="O1380" s="4">
        <v>2</v>
      </c>
      <c r="P1380" s="4"/>
      <c r="Q1380" s="4"/>
      <c r="R1380" s="4"/>
      <c r="S1380" s="4"/>
      <c r="T1380" s="4"/>
      <c r="U1380" s="4"/>
      <c r="V1380" s="4"/>
      <c r="W1380" s="4"/>
    </row>
    <row r="1381" spans="1:23" x14ac:dyDescent="0.2">
      <c r="A1381" s="4">
        <v>50</v>
      </c>
      <c r="B1381" s="4">
        <v>0</v>
      </c>
      <c r="C1381" s="4">
        <v>0</v>
      </c>
      <c r="D1381" s="4">
        <v>1</v>
      </c>
      <c r="E1381" s="4">
        <v>205</v>
      </c>
      <c r="F1381" s="4">
        <f>ROUND(Source!S1366,O1381)</f>
        <v>16999.78</v>
      </c>
      <c r="G1381" s="4" t="s">
        <v>38</v>
      </c>
      <c r="H1381" s="4" t="s">
        <v>39</v>
      </c>
      <c r="I1381" s="4"/>
      <c r="J1381" s="4"/>
      <c r="K1381" s="4">
        <v>205</v>
      </c>
      <c r="L1381" s="4">
        <v>14</v>
      </c>
      <c r="M1381" s="4">
        <v>3</v>
      </c>
      <c r="N1381" s="4" t="s">
        <v>3</v>
      </c>
      <c r="O1381" s="4">
        <v>2</v>
      </c>
      <c r="P1381" s="4"/>
      <c r="Q1381" s="4"/>
      <c r="R1381" s="4"/>
      <c r="S1381" s="4"/>
      <c r="T1381" s="4"/>
      <c r="U1381" s="4"/>
      <c r="V1381" s="4"/>
      <c r="W1381" s="4"/>
    </row>
    <row r="1382" spans="1:23" x14ac:dyDescent="0.2">
      <c r="A1382" s="4">
        <v>50</v>
      </c>
      <c r="B1382" s="4">
        <v>0</v>
      </c>
      <c r="C1382" s="4">
        <v>0</v>
      </c>
      <c r="D1382" s="4">
        <v>1</v>
      </c>
      <c r="E1382" s="4">
        <v>232</v>
      </c>
      <c r="F1382" s="4">
        <f>ROUND(Source!BC1366,O1382)</f>
        <v>0</v>
      </c>
      <c r="G1382" s="4" t="s">
        <v>40</v>
      </c>
      <c r="H1382" s="4" t="s">
        <v>41</v>
      </c>
      <c r="I1382" s="4"/>
      <c r="J1382" s="4"/>
      <c r="K1382" s="4">
        <v>232</v>
      </c>
      <c r="L1382" s="4">
        <v>15</v>
      </c>
      <c r="M1382" s="4">
        <v>3</v>
      </c>
      <c r="N1382" s="4" t="s">
        <v>3</v>
      </c>
      <c r="O1382" s="4">
        <v>2</v>
      </c>
      <c r="P1382" s="4"/>
      <c r="Q1382" s="4"/>
      <c r="R1382" s="4"/>
      <c r="S1382" s="4"/>
      <c r="T1382" s="4"/>
      <c r="U1382" s="4"/>
      <c r="V1382" s="4"/>
      <c r="W1382" s="4"/>
    </row>
    <row r="1383" spans="1:23" x14ac:dyDescent="0.2">
      <c r="A1383" s="4">
        <v>50</v>
      </c>
      <c r="B1383" s="4">
        <v>0</v>
      </c>
      <c r="C1383" s="4">
        <v>0</v>
      </c>
      <c r="D1383" s="4">
        <v>1</v>
      </c>
      <c r="E1383" s="4">
        <v>214</v>
      </c>
      <c r="F1383" s="4">
        <f>ROUND(Source!AS1366,O1383)</f>
        <v>0</v>
      </c>
      <c r="G1383" s="4" t="s">
        <v>42</v>
      </c>
      <c r="H1383" s="4" t="s">
        <v>43</v>
      </c>
      <c r="I1383" s="4"/>
      <c r="J1383" s="4"/>
      <c r="K1383" s="4">
        <v>214</v>
      </c>
      <c r="L1383" s="4">
        <v>16</v>
      </c>
      <c r="M1383" s="4">
        <v>3</v>
      </c>
      <c r="N1383" s="4" t="s">
        <v>3</v>
      </c>
      <c r="O1383" s="4">
        <v>2</v>
      </c>
      <c r="P1383" s="4"/>
      <c r="Q1383" s="4"/>
      <c r="R1383" s="4"/>
      <c r="S1383" s="4"/>
      <c r="T1383" s="4"/>
      <c r="U1383" s="4"/>
      <c r="V1383" s="4"/>
      <c r="W1383" s="4"/>
    </row>
    <row r="1384" spans="1:23" x14ac:dyDescent="0.2">
      <c r="A1384" s="4">
        <v>50</v>
      </c>
      <c r="B1384" s="4">
        <v>0</v>
      </c>
      <c r="C1384" s="4">
        <v>0</v>
      </c>
      <c r="D1384" s="4">
        <v>1</v>
      </c>
      <c r="E1384" s="4">
        <v>215</v>
      </c>
      <c r="F1384" s="4">
        <f>ROUND(Source!AT1366,O1384)</f>
        <v>0</v>
      </c>
      <c r="G1384" s="4" t="s">
        <v>44</v>
      </c>
      <c r="H1384" s="4" t="s">
        <v>45</v>
      </c>
      <c r="I1384" s="4"/>
      <c r="J1384" s="4"/>
      <c r="K1384" s="4">
        <v>215</v>
      </c>
      <c r="L1384" s="4">
        <v>17</v>
      </c>
      <c r="M1384" s="4">
        <v>3</v>
      </c>
      <c r="N1384" s="4" t="s">
        <v>3</v>
      </c>
      <c r="O1384" s="4">
        <v>2</v>
      </c>
      <c r="P1384" s="4"/>
      <c r="Q1384" s="4"/>
      <c r="R1384" s="4"/>
      <c r="S1384" s="4"/>
      <c r="T1384" s="4"/>
      <c r="U1384" s="4"/>
      <c r="V1384" s="4"/>
      <c r="W1384" s="4"/>
    </row>
    <row r="1385" spans="1:23" x14ac:dyDescent="0.2">
      <c r="A1385" s="4">
        <v>50</v>
      </c>
      <c r="B1385" s="4">
        <v>0</v>
      </c>
      <c r="C1385" s="4">
        <v>0</v>
      </c>
      <c r="D1385" s="4">
        <v>1</v>
      </c>
      <c r="E1385" s="4">
        <v>217</v>
      </c>
      <c r="F1385" s="4">
        <f>ROUND(Source!AU1366,O1385)</f>
        <v>189055.93</v>
      </c>
      <c r="G1385" s="4" t="s">
        <v>46</v>
      </c>
      <c r="H1385" s="4" t="s">
        <v>47</v>
      </c>
      <c r="I1385" s="4"/>
      <c r="J1385" s="4"/>
      <c r="K1385" s="4">
        <v>217</v>
      </c>
      <c r="L1385" s="4">
        <v>18</v>
      </c>
      <c r="M1385" s="4">
        <v>3</v>
      </c>
      <c r="N1385" s="4" t="s">
        <v>3</v>
      </c>
      <c r="O1385" s="4">
        <v>2</v>
      </c>
      <c r="P1385" s="4"/>
      <c r="Q1385" s="4"/>
      <c r="R1385" s="4"/>
      <c r="S1385" s="4"/>
      <c r="T1385" s="4"/>
      <c r="U1385" s="4"/>
      <c r="V1385" s="4"/>
      <c r="W1385" s="4"/>
    </row>
    <row r="1386" spans="1:23" x14ac:dyDescent="0.2">
      <c r="A1386" s="4">
        <v>50</v>
      </c>
      <c r="B1386" s="4">
        <v>0</v>
      </c>
      <c r="C1386" s="4">
        <v>0</v>
      </c>
      <c r="D1386" s="4">
        <v>1</v>
      </c>
      <c r="E1386" s="4">
        <v>230</v>
      </c>
      <c r="F1386" s="4">
        <f>ROUND(Source!BA1366,O1386)</f>
        <v>0</v>
      </c>
      <c r="G1386" s="4" t="s">
        <v>48</v>
      </c>
      <c r="H1386" s="4" t="s">
        <v>49</v>
      </c>
      <c r="I1386" s="4"/>
      <c r="J1386" s="4"/>
      <c r="K1386" s="4">
        <v>230</v>
      </c>
      <c r="L1386" s="4">
        <v>19</v>
      </c>
      <c r="M1386" s="4">
        <v>3</v>
      </c>
      <c r="N1386" s="4" t="s">
        <v>3</v>
      </c>
      <c r="O1386" s="4">
        <v>2</v>
      </c>
      <c r="P1386" s="4"/>
      <c r="Q1386" s="4"/>
      <c r="R1386" s="4"/>
      <c r="S1386" s="4"/>
      <c r="T1386" s="4"/>
      <c r="U1386" s="4"/>
      <c r="V1386" s="4"/>
      <c r="W1386" s="4"/>
    </row>
    <row r="1387" spans="1:23" x14ac:dyDescent="0.2">
      <c r="A1387" s="4">
        <v>50</v>
      </c>
      <c r="B1387" s="4">
        <v>0</v>
      </c>
      <c r="C1387" s="4">
        <v>0</v>
      </c>
      <c r="D1387" s="4">
        <v>1</v>
      </c>
      <c r="E1387" s="4">
        <v>206</v>
      </c>
      <c r="F1387" s="4">
        <f>ROUND(Source!T1366,O1387)</f>
        <v>0</v>
      </c>
      <c r="G1387" s="4" t="s">
        <v>50</v>
      </c>
      <c r="H1387" s="4" t="s">
        <v>51</v>
      </c>
      <c r="I1387" s="4"/>
      <c r="J1387" s="4"/>
      <c r="K1387" s="4">
        <v>206</v>
      </c>
      <c r="L1387" s="4">
        <v>20</v>
      </c>
      <c r="M1387" s="4">
        <v>3</v>
      </c>
      <c r="N1387" s="4" t="s">
        <v>3</v>
      </c>
      <c r="O1387" s="4">
        <v>2</v>
      </c>
      <c r="P1387" s="4"/>
      <c r="Q1387" s="4"/>
      <c r="R1387" s="4"/>
      <c r="S1387" s="4"/>
      <c r="T1387" s="4"/>
      <c r="U1387" s="4"/>
      <c r="V1387" s="4"/>
      <c r="W1387" s="4"/>
    </row>
    <row r="1388" spans="1:23" x14ac:dyDescent="0.2">
      <c r="A1388" s="4">
        <v>50</v>
      </c>
      <c r="B1388" s="4">
        <v>0</v>
      </c>
      <c r="C1388" s="4">
        <v>0</v>
      </c>
      <c r="D1388" s="4">
        <v>1</v>
      </c>
      <c r="E1388" s="4">
        <v>207</v>
      </c>
      <c r="F1388" s="4">
        <f>Source!U1366</f>
        <v>70.141000000000005</v>
      </c>
      <c r="G1388" s="4" t="s">
        <v>52</v>
      </c>
      <c r="H1388" s="4" t="s">
        <v>53</v>
      </c>
      <c r="I1388" s="4"/>
      <c r="J1388" s="4"/>
      <c r="K1388" s="4">
        <v>207</v>
      </c>
      <c r="L1388" s="4">
        <v>21</v>
      </c>
      <c r="M1388" s="4">
        <v>3</v>
      </c>
      <c r="N1388" s="4" t="s">
        <v>3</v>
      </c>
      <c r="O1388" s="4">
        <v>-1</v>
      </c>
      <c r="P1388" s="4"/>
      <c r="Q1388" s="4"/>
      <c r="R1388" s="4"/>
      <c r="S1388" s="4"/>
      <c r="T1388" s="4"/>
      <c r="U1388" s="4"/>
      <c r="V1388" s="4"/>
      <c r="W1388" s="4"/>
    </row>
    <row r="1389" spans="1:23" x14ac:dyDescent="0.2">
      <c r="A1389" s="4">
        <v>50</v>
      </c>
      <c r="B1389" s="4">
        <v>0</v>
      </c>
      <c r="C1389" s="4">
        <v>0</v>
      </c>
      <c r="D1389" s="4">
        <v>1</v>
      </c>
      <c r="E1389" s="4">
        <v>208</v>
      </c>
      <c r="F1389" s="4">
        <f>Source!V1366</f>
        <v>0</v>
      </c>
      <c r="G1389" s="4" t="s">
        <v>54</v>
      </c>
      <c r="H1389" s="4" t="s">
        <v>55</v>
      </c>
      <c r="I1389" s="4"/>
      <c r="J1389" s="4"/>
      <c r="K1389" s="4">
        <v>208</v>
      </c>
      <c r="L1389" s="4">
        <v>22</v>
      </c>
      <c r="M1389" s="4">
        <v>3</v>
      </c>
      <c r="N1389" s="4" t="s">
        <v>3</v>
      </c>
      <c r="O1389" s="4">
        <v>-1</v>
      </c>
      <c r="P1389" s="4"/>
      <c r="Q1389" s="4"/>
      <c r="R1389" s="4"/>
      <c r="S1389" s="4"/>
      <c r="T1389" s="4"/>
      <c r="U1389" s="4"/>
      <c r="V1389" s="4"/>
      <c r="W1389" s="4"/>
    </row>
    <row r="1390" spans="1:23" x14ac:dyDescent="0.2">
      <c r="A1390" s="4">
        <v>50</v>
      </c>
      <c r="B1390" s="4">
        <v>0</v>
      </c>
      <c r="C1390" s="4">
        <v>0</v>
      </c>
      <c r="D1390" s="4">
        <v>1</v>
      </c>
      <c r="E1390" s="4">
        <v>209</v>
      </c>
      <c r="F1390" s="4">
        <f>ROUND(Source!W1366,O1390)</f>
        <v>0</v>
      </c>
      <c r="G1390" s="4" t="s">
        <v>56</v>
      </c>
      <c r="H1390" s="4" t="s">
        <v>57</v>
      </c>
      <c r="I1390" s="4"/>
      <c r="J1390" s="4"/>
      <c r="K1390" s="4">
        <v>209</v>
      </c>
      <c r="L1390" s="4">
        <v>23</v>
      </c>
      <c r="M1390" s="4">
        <v>3</v>
      </c>
      <c r="N1390" s="4" t="s">
        <v>3</v>
      </c>
      <c r="O1390" s="4">
        <v>2</v>
      </c>
      <c r="P1390" s="4"/>
      <c r="Q1390" s="4"/>
      <c r="R1390" s="4"/>
      <c r="S1390" s="4"/>
      <c r="T1390" s="4"/>
      <c r="U1390" s="4"/>
      <c r="V1390" s="4"/>
      <c r="W1390" s="4"/>
    </row>
    <row r="1391" spans="1:23" x14ac:dyDescent="0.2">
      <c r="A1391" s="4">
        <v>50</v>
      </c>
      <c r="B1391" s="4">
        <v>0</v>
      </c>
      <c r="C1391" s="4">
        <v>0</v>
      </c>
      <c r="D1391" s="4">
        <v>1</v>
      </c>
      <c r="E1391" s="4">
        <v>210</v>
      </c>
      <c r="F1391" s="4">
        <f>ROUND(Source!X1366,O1391)</f>
        <v>11899.85</v>
      </c>
      <c r="G1391" s="4" t="s">
        <v>58</v>
      </c>
      <c r="H1391" s="4" t="s">
        <v>59</v>
      </c>
      <c r="I1391" s="4"/>
      <c r="J1391" s="4"/>
      <c r="K1391" s="4">
        <v>210</v>
      </c>
      <c r="L1391" s="4">
        <v>24</v>
      </c>
      <c r="M1391" s="4">
        <v>3</v>
      </c>
      <c r="N1391" s="4" t="s">
        <v>3</v>
      </c>
      <c r="O1391" s="4">
        <v>2</v>
      </c>
      <c r="P1391" s="4"/>
      <c r="Q1391" s="4"/>
      <c r="R1391" s="4"/>
      <c r="S1391" s="4"/>
      <c r="T1391" s="4"/>
      <c r="U1391" s="4"/>
      <c r="V1391" s="4"/>
      <c r="W1391" s="4"/>
    </row>
    <row r="1392" spans="1:23" x14ac:dyDescent="0.2">
      <c r="A1392" s="4">
        <v>50</v>
      </c>
      <c r="B1392" s="4">
        <v>0</v>
      </c>
      <c r="C1392" s="4">
        <v>0</v>
      </c>
      <c r="D1392" s="4">
        <v>1</v>
      </c>
      <c r="E1392" s="4">
        <v>211</v>
      </c>
      <c r="F1392" s="4">
        <f>ROUND(Source!Y1366,O1392)</f>
        <v>1699.98</v>
      </c>
      <c r="G1392" s="4" t="s">
        <v>60</v>
      </c>
      <c r="H1392" s="4" t="s">
        <v>61</v>
      </c>
      <c r="I1392" s="4"/>
      <c r="J1392" s="4"/>
      <c r="K1392" s="4">
        <v>211</v>
      </c>
      <c r="L1392" s="4">
        <v>25</v>
      </c>
      <c r="M1392" s="4">
        <v>3</v>
      </c>
      <c r="N1392" s="4" t="s">
        <v>3</v>
      </c>
      <c r="O1392" s="4">
        <v>2</v>
      </c>
      <c r="P1392" s="4"/>
      <c r="Q1392" s="4"/>
      <c r="R1392" s="4"/>
      <c r="S1392" s="4"/>
      <c r="T1392" s="4"/>
      <c r="U1392" s="4"/>
      <c r="V1392" s="4"/>
      <c r="W1392" s="4"/>
    </row>
    <row r="1393" spans="1:206" x14ac:dyDescent="0.2">
      <c r="A1393" s="4">
        <v>50</v>
      </c>
      <c r="B1393" s="4">
        <v>0</v>
      </c>
      <c r="C1393" s="4">
        <v>0</v>
      </c>
      <c r="D1393" s="4">
        <v>1</v>
      </c>
      <c r="E1393" s="4">
        <v>224</v>
      </c>
      <c r="F1393" s="4">
        <f>ROUND(Source!AR1366,O1393)</f>
        <v>189055.93</v>
      </c>
      <c r="G1393" s="4" t="s">
        <v>62</v>
      </c>
      <c r="H1393" s="4" t="s">
        <v>63</v>
      </c>
      <c r="I1393" s="4"/>
      <c r="J1393" s="4"/>
      <c r="K1393" s="4">
        <v>224</v>
      </c>
      <c r="L1393" s="4">
        <v>26</v>
      </c>
      <c r="M1393" s="4">
        <v>3</v>
      </c>
      <c r="N1393" s="4" t="s">
        <v>3</v>
      </c>
      <c r="O1393" s="4">
        <v>2</v>
      </c>
      <c r="P1393" s="4"/>
      <c r="Q1393" s="4"/>
      <c r="R1393" s="4"/>
      <c r="S1393" s="4"/>
      <c r="T1393" s="4"/>
      <c r="U1393" s="4"/>
      <c r="V1393" s="4"/>
      <c r="W1393" s="4"/>
    </row>
    <row r="1394" spans="1:206" x14ac:dyDescent="0.2">
      <c r="A1394" s="4">
        <v>50</v>
      </c>
      <c r="B1394" s="4">
        <v>1</v>
      </c>
      <c r="C1394" s="4">
        <v>0</v>
      </c>
      <c r="D1394" s="4">
        <v>2</v>
      </c>
      <c r="E1394" s="4">
        <v>0</v>
      </c>
      <c r="F1394" s="4">
        <f>ROUND(F1393-F1392,O1394)</f>
        <v>187355.95</v>
      </c>
      <c r="G1394" s="4" t="s">
        <v>64</v>
      </c>
      <c r="H1394" s="4" t="s">
        <v>65</v>
      </c>
      <c r="I1394" s="4"/>
      <c r="J1394" s="4"/>
      <c r="K1394" s="4">
        <v>212</v>
      </c>
      <c r="L1394" s="4">
        <v>27</v>
      </c>
      <c r="M1394" s="4">
        <v>0</v>
      </c>
      <c r="N1394" s="4" t="s">
        <v>3</v>
      </c>
      <c r="O1394" s="4">
        <v>2</v>
      </c>
      <c r="P1394" s="4"/>
      <c r="Q1394" s="4"/>
      <c r="R1394" s="4"/>
      <c r="S1394" s="4"/>
      <c r="T1394" s="4"/>
      <c r="U1394" s="4"/>
      <c r="V1394" s="4"/>
      <c r="W1394" s="4"/>
    </row>
    <row r="1395" spans="1:206" x14ac:dyDescent="0.2">
      <c r="A1395" s="4">
        <v>50</v>
      </c>
      <c r="B1395" s="4">
        <v>1</v>
      </c>
      <c r="C1395" s="4">
        <v>0</v>
      </c>
      <c r="D1395" s="4">
        <v>2</v>
      </c>
      <c r="E1395" s="4">
        <v>0</v>
      </c>
      <c r="F1395" s="4">
        <f>ROUND(F1380+F1381,O1395)</f>
        <v>17039.919999999998</v>
      </c>
      <c r="G1395" s="4" t="s">
        <v>66</v>
      </c>
      <c r="H1395" s="4" t="s">
        <v>67</v>
      </c>
      <c r="I1395" s="4"/>
      <c r="J1395" s="4"/>
      <c r="K1395" s="4">
        <v>212</v>
      </c>
      <c r="L1395" s="4">
        <v>28</v>
      </c>
      <c r="M1395" s="4">
        <v>0</v>
      </c>
      <c r="N1395" s="4" t="s">
        <v>3</v>
      </c>
      <c r="O1395" s="4">
        <v>2</v>
      </c>
      <c r="P1395" s="4"/>
      <c r="Q1395" s="4"/>
      <c r="R1395" s="4"/>
      <c r="S1395" s="4"/>
      <c r="T1395" s="4"/>
      <c r="U1395" s="4"/>
      <c r="V1395" s="4"/>
      <c r="W1395" s="4"/>
    </row>
    <row r="1396" spans="1:206" x14ac:dyDescent="0.2">
      <c r="A1396" s="4">
        <v>50</v>
      </c>
      <c r="B1396" s="4">
        <v>1</v>
      </c>
      <c r="C1396" s="4">
        <v>0</v>
      </c>
      <c r="D1396" s="4">
        <v>2</v>
      </c>
      <c r="E1396" s="4">
        <v>0</v>
      </c>
      <c r="F1396" s="4">
        <f>ROUND((F1394-F1381-F1380)*0.2,O1396)</f>
        <v>34063.21</v>
      </c>
      <c r="G1396" s="4" t="s">
        <v>68</v>
      </c>
      <c r="H1396" s="4" t="s">
        <v>69</v>
      </c>
      <c r="I1396" s="4"/>
      <c r="J1396" s="4"/>
      <c r="K1396" s="4">
        <v>212</v>
      </c>
      <c r="L1396" s="4">
        <v>29</v>
      </c>
      <c r="M1396" s="4">
        <v>0</v>
      </c>
      <c r="N1396" s="4" t="s">
        <v>3</v>
      </c>
      <c r="O1396" s="4">
        <v>2</v>
      </c>
      <c r="P1396" s="4"/>
      <c r="Q1396" s="4"/>
      <c r="R1396" s="4"/>
      <c r="S1396" s="4"/>
      <c r="T1396" s="4"/>
      <c r="U1396" s="4"/>
      <c r="V1396" s="4"/>
      <c r="W1396" s="4"/>
    </row>
    <row r="1397" spans="1:206" x14ac:dyDescent="0.2">
      <c r="A1397" s="4">
        <v>50</v>
      </c>
      <c r="B1397" s="4">
        <v>1</v>
      </c>
      <c r="C1397" s="4">
        <v>0</v>
      </c>
      <c r="D1397" s="4">
        <v>2</v>
      </c>
      <c r="E1397" s="4">
        <v>0</v>
      </c>
      <c r="F1397" s="4">
        <f>ROUND(F1394+F1396,O1397)</f>
        <v>221419.16</v>
      </c>
      <c r="G1397" s="4" t="s">
        <v>70</v>
      </c>
      <c r="H1397" s="4" t="s">
        <v>71</v>
      </c>
      <c r="I1397" s="4"/>
      <c r="J1397" s="4"/>
      <c r="K1397" s="4">
        <v>212</v>
      </c>
      <c r="L1397" s="4">
        <v>30</v>
      </c>
      <c r="M1397" s="4">
        <v>0</v>
      </c>
      <c r="N1397" s="4" t="s">
        <v>3</v>
      </c>
      <c r="O1397" s="4">
        <v>2</v>
      </c>
      <c r="P1397" s="4"/>
      <c r="Q1397" s="4"/>
      <c r="R1397" s="4"/>
      <c r="S1397" s="4"/>
      <c r="T1397" s="4"/>
      <c r="U1397" s="4"/>
      <c r="V1397" s="4"/>
      <c r="W1397" s="4"/>
    </row>
    <row r="1398" spans="1:206" x14ac:dyDescent="0.2">
      <c r="A1398" s="4">
        <v>50</v>
      </c>
      <c r="B1398" s="4">
        <v>1</v>
      </c>
      <c r="C1398" s="4">
        <v>0</v>
      </c>
      <c r="D1398" s="4">
        <v>2</v>
      </c>
      <c r="E1398" s="4">
        <v>213</v>
      </c>
      <c r="F1398" s="4">
        <f>ROUND(F1393*1.2,O1398)</f>
        <v>226867.12</v>
      </c>
      <c r="G1398" s="4" t="s">
        <v>72</v>
      </c>
      <c r="H1398" s="4" t="s">
        <v>73</v>
      </c>
      <c r="I1398" s="4"/>
      <c r="J1398" s="4"/>
      <c r="K1398" s="4">
        <v>212</v>
      </c>
      <c r="L1398" s="4">
        <v>31</v>
      </c>
      <c r="M1398" s="4">
        <v>0</v>
      </c>
      <c r="N1398" s="4" t="s">
        <v>3</v>
      </c>
      <c r="O1398" s="4">
        <v>2</v>
      </c>
      <c r="P1398" s="4"/>
      <c r="Q1398" s="4"/>
      <c r="R1398" s="4"/>
      <c r="S1398" s="4"/>
      <c r="T1398" s="4"/>
      <c r="U1398" s="4"/>
      <c r="V1398" s="4"/>
      <c r="W1398" s="4"/>
    </row>
    <row r="1399" spans="1:206" x14ac:dyDescent="0.2">
      <c r="A1399" s="4">
        <v>50</v>
      </c>
      <c r="B1399" s="4">
        <v>1</v>
      </c>
      <c r="C1399" s="4">
        <v>0</v>
      </c>
      <c r="D1399" s="4">
        <v>2</v>
      </c>
      <c r="E1399" s="4">
        <v>0</v>
      </c>
      <c r="F1399" s="4">
        <f>ROUND(F1398-F1397,O1399)</f>
        <v>5447.96</v>
      </c>
      <c r="G1399" s="4" t="s">
        <v>74</v>
      </c>
      <c r="H1399" s="4" t="s">
        <v>75</v>
      </c>
      <c r="I1399" s="4"/>
      <c r="J1399" s="4"/>
      <c r="K1399" s="4">
        <v>212</v>
      </c>
      <c r="L1399" s="4">
        <v>32</v>
      </c>
      <c r="M1399" s="4">
        <v>0</v>
      </c>
      <c r="N1399" s="4" t="s">
        <v>3</v>
      </c>
      <c r="O1399" s="4">
        <v>2</v>
      </c>
      <c r="P1399" s="4"/>
      <c r="Q1399" s="4"/>
      <c r="R1399" s="4"/>
      <c r="S1399" s="4"/>
      <c r="T1399" s="4"/>
      <c r="U1399" s="4"/>
      <c r="V1399" s="4"/>
      <c r="W1399" s="4"/>
    </row>
    <row r="1401" spans="1:206" x14ac:dyDescent="0.2">
      <c r="A1401" s="1">
        <v>3</v>
      </c>
      <c r="B1401" s="1">
        <v>1</v>
      </c>
      <c r="C1401" s="1"/>
      <c r="D1401" s="1">
        <f>ROW(A1594)</f>
        <v>1594</v>
      </c>
      <c r="E1401" s="1"/>
      <c r="F1401" s="1" t="s">
        <v>4</v>
      </c>
      <c r="G1401" s="1" t="s">
        <v>251</v>
      </c>
      <c r="H1401" s="1" t="s">
        <v>3</v>
      </c>
      <c r="I1401" s="1">
        <v>0</v>
      </c>
      <c r="J1401" s="1" t="s">
        <v>3</v>
      </c>
      <c r="K1401" s="1">
        <v>-1</v>
      </c>
      <c r="L1401" s="1" t="s">
        <v>3</v>
      </c>
      <c r="M1401" s="1"/>
      <c r="N1401" s="1"/>
      <c r="O1401" s="1"/>
      <c r="P1401" s="1"/>
      <c r="Q1401" s="1"/>
      <c r="R1401" s="1"/>
      <c r="S1401" s="1"/>
      <c r="T1401" s="1"/>
      <c r="U1401" s="1" t="s">
        <v>3</v>
      </c>
      <c r="V1401" s="1">
        <v>0</v>
      </c>
      <c r="W1401" s="1"/>
      <c r="X1401" s="1"/>
      <c r="Y1401" s="1"/>
      <c r="Z1401" s="1"/>
      <c r="AA1401" s="1"/>
      <c r="AB1401" s="1" t="s">
        <v>3</v>
      </c>
      <c r="AC1401" s="1" t="s">
        <v>3</v>
      </c>
      <c r="AD1401" s="1" t="s">
        <v>3</v>
      </c>
      <c r="AE1401" s="1" t="s">
        <v>3</v>
      </c>
      <c r="AF1401" s="1" t="s">
        <v>3</v>
      </c>
      <c r="AG1401" s="1" t="s">
        <v>3</v>
      </c>
      <c r="AH1401" s="1"/>
      <c r="AI1401" s="1"/>
      <c r="AJ1401" s="1"/>
      <c r="AK1401" s="1"/>
      <c r="AL1401" s="1"/>
      <c r="AM1401" s="1"/>
      <c r="AN1401" s="1"/>
      <c r="AO1401" s="1"/>
      <c r="AP1401" s="1" t="s">
        <v>3</v>
      </c>
      <c r="AQ1401" s="1" t="s">
        <v>3</v>
      </c>
      <c r="AR1401" s="1" t="s">
        <v>3</v>
      </c>
      <c r="AS1401" s="1"/>
      <c r="AT1401" s="1"/>
      <c r="AU1401" s="1"/>
      <c r="AV1401" s="1"/>
      <c r="AW1401" s="1"/>
      <c r="AX1401" s="1"/>
      <c r="AY1401" s="1"/>
      <c r="AZ1401" s="1" t="s">
        <v>3</v>
      </c>
      <c r="BA1401" s="1"/>
      <c r="BB1401" s="1" t="s">
        <v>3</v>
      </c>
      <c r="BC1401" s="1" t="s">
        <v>3</v>
      </c>
      <c r="BD1401" s="1" t="s">
        <v>3</v>
      </c>
      <c r="BE1401" s="1" t="s">
        <v>3</v>
      </c>
      <c r="BF1401" s="1" t="s">
        <v>3</v>
      </c>
      <c r="BG1401" s="1" t="s">
        <v>3</v>
      </c>
      <c r="BH1401" s="1" t="s">
        <v>3</v>
      </c>
      <c r="BI1401" s="1" t="s">
        <v>3</v>
      </c>
      <c r="BJ1401" s="1" t="s">
        <v>3</v>
      </c>
      <c r="BK1401" s="1" t="s">
        <v>3</v>
      </c>
      <c r="BL1401" s="1" t="s">
        <v>3</v>
      </c>
      <c r="BM1401" s="1" t="s">
        <v>3</v>
      </c>
      <c r="BN1401" s="1" t="s">
        <v>3</v>
      </c>
      <c r="BO1401" s="1" t="s">
        <v>3</v>
      </c>
      <c r="BP1401" s="1" t="s">
        <v>3</v>
      </c>
      <c r="BQ1401" s="1"/>
      <c r="BR1401" s="1"/>
      <c r="BS1401" s="1"/>
      <c r="BT1401" s="1"/>
      <c r="BU1401" s="1"/>
      <c r="BV1401" s="1"/>
      <c r="BW1401" s="1"/>
      <c r="BX1401" s="1">
        <v>0</v>
      </c>
      <c r="BY1401" s="1"/>
      <c r="BZ1401" s="1"/>
      <c r="CA1401" s="1"/>
      <c r="CB1401" s="1"/>
      <c r="CC1401" s="1"/>
      <c r="CD1401" s="1"/>
      <c r="CE1401" s="1"/>
      <c r="CF1401" s="1">
        <v>0</v>
      </c>
      <c r="CG1401" s="1">
        <v>0</v>
      </c>
      <c r="CH1401" s="1"/>
      <c r="CI1401" s="1" t="s">
        <v>3</v>
      </c>
      <c r="CJ1401" s="1" t="s">
        <v>3</v>
      </c>
    </row>
    <row r="1403" spans="1:206" x14ac:dyDescent="0.2">
      <c r="A1403" s="2">
        <v>52</v>
      </c>
      <c r="B1403" s="2">
        <f t="shared" ref="B1403:G1403" si="573">B1594</f>
        <v>1</v>
      </c>
      <c r="C1403" s="2">
        <f t="shared" si="573"/>
        <v>3</v>
      </c>
      <c r="D1403" s="2">
        <f t="shared" si="573"/>
        <v>1401</v>
      </c>
      <c r="E1403" s="2">
        <f t="shared" si="573"/>
        <v>0</v>
      </c>
      <c r="F1403" s="2" t="str">
        <f t="shared" si="573"/>
        <v>1</v>
      </c>
      <c r="G1403" s="2" t="str">
        <f t="shared" si="573"/>
        <v>район Таганский</v>
      </c>
      <c r="H1403" s="2"/>
      <c r="I1403" s="2"/>
      <c r="J1403" s="2"/>
      <c r="K1403" s="2"/>
      <c r="L1403" s="2"/>
      <c r="M1403" s="2"/>
      <c r="N1403" s="2"/>
      <c r="O1403" s="2">
        <f t="shared" ref="O1403:AT1403" si="574">O1594</f>
        <v>0</v>
      </c>
      <c r="P1403" s="2">
        <f t="shared" si="574"/>
        <v>0</v>
      </c>
      <c r="Q1403" s="2">
        <f t="shared" si="574"/>
        <v>0</v>
      </c>
      <c r="R1403" s="2">
        <f t="shared" si="574"/>
        <v>0</v>
      </c>
      <c r="S1403" s="2">
        <f t="shared" si="574"/>
        <v>0</v>
      </c>
      <c r="T1403" s="2">
        <f t="shared" si="574"/>
        <v>0</v>
      </c>
      <c r="U1403" s="2">
        <f t="shared" si="574"/>
        <v>0</v>
      </c>
      <c r="V1403" s="2">
        <f t="shared" si="574"/>
        <v>0</v>
      </c>
      <c r="W1403" s="2">
        <f t="shared" si="574"/>
        <v>0</v>
      </c>
      <c r="X1403" s="2">
        <f t="shared" si="574"/>
        <v>0</v>
      </c>
      <c r="Y1403" s="2">
        <f t="shared" si="574"/>
        <v>0</v>
      </c>
      <c r="Z1403" s="2">
        <f t="shared" si="574"/>
        <v>0</v>
      </c>
      <c r="AA1403" s="2">
        <f t="shared" si="574"/>
        <v>0</v>
      </c>
      <c r="AB1403" s="2">
        <f t="shared" si="574"/>
        <v>0</v>
      </c>
      <c r="AC1403" s="2">
        <f t="shared" si="574"/>
        <v>0</v>
      </c>
      <c r="AD1403" s="2">
        <f t="shared" si="574"/>
        <v>0</v>
      </c>
      <c r="AE1403" s="2">
        <f t="shared" si="574"/>
        <v>0</v>
      </c>
      <c r="AF1403" s="2">
        <f t="shared" si="574"/>
        <v>0</v>
      </c>
      <c r="AG1403" s="2">
        <f t="shared" si="574"/>
        <v>0</v>
      </c>
      <c r="AH1403" s="2">
        <f t="shared" si="574"/>
        <v>0</v>
      </c>
      <c r="AI1403" s="2">
        <f t="shared" si="574"/>
        <v>0</v>
      </c>
      <c r="AJ1403" s="2">
        <f t="shared" si="574"/>
        <v>0</v>
      </c>
      <c r="AK1403" s="2">
        <f t="shared" si="574"/>
        <v>0</v>
      </c>
      <c r="AL1403" s="2">
        <f t="shared" si="574"/>
        <v>0</v>
      </c>
      <c r="AM1403" s="2">
        <f t="shared" si="574"/>
        <v>0</v>
      </c>
      <c r="AN1403" s="2">
        <f t="shared" si="574"/>
        <v>0</v>
      </c>
      <c r="AO1403" s="2">
        <f t="shared" si="574"/>
        <v>0</v>
      </c>
      <c r="AP1403" s="2">
        <f t="shared" si="574"/>
        <v>0</v>
      </c>
      <c r="AQ1403" s="2">
        <f t="shared" si="574"/>
        <v>0</v>
      </c>
      <c r="AR1403" s="2">
        <f t="shared" si="574"/>
        <v>0</v>
      </c>
      <c r="AS1403" s="2">
        <f t="shared" si="574"/>
        <v>0</v>
      </c>
      <c r="AT1403" s="2">
        <f t="shared" si="574"/>
        <v>0</v>
      </c>
      <c r="AU1403" s="2">
        <f t="shared" ref="AU1403:BZ1403" si="575">AU1594</f>
        <v>0</v>
      </c>
      <c r="AV1403" s="2">
        <f t="shared" si="575"/>
        <v>0</v>
      </c>
      <c r="AW1403" s="2">
        <f t="shared" si="575"/>
        <v>0</v>
      </c>
      <c r="AX1403" s="2">
        <f t="shared" si="575"/>
        <v>0</v>
      </c>
      <c r="AY1403" s="2">
        <f t="shared" si="575"/>
        <v>0</v>
      </c>
      <c r="AZ1403" s="2">
        <f t="shared" si="575"/>
        <v>0</v>
      </c>
      <c r="BA1403" s="2">
        <f t="shared" si="575"/>
        <v>0</v>
      </c>
      <c r="BB1403" s="2">
        <f t="shared" si="575"/>
        <v>0</v>
      </c>
      <c r="BC1403" s="2">
        <f t="shared" si="575"/>
        <v>0</v>
      </c>
      <c r="BD1403" s="2">
        <f t="shared" si="575"/>
        <v>0</v>
      </c>
      <c r="BE1403" s="2">
        <f t="shared" si="575"/>
        <v>0</v>
      </c>
      <c r="BF1403" s="2">
        <f t="shared" si="575"/>
        <v>0</v>
      </c>
      <c r="BG1403" s="2">
        <f t="shared" si="575"/>
        <v>0</v>
      </c>
      <c r="BH1403" s="2">
        <f t="shared" si="575"/>
        <v>0</v>
      </c>
      <c r="BI1403" s="2">
        <f t="shared" si="575"/>
        <v>0</v>
      </c>
      <c r="BJ1403" s="2">
        <f t="shared" si="575"/>
        <v>0</v>
      </c>
      <c r="BK1403" s="2">
        <f t="shared" si="575"/>
        <v>0</v>
      </c>
      <c r="BL1403" s="2">
        <f t="shared" si="575"/>
        <v>0</v>
      </c>
      <c r="BM1403" s="2">
        <f t="shared" si="575"/>
        <v>0</v>
      </c>
      <c r="BN1403" s="2">
        <f t="shared" si="575"/>
        <v>0</v>
      </c>
      <c r="BO1403" s="2">
        <f t="shared" si="575"/>
        <v>0</v>
      </c>
      <c r="BP1403" s="2">
        <f t="shared" si="575"/>
        <v>0</v>
      </c>
      <c r="BQ1403" s="2">
        <f t="shared" si="575"/>
        <v>0</v>
      </c>
      <c r="BR1403" s="2">
        <f t="shared" si="575"/>
        <v>0</v>
      </c>
      <c r="BS1403" s="2">
        <f t="shared" si="575"/>
        <v>0</v>
      </c>
      <c r="BT1403" s="2">
        <f t="shared" si="575"/>
        <v>0</v>
      </c>
      <c r="BU1403" s="2">
        <f t="shared" si="575"/>
        <v>0</v>
      </c>
      <c r="BV1403" s="2">
        <f t="shared" si="575"/>
        <v>0</v>
      </c>
      <c r="BW1403" s="2">
        <f t="shared" si="575"/>
        <v>0</v>
      </c>
      <c r="BX1403" s="2">
        <f t="shared" si="575"/>
        <v>0</v>
      </c>
      <c r="BY1403" s="2">
        <f t="shared" si="575"/>
        <v>0</v>
      </c>
      <c r="BZ1403" s="2">
        <f t="shared" si="575"/>
        <v>0</v>
      </c>
      <c r="CA1403" s="2">
        <f t="shared" ref="CA1403:DF1403" si="576">CA1594</f>
        <v>0</v>
      </c>
      <c r="CB1403" s="2">
        <f t="shared" si="576"/>
        <v>0</v>
      </c>
      <c r="CC1403" s="2">
        <f t="shared" si="576"/>
        <v>0</v>
      </c>
      <c r="CD1403" s="2">
        <f t="shared" si="576"/>
        <v>0</v>
      </c>
      <c r="CE1403" s="2">
        <f t="shared" si="576"/>
        <v>0</v>
      </c>
      <c r="CF1403" s="2">
        <f t="shared" si="576"/>
        <v>0</v>
      </c>
      <c r="CG1403" s="2">
        <f t="shared" si="576"/>
        <v>0</v>
      </c>
      <c r="CH1403" s="2">
        <f t="shared" si="576"/>
        <v>0</v>
      </c>
      <c r="CI1403" s="2">
        <f t="shared" si="576"/>
        <v>0</v>
      </c>
      <c r="CJ1403" s="2">
        <f t="shared" si="576"/>
        <v>0</v>
      </c>
      <c r="CK1403" s="2">
        <f t="shared" si="576"/>
        <v>0</v>
      </c>
      <c r="CL1403" s="2">
        <f t="shared" si="576"/>
        <v>0</v>
      </c>
      <c r="CM1403" s="2">
        <f t="shared" si="576"/>
        <v>0</v>
      </c>
      <c r="CN1403" s="2">
        <f t="shared" si="576"/>
        <v>0</v>
      </c>
      <c r="CO1403" s="2">
        <f t="shared" si="576"/>
        <v>0</v>
      </c>
      <c r="CP1403" s="2">
        <f t="shared" si="576"/>
        <v>0</v>
      </c>
      <c r="CQ1403" s="2">
        <f t="shared" si="576"/>
        <v>0</v>
      </c>
      <c r="CR1403" s="2">
        <f t="shared" si="576"/>
        <v>0</v>
      </c>
      <c r="CS1403" s="2">
        <f t="shared" si="576"/>
        <v>0</v>
      </c>
      <c r="CT1403" s="2">
        <f t="shared" si="576"/>
        <v>0</v>
      </c>
      <c r="CU1403" s="2">
        <f t="shared" si="576"/>
        <v>0</v>
      </c>
      <c r="CV1403" s="2">
        <f t="shared" si="576"/>
        <v>0</v>
      </c>
      <c r="CW1403" s="2">
        <f t="shared" si="576"/>
        <v>0</v>
      </c>
      <c r="CX1403" s="2">
        <f t="shared" si="576"/>
        <v>0</v>
      </c>
      <c r="CY1403" s="2">
        <f t="shared" si="576"/>
        <v>0</v>
      </c>
      <c r="CZ1403" s="2">
        <f t="shared" si="576"/>
        <v>0</v>
      </c>
      <c r="DA1403" s="2">
        <f t="shared" si="576"/>
        <v>0</v>
      </c>
      <c r="DB1403" s="2">
        <f t="shared" si="576"/>
        <v>0</v>
      </c>
      <c r="DC1403" s="2">
        <f t="shared" si="576"/>
        <v>0</v>
      </c>
      <c r="DD1403" s="2">
        <f t="shared" si="576"/>
        <v>0</v>
      </c>
      <c r="DE1403" s="2">
        <f t="shared" si="576"/>
        <v>0</v>
      </c>
      <c r="DF1403" s="2">
        <f t="shared" si="576"/>
        <v>0</v>
      </c>
      <c r="DG1403" s="3">
        <f t="shared" ref="DG1403:EL1403" si="577">DG1594</f>
        <v>0</v>
      </c>
      <c r="DH1403" s="3">
        <f t="shared" si="577"/>
        <v>0</v>
      </c>
      <c r="DI1403" s="3">
        <f t="shared" si="577"/>
        <v>0</v>
      </c>
      <c r="DJ1403" s="3">
        <f t="shared" si="577"/>
        <v>0</v>
      </c>
      <c r="DK1403" s="3">
        <f t="shared" si="577"/>
        <v>0</v>
      </c>
      <c r="DL1403" s="3">
        <f t="shared" si="577"/>
        <v>0</v>
      </c>
      <c r="DM1403" s="3">
        <f t="shared" si="577"/>
        <v>0</v>
      </c>
      <c r="DN1403" s="3">
        <f t="shared" si="577"/>
        <v>0</v>
      </c>
      <c r="DO1403" s="3">
        <f t="shared" si="577"/>
        <v>0</v>
      </c>
      <c r="DP1403" s="3">
        <f t="shared" si="577"/>
        <v>0</v>
      </c>
      <c r="DQ1403" s="3">
        <f t="shared" si="577"/>
        <v>0</v>
      </c>
      <c r="DR1403" s="3">
        <f t="shared" si="577"/>
        <v>0</v>
      </c>
      <c r="DS1403" s="3">
        <f t="shared" si="577"/>
        <v>0</v>
      </c>
      <c r="DT1403" s="3">
        <f t="shared" si="577"/>
        <v>0</v>
      </c>
      <c r="DU1403" s="3">
        <f t="shared" si="577"/>
        <v>0</v>
      </c>
      <c r="DV1403" s="3">
        <f t="shared" si="577"/>
        <v>0</v>
      </c>
      <c r="DW1403" s="3">
        <f t="shared" si="577"/>
        <v>0</v>
      </c>
      <c r="DX1403" s="3">
        <f t="shared" si="577"/>
        <v>0</v>
      </c>
      <c r="DY1403" s="3">
        <f t="shared" si="577"/>
        <v>0</v>
      </c>
      <c r="DZ1403" s="3">
        <f t="shared" si="577"/>
        <v>0</v>
      </c>
      <c r="EA1403" s="3">
        <f t="shared" si="577"/>
        <v>0</v>
      </c>
      <c r="EB1403" s="3">
        <f t="shared" si="577"/>
        <v>0</v>
      </c>
      <c r="EC1403" s="3">
        <f t="shared" si="577"/>
        <v>0</v>
      </c>
      <c r="ED1403" s="3">
        <f t="shared" si="577"/>
        <v>0</v>
      </c>
      <c r="EE1403" s="3">
        <f t="shared" si="577"/>
        <v>0</v>
      </c>
      <c r="EF1403" s="3">
        <f t="shared" si="577"/>
        <v>0</v>
      </c>
      <c r="EG1403" s="3">
        <f t="shared" si="577"/>
        <v>0</v>
      </c>
      <c r="EH1403" s="3">
        <f t="shared" si="577"/>
        <v>0</v>
      </c>
      <c r="EI1403" s="3">
        <f t="shared" si="577"/>
        <v>0</v>
      </c>
      <c r="EJ1403" s="3">
        <f t="shared" si="577"/>
        <v>0</v>
      </c>
      <c r="EK1403" s="3">
        <f t="shared" si="577"/>
        <v>0</v>
      </c>
      <c r="EL1403" s="3">
        <f t="shared" si="577"/>
        <v>0</v>
      </c>
      <c r="EM1403" s="3">
        <f t="shared" ref="EM1403:FR1403" si="578">EM1594</f>
        <v>0</v>
      </c>
      <c r="EN1403" s="3">
        <f t="shared" si="578"/>
        <v>0</v>
      </c>
      <c r="EO1403" s="3">
        <f t="shared" si="578"/>
        <v>0</v>
      </c>
      <c r="EP1403" s="3">
        <f t="shared" si="578"/>
        <v>0</v>
      </c>
      <c r="EQ1403" s="3">
        <f t="shared" si="578"/>
        <v>0</v>
      </c>
      <c r="ER1403" s="3">
        <f t="shared" si="578"/>
        <v>0</v>
      </c>
      <c r="ES1403" s="3">
        <f t="shared" si="578"/>
        <v>0</v>
      </c>
      <c r="ET1403" s="3">
        <f t="shared" si="578"/>
        <v>0</v>
      </c>
      <c r="EU1403" s="3">
        <f t="shared" si="578"/>
        <v>0</v>
      </c>
      <c r="EV1403" s="3">
        <f t="shared" si="578"/>
        <v>0</v>
      </c>
      <c r="EW1403" s="3">
        <f t="shared" si="578"/>
        <v>0</v>
      </c>
      <c r="EX1403" s="3">
        <f t="shared" si="578"/>
        <v>0</v>
      </c>
      <c r="EY1403" s="3">
        <f t="shared" si="578"/>
        <v>0</v>
      </c>
      <c r="EZ1403" s="3">
        <f t="shared" si="578"/>
        <v>0</v>
      </c>
      <c r="FA1403" s="3">
        <f t="shared" si="578"/>
        <v>0</v>
      </c>
      <c r="FB1403" s="3">
        <f t="shared" si="578"/>
        <v>0</v>
      </c>
      <c r="FC1403" s="3">
        <f t="shared" si="578"/>
        <v>0</v>
      </c>
      <c r="FD1403" s="3">
        <f t="shared" si="578"/>
        <v>0</v>
      </c>
      <c r="FE1403" s="3">
        <f t="shared" si="578"/>
        <v>0</v>
      </c>
      <c r="FF1403" s="3">
        <f t="shared" si="578"/>
        <v>0</v>
      </c>
      <c r="FG1403" s="3">
        <f t="shared" si="578"/>
        <v>0</v>
      </c>
      <c r="FH1403" s="3">
        <f t="shared" si="578"/>
        <v>0</v>
      </c>
      <c r="FI1403" s="3">
        <f t="shared" si="578"/>
        <v>0</v>
      </c>
      <c r="FJ1403" s="3">
        <f t="shared" si="578"/>
        <v>0</v>
      </c>
      <c r="FK1403" s="3">
        <f t="shared" si="578"/>
        <v>0</v>
      </c>
      <c r="FL1403" s="3">
        <f t="shared" si="578"/>
        <v>0</v>
      </c>
      <c r="FM1403" s="3">
        <f t="shared" si="578"/>
        <v>0</v>
      </c>
      <c r="FN1403" s="3">
        <f t="shared" si="578"/>
        <v>0</v>
      </c>
      <c r="FO1403" s="3">
        <f t="shared" si="578"/>
        <v>0</v>
      </c>
      <c r="FP1403" s="3">
        <f t="shared" si="578"/>
        <v>0</v>
      </c>
      <c r="FQ1403" s="3">
        <f t="shared" si="578"/>
        <v>0</v>
      </c>
      <c r="FR1403" s="3">
        <f t="shared" si="578"/>
        <v>0</v>
      </c>
      <c r="FS1403" s="3">
        <f t="shared" ref="FS1403:GX1403" si="579">FS1594</f>
        <v>0</v>
      </c>
      <c r="FT1403" s="3">
        <f t="shared" si="579"/>
        <v>0</v>
      </c>
      <c r="FU1403" s="3">
        <f t="shared" si="579"/>
        <v>0</v>
      </c>
      <c r="FV1403" s="3">
        <f t="shared" si="579"/>
        <v>0</v>
      </c>
      <c r="FW1403" s="3">
        <f t="shared" si="579"/>
        <v>0</v>
      </c>
      <c r="FX1403" s="3">
        <f t="shared" si="579"/>
        <v>0</v>
      </c>
      <c r="FY1403" s="3">
        <f t="shared" si="579"/>
        <v>0</v>
      </c>
      <c r="FZ1403" s="3">
        <f t="shared" si="579"/>
        <v>0</v>
      </c>
      <c r="GA1403" s="3">
        <f t="shared" si="579"/>
        <v>0</v>
      </c>
      <c r="GB1403" s="3">
        <f t="shared" si="579"/>
        <v>0</v>
      </c>
      <c r="GC1403" s="3">
        <f t="shared" si="579"/>
        <v>0</v>
      </c>
      <c r="GD1403" s="3">
        <f t="shared" si="579"/>
        <v>0</v>
      </c>
      <c r="GE1403" s="3">
        <f t="shared" si="579"/>
        <v>0</v>
      </c>
      <c r="GF1403" s="3">
        <f t="shared" si="579"/>
        <v>0</v>
      </c>
      <c r="GG1403" s="3">
        <f t="shared" si="579"/>
        <v>0</v>
      </c>
      <c r="GH1403" s="3">
        <f t="shared" si="579"/>
        <v>0</v>
      </c>
      <c r="GI1403" s="3">
        <f t="shared" si="579"/>
        <v>0</v>
      </c>
      <c r="GJ1403" s="3">
        <f t="shared" si="579"/>
        <v>0</v>
      </c>
      <c r="GK1403" s="3">
        <f t="shared" si="579"/>
        <v>0</v>
      </c>
      <c r="GL1403" s="3">
        <f t="shared" si="579"/>
        <v>0</v>
      </c>
      <c r="GM1403" s="3">
        <f t="shared" si="579"/>
        <v>0</v>
      </c>
      <c r="GN1403" s="3">
        <f t="shared" si="579"/>
        <v>0</v>
      </c>
      <c r="GO1403" s="3">
        <f t="shared" si="579"/>
        <v>0</v>
      </c>
      <c r="GP1403" s="3">
        <f t="shared" si="579"/>
        <v>0</v>
      </c>
      <c r="GQ1403" s="3">
        <f t="shared" si="579"/>
        <v>0</v>
      </c>
      <c r="GR1403" s="3">
        <f t="shared" si="579"/>
        <v>0</v>
      </c>
      <c r="GS1403" s="3">
        <f t="shared" si="579"/>
        <v>0</v>
      </c>
      <c r="GT1403" s="3">
        <f t="shared" si="579"/>
        <v>0</v>
      </c>
      <c r="GU1403" s="3">
        <f t="shared" si="579"/>
        <v>0</v>
      </c>
      <c r="GV1403" s="3">
        <f t="shared" si="579"/>
        <v>0</v>
      </c>
      <c r="GW1403" s="3">
        <f t="shared" si="579"/>
        <v>0</v>
      </c>
      <c r="GX1403" s="3">
        <f t="shared" si="579"/>
        <v>0</v>
      </c>
    </row>
    <row r="1405" spans="1:206" x14ac:dyDescent="0.2">
      <c r="A1405" s="1">
        <v>4</v>
      </c>
      <c r="B1405" s="1">
        <v>1</v>
      </c>
      <c r="C1405" s="1"/>
      <c r="D1405" s="1">
        <f>ROW(A1565)</f>
        <v>1565</v>
      </c>
      <c r="E1405" s="1"/>
      <c r="F1405" s="1" t="s">
        <v>78</v>
      </c>
      <c r="G1405" s="1" t="s">
        <v>267</v>
      </c>
      <c r="H1405" s="1" t="s">
        <v>3</v>
      </c>
      <c r="I1405" s="1">
        <v>0</v>
      </c>
      <c r="J1405" s="1"/>
      <c r="K1405" s="1">
        <v>-1</v>
      </c>
      <c r="L1405" s="1"/>
      <c r="M1405" s="1"/>
      <c r="N1405" s="1"/>
      <c r="O1405" s="1"/>
      <c r="P1405" s="1"/>
      <c r="Q1405" s="1"/>
      <c r="R1405" s="1"/>
      <c r="S1405" s="1"/>
      <c r="T1405" s="1"/>
      <c r="U1405" s="1" t="s">
        <v>3</v>
      </c>
      <c r="V1405" s="1">
        <v>0</v>
      </c>
      <c r="W1405" s="1"/>
      <c r="X1405" s="1"/>
      <c r="Y1405" s="1"/>
      <c r="Z1405" s="1"/>
      <c r="AA1405" s="1"/>
      <c r="AB1405" s="1" t="s">
        <v>3</v>
      </c>
      <c r="AC1405" s="1" t="s">
        <v>3</v>
      </c>
      <c r="AD1405" s="1" t="s">
        <v>3</v>
      </c>
      <c r="AE1405" s="1" t="s">
        <v>3</v>
      </c>
      <c r="AF1405" s="1" t="s">
        <v>3</v>
      </c>
      <c r="AG1405" s="1" t="s">
        <v>3</v>
      </c>
      <c r="AH1405" s="1"/>
      <c r="AI1405" s="1"/>
      <c r="AJ1405" s="1"/>
      <c r="AK1405" s="1"/>
      <c r="AL1405" s="1"/>
      <c r="AM1405" s="1"/>
      <c r="AN1405" s="1"/>
      <c r="AO1405" s="1"/>
      <c r="AP1405" s="1" t="s">
        <v>3</v>
      </c>
      <c r="AQ1405" s="1" t="s">
        <v>3</v>
      </c>
      <c r="AR1405" s="1" t="s">
        <v>3</v>
      </c>
      <c r="AS1405" s="1"/>
      <c r="AT1405" s="1"/>
      <c r="AU1405" s="1"/>
      <c r="AV1405" s="1"/>
      <c r="AW1405" s="1"/>
      <c r="AX1405" s="1"/>
      <c r="AY1405" s="1"/>
      <c r="AZ1405" s="1" t="s">
        <v>3</v>
      </c>
      <c r="BA1405" s="1"/>
      <c r="BB1405" s="1" t="s">
        <v>3</v>
      </c>
      <c r="BC1405" s="1" t="s">
        <v>3</v>
      </c>
      <c r="BD1405" s="1" t="s">
        <v>3</v>
      </c>
      <c r="BE1405" s="1" t="s">
        <v>3</v>
      </c>
      <c r="BF1405" s="1" t="s">
        <v>3</v>
      </c>
      <c r="BG1405" s="1" t="s">
        <v>3</v>
      </c>
      <c r="BH1405" s="1" t="s">
        <v>3</v>
      </c>
      <c r="BI1405" s="1" t="s">
        <v>3</v>
      </c>
      <c r="BJ1405" s="1" t="s">
        <v>3</v>
      </c>
      <c r="BK1405" s="1" t="s">
        <v>3</v>
      </c>
      <c r="BL1405" s="1" t="s">
        <v>3</v>
      </c>
      <c r="BM1405" s="1" t="s">
        <v>3</v>
      </c>
      <c r="BN1405" s="1" t="s">
        <v>3</v>
      </c>
      <c r="BO1405" s="1" t="s">
        <v>3</v>
      </c>
      <c r="BP1405" s="1" t="s">
        <v>3</v>
      </c>
      <c r="BQ1405" s="1"/>
      <c r="BR1405" s="1"/>
      <c r="BS1405" s="1"/>
      <c r="BT1405" s="1"/>
      <c r="BU1405" s="1"/>
      <c r="BV1405" s="1"/>
      <c r="BW1405" s="1"/>
      <c r="BX1405" s="1">
        <v>0</v>
      </c>
      <c r="BY1405" s="1"/>
      <c r="BZ1405" s="1"/>
      <c r="CA1405" s="1"/>
      <c r="CB1405" s="1"/>
      <c r="CC1405" s="1"/>
      <c r="CD1405" s="1"/>
      <c r="CE1405" s="1"/>
      <c r="CF1405" s="1"/>
      <c r="CG1405" s="1"/>
      <c r="CH1405" s="1"/>
      <c r="CI1405" s="1"/>
      <c r="CJ1405" s="1">
        <v>0</v>
      </c>
    </row>
    <row r="1407" spans="1:206" x14ac:dyDescent="0.2">
      <c r="A1407" s="2">
        <v>52</v>
      </c>
      <c r="B1407" s="2">
        <f t="shared" ref="B1407:G1407" si="580">B1565</f>
        <v>1</v>
      </c>
      <c r="C1407" s="2">
        <f t="shared" si="580"/>
        <v>4</v>
      </c>
      <c r="D1407" s="2">
        <f t="shared" si="580"/>
        <v>1405</v>
      </c>
      <c r="E1407" s="2">
        <f t="shared" si="580"/>
        <v>0</v>
      </c>
      <c r="F1407" s="2" t="str">
        <f t="shared" si="580"/>
        <v>1.1</v>
      </c>
      <c r="G1407" s="2" t="str">
        <f t="shared" si="580"/>
        <v>Талалихина ул.</v>
      </c>
      <c r="H1407" s="2"/>
      <c r="I1407" s="2"/>
      <c r="J1407" s="2"/>
      <c r="K1407" s="2"/>
      <c r="L1407" s="2"/>
      <c r="M1407" s="2"/>
      <c r="N1407" s="2"/>
      <c r="O1407" s="2">
        <f t="shared" ref="O1407:AT1407" si="581">O1565</f>
        <v>0</v>
      </c>
      <c r="P1407" s="2">
        <f t="shared" si="581"/>
        <v>0</v>
      </c>
      <c r="Q1407" s="2">
        <f t="shared" si="581"/>
        <v>0</v>
      </c>
      <c r="R1407" s="2">
        <f t="shared" si="581"/>
        <v>0</v>
      </c>
      <c r="S1407" s="2">
        <f t="shared" si="581"/>
        <v>0</v>
      </c>
      <c r="T1407" s="2">
        <f t="shared" si="581"/>
        <v>0</v>
      </c>
      <c r="U1407" s="2">
        <f t="shared" si="581"/>
        <v>0</v>
      </c>
      <c r="V1407" s="2">
        <f t="shared" si="581"/>
        <v>0</v>
      </c>
      <c r="W1407" s="2">
        <f t="shared" si="581"/>
        <v>0</v>
      </c>
      <c r="X1407" s="2">
        <f t="shared" si="581"/>
        <v>0</v>
      </c>
      <c r="Y1407" s="2">
        <f t="shared" si="581"/>
        <v>0</v>
      </c>
      <c r="Z1407" s="2">
        <f t="shared" si="581"/>
        <v>0</v>
      </c>
      <c r="AA1407" s="2">
        <f t="shared" si="581"/>
        <v>0</v>
      </c>
      <c r="AB1407" s="2">
        <f t="shared" si="581"/>
        <v>0</v>
      </c>
      <c r="AC1407" s="2">
        <f t="shared" si="581"/>
        <v>0</v>
      </c>
      <c r="AD1407" s="2">
        <f t="shared" si="581"/>
        <v>0</v>
      </c>
      <c r="AE1407" s="2">
        <f t="shared" si="581"/>
        <v>0</v>
      </c>
      <c r="AF1407" s="2">
        <f t="shared" si="581"/>
        <v>0</v>
      </c>
      <c r="AG1407" s="2">
        <f t="shared" si="581"/>
        <v>0</v>
      </c>
      <c r="AH1407" s="2">
        <f t="shared" si="581"/>
        <v>0</v>
      </c>
      <c r="AI1407" s="2">
        <f t="shared" si="581"/>
        <v>0</v>
      </c>
      <c r="AJ1407" s="2">
        <f t="shared" si="581"/>
        <v>0</v>
      </c>
      <c r="AK1407" s="2">
        <f t="shared" si="581"/>
        <v>0</v>
      </c>
      <c r="AL1407" s="2">
        <f t="shared" si="581"/>
        <v>0</v>
      </c>
      <c r="AM1407" s="2">
        <f t="shared" si="581"/>
        <v>0</v>
      </c>
      <c r="AN1407" s="2">
        <f t="shared" si="581"/>
        <v>0</v>
      </c>
      <c r="AO1407" s="2">
        <f t="shared" si="581"/>
        <v>0</v>
      </c>
      <c r="AP1407" s="2">
        <f t="shared" si="581"/>
        <v>0</v>
      </c>
      <c r="AQ1407" s="2">
        <f t="shared" si="581"/>
        <v>0</v>
      </c>
      <c r="AR1407" s="2">
        <f t="shared" si="581"/>
        <v>0</v>
      </c>
      <c r="AS1407" s="2">
        <f t="shared" si="581"/>
        <v>0</v>
      </c>
      <c r="AT1407" s="2">
        <f t="shared" si="581"/>
        <v>0</v>
      </c>
      <c r="AU1407" s="2">
        <f t="shared" ref="AU1407:BZ1407" si="582">AU1565</f>
        <v>0</v>
      </c>
      <c r="AV1407" s="2">
        <f t="shared" si="582"/>
        <v>0</v>
      </c>
      <c r="AW1407" s="2">
        <f t="shared" si="582"/>
        <v>0</v>
      </c>
      <c r="AX1407" s="2">
        <f t="shared" si="582"/>
        <v>0</v>
      </c>
      <c r="AY1407" s="2">
        <f t="shared" si="582"/>
        <v>0</v>
      </c>
      <c r="AZ1407" s="2">
        <f t="shared" si="582"/>
        <v>0</v>
      </c>
      <c r="BA1407" s="2">
        <f t="shared" si="582"/>
        <v>0</v>
      </c>
      <c r="BB1407" s="2">
        <f t="shared" si="582"/>
        <v>0</v>
      </c>
      <c r="BC1407" s="2">
        <f t="shared" si="582"/>
        <v>0</v>
      </c>
      <c r="BD1407" s="2">
        <f t="shared" si="582"/>
        <v>0</v>
      </c>
      <c r="BE1407" s="2">
        <f t="shared" si="582"/>
        <v>0</v>
      </c>
      <c r="BF1407" s="2">
        <f t="shared" si="582"/>
        <v>0</v>
      </c>
      <c r="BG1407" s="2">
        <f t="shared" si="582"/>
        <v>0</v>
      </c>
      <c r="BH1407" s="2">
        <f t="shared" si="582"/>
        <v>0</v>
      </c>
      <c r="BI1407" s="2">
        <f t="shared" si="582"/>
        <v>0</v>
      </c>
      <c r="BJ1407" s="2">
        <f t="shared" si="582"/>
        <v>0</v>
      </c>
      <c r="BK1407" s="2">
        <f t="shared" si="582"/>
        <v>0</v>
      </c>
      <c r="BL1407" s="2">
        <f t="shared" si="582"/>
        <v>0</v>
      </c>
      <c r="BM1407" s="2">
        <f t="shared" si="582"/>
        <v>0</v>
      </c>
      <c r="BN1407" s="2">
        <f t="shared" si="582"/>
        <v>0</v>
      </c>
      <c r="BO1407" s="2">
        <f t="shared" si="582"/>
        <v>0</v>
      </c>
      <c r="BP1407" s="2">
        <f t="shared" si="582"/>
        <v>0</v>
      </c>
      <c r="BQ1407" s="2">
        <f t="shared" si="582"/>
        <v>0</v>
      </c>
      <c r="BR1407" s="2">
        <f t="shared" si="582"/>
        <v>0</v>
      </c>
      <c r="BS1407" s="2">
        <f t="shared" si="582"/>
        <v>0</v>
      </c>
      <c r="BT1407" s="2">
        <f t="shared" si="582"/>
        <v>0</v>
      </c>
      <c r="BU1407" s="2">
        <f t="shared" si="582"/>
        <v>0</v>
      </c>
      <c r="BV1407" s="2">
        <f t="shared" si="582"/>
        <v>0</v>
      </c>
      <c r="BW1407" s="2">
        <f t="shared" si="582"/>
        <v>0</v>
      </c>
      <c r="BX1407" s="2">
        <f t="shared" si="582"/>
        <v>0</v>
      </c>
      <c r="BY1407" s="2">
        <f t="shared" si="582"/>
        <v>0</v>
      </c>
      <c r="BZ1407" s="2">
        <f t="shared" si="582"/>
        <v>0</v>
      </c>
      <c r="CA1407" s="2">
        <f t="shared" ref="CA1407:DF1407" si="583">CA1565</f>
        <v>0</v>
      </c>
      <c r="CB1407" s="2">
        <f t="shared" si="583"/>
        <v>0</v>
      </c>
      <c r="CC1407" s="2">
        <f t="shared" si="583"/>
        <v>0</v>
      </c>
      <c r="CD1407" s="2">
        <f t="shared" si="583"/>
        <v>0</v>
      </c>
      <c r="CE1407" s="2">
        <f t="shared" si="583"/>
        <v>0</v>
      </c>
      <c r="CF1407" s="2">
        <f t="shared" si="583"/>
        <v>0</v>
      </c>
      <c r="CG1407" s="2">
        <f t="shared" si="583"/>
        <v>0</v>
      </c>
      <c r="CH1407" s="2">
        <f t="shared" si="583"/>
        <v>0</v>
      </c>
      <c r="CI1407" s="2">
        <f t="shared" si="583"/>
        <v>0</v>
      </c>
      <c r="CJ1407" s="2">
        <f t="shared" si="583"/>
        <v>0</v>
      </c>
      <c r="CK1407" s="2">
        <f t="shared" si="583"/>
        <v>0</v>
      </c>
      <c r="CL1407" s="2">
        <f t="shared" si="583"/>
        <v>0</v>
      </c>
      <c r="CM1407" s="2">
        <f t="shared" si="583"/>
        <v>0</v>
      </c>
      <c r="CN1407" s="2">
        <f t="shared" si="583"/>
        <v>0</v>
      </c>
      <c r="CO1407" s="2">
        <f t="shared" si="583"/>
        <v>0</v>
      </c>
      <c r="CP1407" s="2">
        <f t="shared" si="583"/>
        <v>0</v>
      </c>
      <c r="CQ1407" s="2">
        <f t="shared" si="583"/>
        <v>0</v>
      </c>
      <c r="CR1407" s="2">
        <f t="shared" si="583"/>
        <v>0</v>
      </c>
      <c r="CS1407" s="2">
        <f t="shared" si="583"/>
        <v>0</v>
      </c>
      <c r="CT1407" s="2">
        <f t="shared" si="583"/>
        <v>0</v>
      </c>
      <c r="CU1407" s="2">
        <f t="shared" si="583"/>
        <v>0</v>
      </c>
      <c r="CV1407" s="2">
        <f t="shared" si="583"/>
        <v>0</v>
      </c>
      <c r="CW1407" s="2">
        <f t="shared" si="583"/>
        <v>0</v>
      </c>
      <c r="CX1407" s="2">
        <f t="shared" si="583"/>
        <v>0</v>
      </c>
      <c r="CY1407" s="2">
        <f t="shared" si="583"/>
        <v>0</v>
      </c>
      <c r="CZ1407" s="2">
        <f t="shared" si="583"/>
        <v>0</v>
      </c>
      <c r="DA1407" s="2">
        <f t="shared" si="583"/>
        <v>0</v>
      </c>
      <c r="DB1407" s="2">
        <f t="shared" si="583"/>
        <v>0</v>
      </c>
      <c r="DC1407" s="2">
        <f t="shared" si="583"/>
        <v>0</v>
      </c>
      <c r="DD1407" s="2">
        <f t="shared" si="583"/>
        <v>0</v>
      </c>
      <c r="DE1407" s="2">
        <f t="shared" si="583"/>
        <v>0</v>
      </c>
      <c r="DF1407" s="2">
        <f t="shared" si="583"/>
        <v>0</v>
      </c>
      <c r="DG1407" s="3">
        <f t="shared" ref="DG1407:EL1407" si="584">DG1565</f>
        <v>0</v>
      </c>
      <c r="DH1407" s="3">
        <f t="shared" si="584"/>
        <v>0</v>
      </c>
      <c r="DI1407" s="3">
        <f t="shared" si="584"/>
        <v>0</v>
      </c>
      <c r="DJ1407" s="3">
        <f t="shared" si="584"/>
        <v>0</v>
      </c>
      <c r="DK1407" s="3">
        <f t="shared" si="584"/>
        <v>0</v>
      </c>
      <c r="DL1407" s="3">
        <f t="shared" si="584"/>
        <v>0</v>
      </c>
      <c r="DM1407" s="3">
        <f t="shared" si="584"/>
        <v>0</v>
      </c>
      <c r="DN1407" s="3">
        <f t="shared" si="584"/>
        <v>0</v>
      </c>
      <c r="DO1407" s="3">
        <f t="shared" si="584"/>
        <v>0</v>
      </c>
      <c r="DP1407" s="3">
        <f t="shared" si="584"/>
        <v>0</v>
      </c>
      <c r="DQ1407" s="3">
        <f t="shared" si="584"/>
        <v>0</v>
      </c>
      <c r="DR1407" s="3">
        <f t="shared" si="584"/>
        <v>0</v>
      </c>
      <c r="DS1407" s="3">
        <f t="shared" si="584"/>
        <v>0</v>
      </c>
      <c r="DT1407" s="3">
        <f t="shared" si="584"/>
        <v>0</v>
      </c>
      <c r="DU1407" s="3">
        <f t="shared" si="584"/>
        <v>0</v>
      </c>
      <c r="DV1407" s="3">
        <f t="shared" si="584"/>
        <v>0</v>
      </c>
      <c r="DW1407" s="3">
        <f t="shared" si="584"/>
        <v>0</v>
      </c>
      <c r="DX1407" s="3">
        <f t="shared" si="584"/>
        <v>0</v>
      </c>
      <c r="DY1407" s="3">
        <f t="shared" si="584"/>
        <v>0</v>
      </c>
      <c r="DZ1407" s="3">
        <f t="shared" si="584"/>
        <v>0</v>
      </c>
      <c r="EA1407" s="3">
        <f t="shared" si="584"/>
        <v>0</v>
      </c>
      <c r="EB1407" s="3">
        <f t="shared" si="584"/>
        <v>0</v>
      </c>
      <c r="EC1407" s="3">
        <f t="shared" si="584"/>
        <v>0</v>
      </c>
      <c r="ED1407" s="3">
        <f t="shared" si="584"/>
        <v>0</v>
      </c>
      <c r="EE1407" s="3">
        <f t="shared" si="584"/>
        <v>0</v>
      </c>
      <c r="EF1407" s="3">
        <f t="shared" si="584"/>
        <v>0</v>
      </c>
      <c r="EG1407" s="3">
        <f t="shared" si="584"/>
        <v>0</v>
      </c>
      <c r="EH1407" s="3">
        <f t="shared" si="584"/>
        <v>0</v>
      </c>
      <c r="EI1407" s="3">
        <f t="shared" si="584"/>
        <v>0</v>
      </c>
      <c r="EJ1407" s="3">
        <f t="shared" si="584"/>
        <v>0</v>
      </c>
      <c r="EK1407" s="3">
        <f t="shared" si="584"/>
        <v>0</v>
      </c>
      <c r="EL1407" s="3">
        <f t="shared" si="584"/>
        <v>0</v>
      </c>
      <c r="EM1407" s="3">
        <f t="shared" ref="EM1407:FR1407" si="585">EM1565</f>
        <v>0</v>
      </c>
      <c r="EN1407" s="3">
        <f t="shared" si="585"/>
        <v>0</v>
      </c>
      <c r="EO1407" s="3">
        <f t="shared" si="585"/>
        <v>0</v>
      </c>
      <c r="EP1407" s="3">
        <f t="shared" si="585"/>
        <v>0</v>
      </c>
      <c r="EQ1407" s="3">
        <f t="shared" si="585"/>
        <v>0</v>
      </c>
      <c r="ER1407" s="3">
        <f t="shared" si="585"/>
        <v>0</v>
      </c>
      <c r="ES1407" s="3">
        <f t="shared" si="585"/>
        <v>0</v>
      </c>
      <c r="ET1407" s="3">
        <f t="shared" si="585"/>
        <v>0</v>
      </c>
      <c r="EU1407" s="3">
        <f t="shared" si="585"/>
        <v>0</v>
      </c>
      <c r="EV1407" s="3">
        <f t="shared" si="585"/>
        <v>0</v>
      </c>
      <c r="EW1407" s="3">
        <f t="shared" si="585"/>
        <v>0</v>
      </c>
      <c r="EX1407" s="3">
        <f t="shared" si="585"/>
        <v>0</v>
      </c>
      <c r="EY1407" s="3">
        <f t="shared" si="585"/>
        <v>0</v>
      </c>
      <c r="EZ1407" s="3">
        <f t="shared" si="585"/>
        <v>0</v>
      </c>
      <c r="FA1407" s="3">
        <f t="shared" si="585"/>
        <v>0</v>
      </c>
      <c r="FB1407" s="3">
        <f t="shared" si="585"/>
        <v>0</v>
      </c>
      <c r="FC1407" s="3">
        <f t="shared" si="585"/>
        <v>0</v>
      </c>
      <c r="FD1407" s="3">
        <f t="shared" si="585"/>
        <v>0</v>
      </c>
      <c r="FE1407" s="3">
        <f t="shared" si="585"/>
        <v>0</v>
      </c>
      <c r="FF1407" s="3">
        <f t="shared" si="585"/>
        <v>0</v>
      </c>
      <c r="FG1407" s="3">
        <f t="shared" si="585"/>
        <v>0</v>
      </c>
      <c r="FH1407" s="3">
        <f t="shared" si="585"/>
        <v>0</v>
      </c>
      <c r="FI1407" s="3">
        <f t="shared" si="585"/>
        <v>0</v>
      </c>
      <c r="FJ1407" s="3">
        <f t="shared" si="585"/>
        <v>0</v>
      </c>
      <c r="FK1407" s="3">
        <f t="shared" si="585"/>
        <v>0</v>
      </c>
      <c r="FL1407" s="3">
        <f t="shared" si="585"/>
        <v>0</v>
      </c>
      <c r="FM1407" s="3">
        <f t="shared" si="585"/>
        <v>0</v>
      </c>
      <c r="FN1407" s="3">
        <f t="shared" si="585"/>
        <v>0</v>
      </c>
      <c r="FO1407" s="3">
        <f t="shared" si="585"/>
        <v>0</v>
      </c>
      <c r="FP1407" s="3">
        <f t="shared" si="585"/>
        <v>0</v>
      </c>
      <c r="FQ1407" s="3">
        <f t="shared" si="585"/>
        <v>0</v>
      </c>
      <c r="FR1407" s="3">
        <f t="shared" si="585"/>
        <v>0</v>
      </c>
      <c r="FS1407" s="3">
        <f t="shared" ref="FS1407:GX1407" si="586">FS1565</f>
        <v>0</v>
      </c>
      <c r="FT1407" s="3">
        <f t="shared" si="586"/>
        <v>0</v>
      </c>
      <c r="FU1407" s="3">
        <f t="shared" si="586"/>
        <v>0</v>
      </c>
      <c r="FV1407" s="3">
        <f t="shared" si="586"/>
        <v>0</v>
      </c>
      <c r="FW1407" s="3">
        <f t="shared" si="586"/>
        <v>0</v>
      </c>
      <c r="FX1407" s="3">
        <f t="shared" si="586"/>
        <v>0</v>
      </c>
      <c r="FY1407" s="3">
        <f t="shared" si="586"/>
        <v>0</v>
      </c>
      <c r="FZ1407" s="3">
        <f t="shared" si="586"/>
        <v>0</v>
      </c>
      <c r="GA1407" s="3">
        <f t="shared" si="586"/>
        <v>0</v>
      </c>
      <c r="GB1407" s="3">
        <f t="shared" si="586"/>
        <v>0</v>
      </c>
      <c r="GC1407" s="3">
        <f t="shared" si="586"/>
        <v>0</v>
      </c>
      <c r="GD1407" s="3">
        <f t="shared" si="586"/>
        <v>0</v>
      </c>
      <c r="GE1407" s="3">
        <f t="shared" si="586"/>
        <v>0</v>
      </c>
      <c r="GF1407" s="3">
        <f t="shared" si="586"/>
        <v>0</v>
      </c>
      <c r="GG1407" s="3">
        <f t="shared" si="586"/>
        <v>0</v>
      </c>
      <c r="GH1407" s="3">
        <f t="shared" si="586"/>
        <v>0</v>
      </c>
      <c r="GI1407" s="3">
        <f t="shared" si="586"/>
        <v>0</v>
      </c>
      <c r="GJ1407" s="3">
        <f t="shared" si="586"/>
        <v>0</v>
      </c>
      <c r="GK1407" s="3">
        <f t="shared" si="586"/>
        <v>0</v>
      </c>
      <c r="GL1407" s="3">
        <f t="shared" si="586"/>
        <v>0</v>
      </c>
      <c r="GM1407" s="3">
        <f t="shared" si="586"/>
        <v>0</v>
      </c>
      <c r="GN1407" s="3">
        <f t="shared" si="586"/>
        <v>0</v>
      </c>
      <c r="GO1407" s="3">
        <f t="shared" si="586"/>
        <v>0</v>
      </c>
      <c r="GP1407" s="3">
        <f t="shared" si="586"/>
        <v>0</v>
      </c>
      <c r="GQ1407" s="3">
        <f t="shared" si="586"/>
        <v>0</v>
      </c>
      <c r="GR1407" s="3">
        <f t="shared" si="586"/>
        <v>0</v>
      </c>
      <c r="GS1407" s="3">
        <f t="shared" si="586"/>
        <v>0</v>
      </c>
      <c r="GT1407" s="3">
        <f t="shared" si="586"/>
        <v>0</v>
      </c>
      <c r="GU1407" s="3">
        <f t="shared" si="586"/>
        <v>0</v>
      </c>
      <c r="GV1407" s="3">
        <f t="shared" si="586"/>
        <v>0</v>
      </c>
      <c r="GW1407" s="3">
        <f t="shared" si="586"/>
        <v>0</v>
      </c>
      <c r="GX1407" s="3">
        <f t="shared" si="586"/>
        <v>0</v>
      </c>
    </row>
    <row r="1409" spans="1:245" x14ac:dyDescent="0.2">
      <c r="A1409" s="1">
        <v>5</v>
      </c>
      <c r="B1409" s="1">
        <v>1</v>
      </c>
      <c r="C1409" s="1"/>
      <c r="D1409" s="1">
        <f>ROW(A1421)</f>
        <v>1421</v>
      </c>
      <c r="E1409" s="1"/>
      <c r="F1409" s="1" t="s">
        <v>80</v>
      </c>
      <c r="G1409" s="1" t="s">
        <v>161</v>
      </c>
      <c r="H1409" s="1" t="s">
        <v>3</v>
      </c>
      <c r="I1409" s="1">
        <v>0</v>
      </c>
      <c r="J1409" s="1"/>
      <c r="K1409" s="1">
        <v>-1</v>
      </c>
      <c r="L1409" s="1"/>
      <c r="M1409" s="1"/>
      <c r="N1409" s="1"/>
      <c r="O1409" s="1"/>
      <c r="P1409" s="1"/>
      <c r="Q1409" s="1"/>
      <c r="R1409" s="1"/>
      <c r="S1409" s="1"/>
      <c r="T1409" s="1"/>
      <c r="U1409" s="1" t="s">
        <v>3</v>
      </c>
      <c r="V1409" s="1">
        <v>0</v>
      </c>
      <c r="W1409" s="1"/>
      <c r="X1409" s="1"/>
      <c r="Y1409" s="1"/>
      <c r="Z1409" s="1"/>
      <c r="AA1409" s="1"/>
      <c r="AB1409" s="1" t="s">
        <v>3</v>
      </c>
      <c r="AC1409" s="1" t="s">
        <v>3</v>
      </c>
      <c r="AD1409" s="1" t="s">
        <v>3</v>
      </c>
      <c r="AE1409" s="1" t="s">
        <v>3</v>
      </c>
      <c r="AF1409" s="1" t="s">
        <v>3</v>
      </c>
      <c r="AG1409" s="1" t="s">
        <v>3</v>
      </c>
      <c r="AH1409" s="1"/>
      <c r="AI1409" s="1"/>
      <c r="AJ1409" s="1"/>
      <c r="AK1409" s="1"/>
      <c r="AL1409" s="1"/>
      <c r="AM1409" s="1"/>
      <c r="AN1409" s="1"/>
      <c r="AO1409" s="1"/>
      <c r="AP1409" s="1" t="s">
        <v>3</v>
      </c>
      <c r="AQ1409" s="1" t="s">
        <v>3</v>
      </c>
      <c r="AR1409" s="1" t="s">
        <v>3</v>
      </c>
      <c r="AS1409" s="1"/>
      <c r="AT1409" s="1"/>
      <c r="AU1409" s="1"/>
      <c r="AV1409" s="1"/>
      <c r="AW1409" s="1"/>
      <c r="AX1409" s="1"/>
      <c r="AY1409" s="1"/>
      <c r="AZ1409" s="1" t="s">
        <v>3</v>
      </c>
      <c r="BA1409" s="1"/>
      <c r="BB1409" s="1" t="s">
        <v>3</v>
      </c>
      <c r="BC1409" s="1" t="s">
        <v>3</v>
      </c>
      <c r="BD1409" s="1" t="s">
        <v>3</v>
      </c>
      <c r="BE1409" s="1" t="s">
        <v>3</v>
      </c>
      <c r="BF1409" s="1" t="s">
        <v>3</v>
      </c>
      <c r="BG1409" s="1" t="s">
        <v>3</v>
      </c>
      <c r="BH1409" s="1" t="s">
        <v>3</v>
      </c>
      <c r="BI1409" s="1" t="s">
        <v>3</v>
      </c>
      <c r="BJ1409" s="1" t="s">
        <v>3</v>
      </c>
      <c r="BK1409" s="1" t="s">
        <v>3</v>
      </c>
      <c r="BL1409" s="1" t="s">
        <v>3</v>
      </c>
      <c r="BM1409" s="1" t="s">
        <v>3</v>
      </c>
      <c r="BN1409" s="1" t="s">
        <v>3</v>
      </c>
      <c r="BO1409" s="1" t="s">
        <v>3</v>
      </c>
      <c r="BP1409" s="1" t="s">
        <v>3</v>
      </c>
      <c r="BQ1409" s="1"/>
      <c r="BR1409" s="1"/>
      <c r="BS1409" s="1"/>
      <c r="BT1409" s="1"/>
      <c r="BU1409" s="1"/>
      <c r="BV1409" s="1"/>
      <c r="BW1409" s="1"/>
      <c r="BX1409" s="1">
        <v>0</v>
      </c>
      <c r="BY1409" s="1"/>
      <c r="BZ1409" s="1"/>
      <c r="CA1409" s="1"/>
      <c r="CB1409" s="1"/>
      <c r="CC1409" s="1"/>
      <c r="CD1409" s="1"/>
      <c r="CE1409" s="1"/>
      <c r="CF1409" s="1"/>
      <c r="CG1409" s="1"/>
      <c r="CH1409" s="1"/>
      <c r="CI1409" s="1"/>
      <c r="CJ1409" s="1">
        <v>0</v>
      </c>
    </row>
    <row r="1411" spans="1:245" x14ac:dyDescent="0.2">
      <c r="A1411" s="2">
        <v>52</v>
      </c>
      <c r="B1411" s="2">
        <f t="shared" ref="B1411:G1411" si="587">B1421</f>
        <v>1</v>
      </c>
      <c r="C1411" s="2">
        <f t="shared" si="587"/>
        <v>5</v>
      </c>
      <c r="D1411" s="2">
        <f t="shared" si="587"/>
        <v>1409</v>
      </c>
      <c r="E1411" s="2">
        <f t="shared" si="587"/>
        <v>0</v>
      </c>
      <c r="F1411" s="2" t="str">
        <f t="shared" si="587"/>
        <v>1.1.1</v>
      </c>
      <c r="G1411" s="2" t="str">
        <f t="shared" si="587"/>
        <v>Подготовительные работы</v>
      </c>
      <c r="H1411" s="2"/>
      <c r="I1411" s="2"/>
      <c r="J1411" s="2"/>
      <c r="K1411" s="2"/>
      <c r="L1411" s="2"/>
      <c r="M1411" s="2"/>
      <c r="N1411" s="2"/>
      <c r="O1411" s="2">
        <f t="shared" ref="O1411:AT1411" si="588">O1421</f>
        <v>0</v>
      </c>
      <c r="P1411" s="2">
        <f t="shared" si="588"/>
        <v>0</v>
      </c>
      <c r="Q1411" s="2">
        <f t="shared" si="588"/>
        <v>0</v>
      </c>
      <c r="R1411" s="2">
        <f t="shared" si="588"/>
        <v>0</v>
      </c>
      <c r="S1411" s="2">
        <f t="shared" si="588"/>
        <v>0</v>
      </c>
      <c r="T1411" s="2">
        <f t="shared" si="588"/>
        <v>0</v>
      </c>
      <c r="U1411" s="2">
        <f t="shared" si="588"/>
        <v>0</v>
      </c>
      <c r="V1411" s="2">
        <f t="shared" si="588"/>
        <v>0</v>
      </c>
      <c r="W1411" s="2">
        <f t="shared" si="588"/>
        <v>0</v>
      </c>
      <c r="X1411" s="2">
        <f t="shared" si="588"/>
        <v>0</v>
      </c>
      <c r="Y1411" s="2">
        <f t="shared" si="588"/>
        <v>0</v>
      </c>
      <c r="Z1411" s="2">
        <f t="shared" si="588"/>
        <v>0</v>
      </c>
      <c r="AA1411" s="2">
        <f t="shared" si="588"/>
        <v>0</v>
      </c>
      <c r="AB1411" s="2">
        <f t="shared" si="588"/>
        <v>0</v>
      </c>
      <c r="AC1411" s="2">
        <f t="shared" si="588"/>
        <v>0</v>
      </c>
      <c r="AD1411" s="2">
        <f t="shared" si="588"/>
        <v>0</v>
      </c>
      <c r="AE1411" s="2">
        <f t="shared" si="588"/>
        <v>0</v>
      </c>
      <c r="AF1411" s="2">
        <f t="shared" si="588"/>
        <v>0</v>
      </c>
      <c r="AG1411" s="2">
        <f t="shared" si="588"/>
        <v>0</v>
      </c>
      <c r="AH1411" s="2">
        <f t="shared" si="588"/>
        <v>0</v>
      </c>
      <c r="AI1411" s="2">
        <f t="shared" si="588"/>
        <v>0</v>
      </c>
      <c r="AJ1411" s="2">
        <f t="shared" si="588"/>
        <v>0</v>
      </c>
      <c r="AK1411" s="2">
        <f t="shared" si="588"/>
        <v>0</v>
      </c>
      <c r="AL1411" s="2">
        <f t="shared" si="588"/>
        <v>0</v>
      </c>
      <c r="AM1411" s="2">
        <f t="shared" si="588"/>
        <v>0</v>
      </c>
      <c r="AN1411" s="2">
        <f t="shared" si="588"/>
        <v>0</v>
      </c>
      <c r="AO1411" s="2">
        <f t="shared" si="588"/>
        <v>0</v>
      </c>
      <c r="AP1411" s="2">
        <f t="shared" si="588"/>
        <v>0</v>
      </c>
      <c r="AQ1411" s="2">
        <f t="shared" si="588"/>
        <v>0</v>
      </c>
      <c r="AR1411" s="2">
        <f t="shared" si="588"/>
        <v>0</v>
      </c>
      <c r="AS1411" s="2">
        <f t="shared" si="588"/>
        <v>0</v>
      </c>
      <c r="AT1411" s="2">
        <f t="shared" si="588"/>
        <v>0</v>
      </c>
      <c r="AU1411" s="2">
        <f t="shared" ref="AU1411:BZ1411" si="589">AU1421</f>
        <v>0</v>
      </c>
      <c r="AV1411" s="2">
        <f t="shared" si="589"/>
        <v>0</v>
      </c>
      <c r="AW1411" s="2">
        <f t="shared" si="589"/>
        <v>0</v>
      </c>
      <c r="AX1411" s="2">
        <f t="shared" si="589"/>
        <v>0</v>
      </c>
      <c r="AY1411" s="2">
        <f t="shared" si="589"/>
        <v>0</v>
      </c>
      <c r="AZ1411" s="2">
        <f t="shared" si="589"/>
        <v>0</v>
      </c>
      <c r="BA1411" s="2">
        <f t="shared" si="589"/>
        <v>0</v>
      </c>
      <c r="BB1411" s="2">
        <f t="shared" si="589"/>
        <v>0</v>
      </c>
      <c r="BC1411" s="2">
        <f t="shared" si="589"/>
        <v>0</v>
      </c>
      <c r="BD1411" s="2">
        <f t="shared" si="589"/>
        <v>0</v>
      </c>
      <c r="BE1411" s="2">
        <f t="shared" si="589"/>
        <v>0</v>
      </c>
      <c r="BF1411" s="2">
        <f t="shared" si="589"/>
        <v>0</v>
      </c>
      <c r="BG1411" s="2">
        <f t="shared" si="589"/>
        <v>0</v>
      </c>
      <c r="BH1411" s="2">
        <f t="shared" si="589"/>
        <v>0</v>
      </c>
      <c r="BI1411" s="2">
        <f t="shared" si="589"/>
        <v>0</v>
      </c>
      <c r="BJ1411" s="2">
        <f t="shared" si="589"/>
        <v>0</v>
      </c>
      <c r="BK1411" s="2">
        <f t="shared" si="589"/>
        <v>0</v>
      </c>
      <c r="BL1411" s="2">
        <f t="shared" si="589"/>
        <v>0</v>
      </c>
      <c r="BM1411" s="2">
        <f t="shared" si="589"/>
        <v>0</v>
      </c>
      <c r="BN1411" s="2">
        <f t="shared" si="589"/>
        <v>0</v>
      </c>
      <c r="BO1411" s="2">
        <f t="shared" si="589"/>
        <v>0</v>
      </c>
      <c r="BP1411" s="2">
        <f t="shared" si="589"/>
        <v>0</v>
      </c>
      <c r="BQ1411" s="2">
        <f t="shared" si="589"/>
        <v>0</v>
      </c>
      <c r="BR1411" s="2">
        <f t="shared" si="589"/>
        <v>0</v>
      </c>
      <c r="BS1411" s="2">
        <f t="shared" si="589"/>
        <v>0</v>
      </c>
      <c r="BT1411" s="2">
        <f t="shared" si="589"/>
        <v>0</v>
      </c>
      <c r="BU1411" s="2">
        <f t="shared" si="589"/>
        <v>0</v>
      </c>
      <c r="BV1411" s="2">
        <f t="shared" si="589"/>
        <v>0</v>
      </c>
      <c r="BW1411" s="2">
        <f t="shared" si="589"/>
        <v>0</v>
      </c>
      <c r="BX1411" s="2">
        <f t="shared" si="589"/>
        <v>0</v>
      </c>
      <c r="BY1411" s="2">
        <f t="shared" si="589"/>
        <v>0</v>
      </c>
      <c r="BZ1411" s="2">
        <f t="shared" si="589"/>
        <v>0</v>
      </c>
      <c r="CA1411" s="2">
        <f t="shared" ref="CA1411:DF1411" si="590">CA1421</f>
        <v>0</v>
      </c>
      <c r="CB1411" s="2">
        <f t="shared" si="590"/>
        <v>0</v>
      </c>
      <c r="CC1411" s="2">
        <f t="shared" si="590"/>
        <v>0</v>
      </c>
      <c r="CD1411" s="2">
        <f t="shared" si="590"/>
        <v>0</v>
      </c>
      <c r="CE1411" s="2">
        <f t="shared" si="590"/>
        <v>0</v>
      </c>
      <c r="CF1411" s="2">
        <f t="shared" si="590"/>
        <v>0</v>
      </c>
      <c r="CG1411" s="2">
        <f t="shared" si="590"/>
        <v>0</v>
      </c>
      <c r="CH1411" s="2">
        <f t="shared" si="590"/>
        <v>0</v>
      </c>
      <c r="CI1411" s="2">
        <f t="shared" si="590"/>
        <v>0</v>
      </c>
      <c r="CJ1411" s="2">
        <f t="shared" si="590"/>
        <v>0</v>
      </c>
      <c r="CK1411" s="2">
        <f t="shared" si="590"/>
        <v>0</v>
      </c>
      <c r="CL1411" s="2">
        <f t="shared" si="590"/>
        <v>0</v>
      </c>
      <c r="CM1411" s="2">
        <f t="shared" si="590"/>
        <v>0</v>
      </c>
      <c r="CN1411" s="2">
        <f t="shared" si="590"/>
        <v>0</v>
      </c>
      <c r="CO1411" s="2">
        <f t="shared" si="590"/>
        <v>0</v>
      </c>
      <c r="CP1411" s="2">
        <f t="shared" si="590"/>
        <v>0</v>
      </c>
      <c r="CQ1411" s="2">
        <f t="shared" si="590"/>
        <v>0</v>
      </c>
      <c r="CR1411" s="2">
        <f t="shared" si="590"/>
        <v>0</v>
      </c>
      <c r="CS1411" s="2">
        <f t="shared" si="590"/>
        <v>0</v>
      </c>
      <c r="CT1411" s="2">
        <f t="shared" si="590"/>
        <v>0</v>
      </c>
      <c r="CU1411" s="2">
        <f t="shared" si="590"/>
        <v>0</v>
      </c>
      <c r="CV1411" s="2">
        <f t="shared" si="590"/>
        <v>0</v>
      </c>
      <c r="CW1411" s="2">
        <f t="shared" si="590"/>
        <v>0</v>
      </c>
      <c r="CX1411" s="2">
        <f t="shared" si="590"/>
        <v>0</v>
      </c>
      <c r="CY1411" s="2">
        <f t="shared" si="590"/>
        <v>0</v>
      </c>
      <c r="CZ1411" s="2">
        <f t="shared" si="590"/>
        <v>0</v>
      </c>
      <c r="DA1411" s="2">
        <f t="shared" si="590"/>
        <v>0</v>
      </c>
      <c r="DB1411" s="2">
        <f t="shared" si="590"/>
        <v>0</v>
      </c>
      <c r="DC1411" s="2">
        <f t="shared" si="590"/>
        <v>0</v>
      </c>
      <c r="DD1411" s="2">
        <f t="shared" si="590"/>
        <v>0</v>
      </c>
      <c r="DE1411" s="2">
        <f t="shared" si="590"/>
        <v>0</v>
      </c>
      <c r="DF1411" s="2">
        <f t="shared" si="590"/>
        <v>0</v>
      </c>
      <c r="DG1411" s="3">
        <f t="shared" ref="DG1411:EL1411" si="591">DG1421</f>
        <v>0</v>
      </c>
      <c r="DH1411" s="3">
        <f t="shared" si="591"/>
        <v>0</v>
      </c>
      <c r="DI1411" s="3">
        <f t="shared" si="591"/>
        <v>0</v>
      </c>
      <c r="DJ1411" s="3">
        <f t="shared" si="591"/>
        <v>0</v>
      </c>
      <c r="DK1411" s="3">
        <f t="shared" si="591"/>
        <v>0</v>
      </c>
      <c r="DL1411" s="3">
        <f t="shared" si="591"/>
        <v>0</v>
      </c>
      <c r="DM1411" s="3">
        <f t="shared" si="591"/>
        <v>0</v>
      </c>
      <c r="DN1411" s="3">
        <f t="shared" si="591"/>
        <v>0</v>
      </c>
      <c r="DO1411" s="3">
        <f t="shared" si="591"/>
        <v>0</v>
      </c>
      <c r="DP1411" s="3">
        <f t="shared" si="591"/>
        <v>0</v>
      </c>
      <c r="DQ1411" s="3">
        <f t="shared" si="591"/>
        <v>0</v>
      </c>
      <c r="DR1411" s="3">
        <f t="shared" si="591"/>
        <v>0</v>
      </c>
      <c r="DS1411" s="3">
        <f t="shared" si="591"/>
        <v>0</v>
      </c>
      <c r="DT1411" s="3">
        <f t="shared" si="591"/>
        <v>0</v>
      </c>
      <c r="DU1411" s="3">
        <f t="shared" si="591"/>
        <v>0</v>
      </c>
      <c r="DV1411" s="3">
        <f t="shared" si="591"/>
        <v>0</v>
      </c>
      <c r="DW1411" s="3">
        <f t="shared" si="591"/>
        <v>0</v>
      </c>
      <c r="DX1411" s="3">
        <f t="shared" si="591"/>
        <v>0</v>
      </c>
      <c r="DY1411" s="3">
        <f t="shared" si="591"/>
        <v>0</v>
      </c>
      <c r="DZ1411" s="3">
        <f t="shared" si="591"/>
        <v>0</v>
      </c>
      <c r="EA1411" s="3">
        <f t="shared" si="591"/>
        <v>0</v>
      </c>
      <c r="EB1411" s="3">
        <f t="shared" si="591"/>
        <v>0</v>
      </c>
      <c r="EC1411" s="3">
        <f t="shared" si="591"/>
        <v>0</v>
      </c>
      <c r="ED1411" s="3">
        <f t="shared" si="591"/>
        <v>0</v>
      </c>
      <c r="EE1411" s="3">
        <f t="shared" si="591"/>
        <v>0</v>
      </c>
      <c r="EF1411" s="3">
        <f t="shared" si="591"/>
        <v>0</v>
      </c>
      <c r="EG1411" s="3">
        <f t="shared" si="591"/>
        <v>0</v>
      </c>
      <c r="EH1411" s="3">
        <f t="shared" si="591"/>
        <v>0</v>
      </c>
      <c r="EI1411" s="3">
        <f t="shared" si="591"/>
        <v>0</v>
      </c>
      <c r="EJ1411" s="3">
        <f t="shared" si="591"/>
        <v>0</v>
      </c>
      <c r="EK1411" s="3">
        <f t="shared" si="591"/>
        <v>0</v>
      </c>
      <c r="EL1411" s="3">
        <f t="shared" si="591"/>
        <v>0</v>
      </c>
      <c r="EM1411" s="3">
        <f t="shared" ref="EM1411:FR1411" si="592">EM1421</f>
        <v>0</v>
      </c>
      <c r="EN1411" s="3">
        <f t="shared" si="592"/>
        <v>0</v>
      </c>
      <c r="EO1411" s="3">
        <f t="shared" si="592"/>
        <v>0</v>
      </c>
      <c r="EP1411" s="3">
        <f t="shared" si="592"/>
        <v>0</v>
      </c>
      <c r="EQ1411" s="3">
        <f t="shared" si="592"/>
        <v>0</v>
      </c>
      <c r="ER1411" s="3">
        <f t="shared" si="592"/>
        <v>0</v>
      </c>
      <c r="ES1411" s="3">
        <f t="shared" si="592"/>
        <v>0</v>
      </c>
      <c r="ET1411" s="3">
        <f t="shared" si="592"/>
        <v>0</v>
      </c>
      <c r="EU1411" s="3">
        <f t="shared" si="592"/>
        <v>0</v>
      </c>
      <c r="EV1411" s="3">
        <f t="shared" si="592"/>
        <v>0</v>
      </c>
      <c r="EW1411" s="3">
        <f t="shared" si="592"/>
        <v>0</v>
      </c>
      <c r="EX1411" s="3">
        <f t="shared" si="592"/>
        <v>0</v>
      </c>
      <c r="EY1411" s="3">
        <f t="shared" si="592"/>
        <v>0</v>
      </c>
      <c r="EZ1411" s="3">
        <f t="shared" si="592"/>
        <v>0</v>
      </c>
      <c r="FA1411" s="3">
        <f t="shared" si="592"/>
        <v>0</v>
      </c>
      <c r="FB1411" s="3">
        <f t="shared" si="592"/>
        <v>0</v>
      </c>
      <c r="FC1411" s="3">
        <f t="shared" si="592"/>
        <v>0</v>
      </c>
      <c r="FD1411" s="3">
        <f t="shared" si="592"/>
        <v>0</v>
      </c>
      <c r="FE1411" s="3">
        <f t="shared" si="592"/>
        <v>0</v>
      </c>
      <c r="FF1411" s="3">
        <f t="shared" si="592"/>
        <v>0</v>
      </c>
      <c r="FG1411" s="3">
        <f t="shared" si="592"/>
        <v>0</v>
      </c>
      <c r="FH1411" s="3">
        <f t="shared" si="592"/>
        <v>0</v>
      </c>
      <c r="FI1411" s="3">
        <f t="shared" si="592"/>
        <v>0</v>
      </c>
      <c r="FJ1411" s="3">
        <f t="shared" si="592"/>
        <v>0</v>
      </c>
      <c r="FK1411" s="3">
        <f t="shared" si="592"/>
        <v>0</v>
      </c>
      <c r="FL1411" s="3">
        <f t="shared" si="592"/>
        <v>0</v>
      </c>
      <c r="FM1411" s="3">
        <f t="shared" si="592"/>
        <v>0</v>
      </c>
      <c r="FN1411" s="3">
        <f t="shared" si="592"/>
        <v>0</v>
      </c>
      <c r="FO1411" s="3">
        <f t="shared" si="592"/>
        <v>0</v>
      </c>
      <c r="FP1411" s="3">
        <f t="shared" si="592"/>
        <v>0</v>
      </c>
      <c r="FQ1411" s="3">
        <f t="shared" si="592"/>
        <v>0</v>
      </c>
      <c r="FR1411" s="3">
        <f t="shared" si="592"/>
        <v>0</v>
      </c>
      <c r="FS1411" s="3">
        <f t="shared" ref="FS1411:GX1411" si="593">FS1421</f>
        <v>0</v>
      </c>
      <c r="FT1411" s="3">
        <f t="shared" si="593"/>
        <v>0</v>
      </c>
      <c r="FU1411" s="3">
        <f t="shared" si="593"/>
        <v>0</v>
      </c>
      <c r="FV1411" s="3">
        <f t="shared" si="593"/>
        <v>0</v>
      </c>
      <c r="FW1411" s="3">
        <f t="shared" si="593"/>
        <v>0</v>
      </c>
      <c r="FX1411" s="3">
        <f t="shared" si="593"/>
        <v>0</v>
      </c>
      <c r="FY1411" s="3">
        <f t="shared" si="593"/>
        <v>0</v>
      </c>
      <c r="FZ1411" s="3">
        <f t="shared" si="593"/>
        <v>0</v>
      </c>
      <c r="GA1411" s="3">
        <f t="shared" si="593"/>
        <v>0</v>
      </c>
      <c r="GB1411" s="3">
        <f t="shared" si="593"/>
        <v>0</v>
      </c>
      <c r="GC1411" s="3">
        <f t="shared" si="593"/>
        <v>0</v>
      </c>
      <c r="GD1411" s="3">
        <f t="shared" si="593"/>
        <v>0</v>
      </c>
      <c r="GE1411" s="3">
        <f t="shared" si="593"/>
        <v>0</v>
      </c>
      <c r="GF1411" s="3">
        <f t="shared" si="593"/>
        <v>0</v>
      </c>
      <c r="GG1411" s="3">
        <f t="shared" si="593"/>
        <v>0</v>
      </c>
      <c r="GH1411" s="3">
        <f t="shared" si="593"/>
        <v>0</v>
      </c>
      <c r="GI1411" s="3">
        <f t="shared" si="593"/>
        <v>0</v>
      </c>
      <c r="GJ1411" s="3">
        <f t="shared" si="593"/>
        <v>0</v>
      </c>
      <c r="GK1411" s="3">
        <f t="shared" si="593"/>
        <v>0</v>
      </c>
      <c r="GL1411" s="3">
        <f t="shared" si="593"/>
        <v>0</v>
      </c>
      <c r="GM1411" s="3">
        <f t="shared" si="593"/>
        <v>0</v>
      </c>
      <c r="GN1411" s="3">
        <f t="shared" si="593"/>
        <v>0</v>
      </c>
      <c r="GO1411" s="3">
        <f t="shared" si="593"/>
        <v>0</v>
      </c>
      <c r="GP1411" s="3">
        <f t="shared" si="593"/>
        <v>0</v>
      </c>
      <c r="GQ1411" s="3">
        <f t="shared" si="593"/>
        <v>0</v>
      </c>
      <c r="GR1411" s="3">
        <f t="shared" si="593"/>
        <v>0</v>
      </c>
      <c r="GS1411" s="3">
        <f t="shared" si="593"/>
        <v>0</v>
      </c>
      <c r="GT1411" s="3">
        <f t="shared" si="593"/>
        <v>0</v>
      </c>
      <c r="GU1411" s="3">
        <f t="shared" si="593"/>
        <v>0</v>
      </c>
      <c r="GV1411" s="3">
        <f t="shared" si="593"/>
        <v>0</v>
      </c>
      <c r="GW1411" s="3">
        <f t="shared" si="593"/>
        <v>0</v>
      </c>
      <c r="GX1411" s="3">
        <f t="shared" si="593"/>
        <v>0</v>
      </c>
    </row>
    <row r="1413" spans="1:245" x14ac:dyDescent="0.2">
      <c r="A1413">
        <v>17</v>
      </c>
      <c r="B1413">
        <v>1</v>
      </c>
      <c r="C1413">
        <f>ROW(SmtRes!A113)</f>
        <v>113</v>
      </c>
      <c r="D1413">
        <f>ROW(EtalonRes!A98)</f>
        <v>98</v>
      </c>
      <c r="E1413" t="s">
        <v>4</v>
      </c>
      <c r="F1413" t="s">
        <v>166</v>
      </c>
      <c r="G1413" t="s">
        <v>167</v>
      </c>
      <c r="H1413" t="s">
        <v>99</v>
      </c>
      <c r="I1413">
        <v>0</v>
      </c>
      <c r="J1413">
        <v>0</v>
      </c>
      <c r="O1413">
        <f t="shared" ref="O1413:O1419" si="594">ROUND(CP1413,2)</f>
        <v>0</v>
      </c>
      <c r="P1413">
        <f t="shared" ref="P1413:P1419" si="595">ROUND(CQ1413*I1413,2)</f>
        <v>0</v>
      </c>
      <c r="Q1413">
        <f t="shared" ref="Q1413:Q1419" si="596">ROUND(CR1413*I1413,2)</f>
        <v>0</v>
      </c>
      <c r="R1413">
        <f t="shared" ref="R1413:R1419" si="597">ROUND(CS1413*I1413,2)</f>
        <v>0</v>
      </c>
      <c r="S1413">
        <f t="shared" ref="S1413:S1419" si="598">ROUND(CT1413*I1413,2)</f>
        <v>0</v>
      </c>
      <c r="T1413">
        <f t="shared" ref="T1413:T1419" si="599">ROUND(CU1413*I1413,2)</f>
        <v>0</v>
      </c>
      <c r="U1413">
        <f t="shared" ref="U1413:U1419" si="600">CV1413*I1413</f>
        <v>0</v>
      </c>
      <c r="V1413">
        <f t="shared" ref="V1413:V1419" si="601">CW1413*I1413</f>
        <v>0</v>
      </c>
      <c r="W1413">
        <f t="shared" ref="W1413:W1419" si="602">ROUND(CX1413*I1413,2)</f>
        <v>0</v>
      </c>
      <c r="X1413">
        <f t="shared" ref="X1413:Y1419" si="603">ROUND(CY1413,2)</f>
        <v>0</v>
      </c>
      <c r="Y1413">
        <f t="shared" si="603"/>
        <v>0</v>
      </c>
      <c r="AA1413">
        <v>36286615</v>
      </c>
      <c r="AB1413">
        <f t="shared" ref="AB1413:AB1419" si="604">ROUND((AC1413+AD1413+AF1413),6)</f>
        <v>14128.91</v>
      </c>
      <c r="AC1413">
        <f>ROUND((ES1413),6)</f>
        <v>0</v>
      </c>
      <c r="AD1413">
        <f>ROUND((((ET1413)-(EU1413))+AE1413),6)</f>
        <v>0</v>
      </c>
      <c r="AE1413">
        <f t="shared" ref="AE1413:AF1417" si="605">ROUND((EU1413),6)</f>
        <v>0</v>
      </c>
      <c r="AF1413">
        <f t="shared" si="605"/>
        <v>14128.91</v>
      </c>
      <c r="AG1413">
        <f t="shared" ref="AG1413:AG1419" si="606">ROUND((AP1413),6)</f>
        <v>0</v>
      </c>
      <c r="AH1413">
        <f t="shared" ref="AH1413:AI1417" si="607">(EW1413)</f>
        <v>76.7</v>
      </c>
      <c r="AI1413">
        <f t="shared" si="607"/>
        <v>0</v>
      </c>
      <c r="AJ1413">
        <f t="shared" ref="AJ1413:AJ1419" si="608">(AS1413)</f>
        <v>0</v>
      </c>
      <c r="AK1413">
        <v>14128.91</v>
      </c>
      <c r="AL1413">
        <v>0</v>
      </c>
      <c r="AM1413">
        <v>0</v>
      </c>
      <c r="AN1413">
        <v>0</v>
      </c>
      <c r="AO1413">
        <v>14128.91</v>
      </c>
      <c r="AP1413">
        <v>0</v>
      </c>
      <c r="AQ1413">
        <v>76.7</v>
      </c>
      <c r="AR1413">
        <v>0</v>
      </c>
      <c r="AS1413">
        <v>0</v>
      </c>
      <c r="AT1413">
        <v>70</v>
      </c>
      <c r="AU1413">
        <v>10</v>
      </c>
      <c r="AV1413">
        <v>1</v>
      </c>
      <c r="AW1413">
        <v>1</v>
      </c>
      <c r="AZ1413">
        <v>1</v>
      </c>
      <c r="BA1413">
        <v>1</v>
      </c>
      <c r="BB1413">
        <v>1</v>
      </c>
      <c r="BC1413">
        <v>1</v>
      </c>
      <c r="BD1413" t="s">
        <v>3</v>
      </c>
      <c r="BE1413" t="s">
        <v>3</v>
      </c>
      <c r="BF1413" t="s">
        <v>3</v>
      </c>
      <c r="BG1413" t="s">
        <v>3</v>
      </c>
      <c r="BH1413">
        <v>0</v>
      </c>
      <c r="BI1413">
        <v>4</v>
      </c>
      <c r="BJ1413" t="s">
        <v>268</v>
      </c>
      <c r="BM1413">
        <v>0</v>
      </c>
      <c r="BN1413">
        <v>0</v>
      </c>
      <c r="BO1413" t="s">
        <v>3</v>
      </c>
      <c r="BP1413">
        <v>0</v>
      </c>
      <c r="BQ1413">
        <v>1</v>
      </c>
      <c r="BR1413">
        <v>0</v>
      </c>
      <c r="BS1413">
        <v>1</v>
      </c>
      <c r="BT1413">
        <v>1</v>
      </c>
      <c r="BU1413">
        <v>1</v>
      </c>
      <c r="BV1413">
        <v>1</v>
      </c>
      <c r="BW1413">
        <v>1</v>
      </c>
      <c r="BX1413">
        <v>1</v>
      </c>
      <c r="BY1413" t="s">
        <v>3</v>
      </c>
      <c r="BZ1413">
        <v>70</v>
      </c>
      <c r="CA1413">
        <v>10</v>
      </c>
      <c r="CE1413">
        <v>0</v>
      </c>
      <c r="CF1413">
        <v>0</v>
      </c>
      <c r="CG1413">
        <v>0</v>
      </c>
      <c r="CM1413">
        <v>0</v>
      </c>
      <c r="CN1413" t="s">
        <v>3</v>
      </c>
      <c r="CO1413">
        <v>0</v>
      </c>
      <c r="CP1413">
        <f t="shared" ref="CP1413:CP1419" si="609">(P1413+Q1413+S1413)</f>
        <v>0</v>
      </c>
      <c r="CQ1413">
        <f t="shared" ref="CQ1413:CQ1419" si="610">(AC1413*BC1413*AW1413)</f>
        <v>0</v>
      </c>
      <c r="CR1413">
        <f>((((ET1413)*BB1413-(EU1413)*BS1413)+AE1413*BS1413)*AV1413)</f>
        <v>0</v>
      </c>
      <c r="CS1413">
        <f t="shared" ref="CS1413:CS1419" si="611">(AE1413*BS1413*AV1413)</f>
        <v>0</v>
      </c>
      <c r="CT1413">
        <f t="shared" ref="CT1413:CT1419" si="612">(AF1413*BA1413*AV1413)</f>
        <v>14128.91</v>
      </c>
      <c r="CU1413">
        <f t="shared" ref="CU1413:CU1419" si="613">AG1413</f>
        <v>0</v>
      </c>
      <c r="CV1413">
        <f t="shared" ref="CV1413:CV1419" si="614">(AH1413*AV1413)</f>
        <v>76.7</v>
      </c>
      <c r="CW1413">
        <f t="shared" ref="CW1413:CX1419" si="615">AI1413</f>
        <v>0</v>
      </c>
      <c r="CX1413">
        <f t="shared" si="615"/>
        <v>0</v>
      </c>
      <c r="CY1413">
        <f t="shared" ref="CY1413:CY1419" si="616">((S1413*BZ1413)/100)</f>
        <v>0</v>
      </c>
      <c r="CZ1413">
        <f t="shared" ref="CZ1413:CZ1419" si="617">((S1413*CA1413)/100)</f>
        <v>0</v>
      </c>
      <c r="DC1413" t="s">
        <v>3</v>
      </c>
      <c r="DD1413" t="s">
        <v>3</v>
      </c>
      <c r="DE1413" t="s">
        <v>3</v>
      </c>
      <c r="DF1413" t="s">
        <v>3</v>
      </c>
      <c r="DG1413" t="s">
        <v>3</v>
      </c>
      <c r="DH1413" t="s">
        <v>3</v>
      </c>
      <c r="DI1413" t="s">
        <v>3</v>
      </c>
      <c r="DJ1413" t="s">
        <v>3</v>
      </c>
      <c r="DK1413" t="s">
        <v>3</v>
      </c>
      <c r="DL1413" t="s">
        <v>3</v>
      </c>
      <c r="DM1413" t="s">
        <v>3</v>
      </c>
      <c r="DN1413">
        <v>0</v>
      </c>
      <c r="DO1413">
        <v>0</v>
      </c>
      <c r="DP1413">
        <v>1</v>
      </c>
      <c r="DQ1413">
        <v>1</v>
      </c>
      <c r="DU1413">
        <v>1003</v>
      </c>
      <c r="DV1413" t="s">
        <v>99</v>
      </c>
      <c r="DW1413" t="s">
        <v>99</v>
      </c>
      <c r="DX1413">
        <v>100</v>
      </c>
      <c r="EE1413">
        <v>34857346</v>
      </c>
      <c r="EF1413">
        <v>1</v>
      </c>
      <c r="EG1413" t="s">
        <v>86</v>
      </c>
      <c r="EH1413">
        <v>0</v>
      </c>
      <c r="EI1413" t="s">
        <v>3</v>
      </c>
      <c r="EJ1413">
        <v>4</v>
      </c>
      <c r="EK1413">
        <v>0</v>
      </c>
      <c r="EL1413" t="s">
        <v>87</v>
      </c>
      <c r="EM1413" t="s">
        <v>88</v>
      </c>
      <c r="EO1413" t="s">
        <v>3</v>
      </c>
      <c r="EQ1413">
        <v>0</v>
      </c>
      <c r="ER1413">
        <v>14128.91</v>
      </c>
      <c r="ES1413">
        <v>0</v>
      </c>
      <c r="ET1413">
        <v>0</v>
      </c>
      <c r="EU1413">
        <v>0</v>
      </c>
      <c r="EV1413">
        <v>14128.91</v>
      </c>
      <c r="EW1413">
        <v>76.7</v>
      </c>
      <c r="EX1413">
        <v>0</v>
      </c>
      <c r="EY1413">
        <v>0</v>
      </c>
      <c r="FQ1413">
        <v>0</v>
      </c>
      <c r="FR1413">
        <f t="shared" ref="FR1413:FR1419" si="618">ROUND(IF(AND(BH1413=3,BI1413=3),P1413,0),2)</f>
        <v>0</v>
      </c>
      <c r="FS1413">
        <v>0</v>
      </c>
      <c r="FX1413">
        <v>70</v>
      </c>
      <c r="FY1413">
        <v>10</v>
      </c>
      <c r="GA1413" t="s">
        <v>3</v>
      </c>
      <c r="GD1413">
        <v>0</v>
      </c>
      <c r="GF1413">
        <v>-1809684856</v>
      </c>
      <c r="GG1413">
        <v>2</v>
      </c>
      <c r="GH1413">
        <v>1</v>
      </c>
      <c r="GI1413">
        <v>-2</v>
      </c>
      <c r="GJ1413">
        <v>0</v>
      </c>
      <c r="GK1413">
        <f>ROUND(R1413*(R12)/100,2)</f>
        <v>0</v>
      </c>
      <c r="GL1413">
        <f t="shared" ref="GL1413:GL1419" si="619">ROUND(IF(AND(BH1413=3,BI1413=3,FS1413&lt;&gt;0),P1413,0),2)</f>
        <v>0</v>
      </c>
      <c r="GM1413">
        <f>ROUND(O1413+X1413+Y1413+GK1413,2)+GX1413</f>
        <v>0</v>
      </c>
      <c r="GN1413">
        <f>IF(OR(BI1413=0,BI1413=1),ROUND(O1413+X1413+Y1413+GK1413,2),0)</f>
        <v>0</v>
      </c>
      <c r="GO1413">
        <f>IF(BI1413=2,ROUND(O1413+X1413+Y1413+GK1413,2),0)</f>
        <v>0</v>
      </c>
      <c r="GP1413">
        <f>IF(BI1413=4,ROUND(O1413+X1413+Y1413+GK1413,2)+GX1413,0)</f>
        <v>0</v>
      </c>
      <c r="GR1413">
        <v>0</v>
      </c>
      <c r="GS1413">
        <v>3</v>
      </c>
      <c r="GT1413">
        <v>0</v>
      </c>
      <c r="GU1413" t="s">
        <v>3</v>
      </c>
      <c r="GV1413">
        <f t="shared" ref="GV1413:GV1419" si="620">ROUND((GT1413),6)</f>
        <v>0</v>
      </c>
      <c r="GW1413">
        <v>1</v>
      </c>
      <c r="GX1413">
        <f t="shared" ref="GX1413:GX1419" si="621">ROUND(HC1413*I1413,2)</f>
        <v>0</v>
      </c>
      <c r="HA1413">
        <v>0</v>
      </c>
      <c r="HB1413">
        <v>0</v>
      </c>
      <c r="HC1413">
        <f t="shared" ref="HC1413:HC1419" si="622">GV1413*GW1413</f>
        <v>0</v>
      </c>
      <c r="IK1413">
        <v>0</v>
      </c>
    </row>
    <row r="1414" spans="1:245" x14ac:dyDescent="0.2">
      <c r="A1414">
        <v>17</v>
      </c>
      <c r="B1414">
        <v>1</v>
      </c>
      <c r="C1414">
        <f>ROW(SmtRes!A114)</f>
        <v>114</v>
      </c>
      <c r="D1414">
        <f>ROW(EtalonRes!A99)</f>
        <v>99</v>
      </c>
      <c r="E1414" t="s">
        <v>89</v>
      </c>
      <c r="F1414" t="s">
        <v>169</v>
      </c>
      <c r="G1414" t="s">
        <v>170</v>
      </c>
      <c r="H1414" t="s">
        <v>171</v>
      </c>
      <c r="I1414">
        <v>0</v>
      </c>
      <c r="J1414">
        <v>0</v>
      </c>
      <c r="O1414">
        <f t="shared" si="594"/>
        <v>0</v>
      </c>
      <c r="P1414">
        <f t="shared" si="595"/>
        <v>0</v>
      </c>
      <c r="Q1414">
        <f t="shared" si="596"/>
        <v>0</v>
      </c>
      <c r="R1414">
        <f t="shared" si="597"/>
        <v>0</v>
      </c>
      <c r="S1414">
        <f t="shared" si="598"/>
        <v>0</v>
      </c>
      <c r="T1414">
        <f t="shared" si="599"/>
        <v>0</v>
      </c>
      <c r="U1414">
        <f t="shared" si="600"/>
        <v>0</v>
      </c>
      <c r="V1414">
        <f t="shared" si="601"/>
        <v>0</v>
      </c>
      <c r="W1414">
        <f t="shared" si="602"/>
        <v>0</v>
      </c>
      <c r="X1414">
        <f t="shared" si="603"/>
        <v>0</v>
      </c>
      <c r="Y1414">
        <f t="shared" si="603"/>
        <v>0</v>
      </c>
      <c r="AA1414">
        <v>36286615</v>
      </c>
      <c r="AB1414">
        <f t="shared" si="604"/>
        <v>73.42</v>
      </c>
      <c r="AC1414">
        <f>ROUND((ES1414),6)</f>
        <v>0</v>
      </c>
      <c r="AD1414">
        <f>ROUND((((ET1414)-(EU1414))+AE1414),6)</f>
        <v>73.42</v>
      </c>
      <c r="AE1414">
        <f t="shared" si="605"/>
        <v>22.03</v>
      </c>
      <c r="AF1414">
        <f t="shared" si="605"/>
        <v>0</v>
      </c>
      <c r="AG1414">
        <f t="shared" si="606"/>
        <v>0</v>
      </c>
      <c r="AH1414">
        <f t="shared" si="607"/>
        <v>0</v>
      </c>
      <c r="AI1414">
        <f t="shared" si="607"/>
        <v>0</v>
      </c>
      <c r="AJ1414">
        <f t="shared" si="608"/>
        <v>0</v>
      </c>
      <c r="AK1414">
        <v>73.42</v>
      </c>
      <c r="AL1414">
        <v>0</v>
      </c>
      <c r="AM1414">
        <v>73.42</v>
      </c>
      <c r="AN1414">
        <v>22.03</v>
      </c>
      <c r="AO1414">
        <v>0</v>
      </c>
      <c r="AP1414">
        <v>0</v>
      </c>
      <c r="AQ1414">
        <v>0</v>
      </c>
      <c r="AR1414">
        <v>0</v>
      </c>
      <c r="AS1414">
        <v>0</v>
      </c>
      <c r="AT1414">
        <v>70</v>
      </c>
      <c r="AU1414">
        <v>10</v>
      </c>
      <c r="AV1414">
        <v>1</v>
      </c>
      <c r="AW1414">
        <v>1</v>
      </c>
      <c r="AZ1414">
        <v>1</v>
      </c>
      <c r="BA1414">
        <v>1</v>
      </c>
      <c r="BB1414">
        <v>1</v>
      </c>
      <c r="BC1414">
        <v>1</v>
      </c>
      <c r="BD1414" t="s">
        <v>3</v>
      </c>
      <c r="BE1414" t="s">
        <v>3</v>
      </c>
      <c r="BF1414" t="s">
        <v>3</v>
      </c>
      <c r="BG1414" t="s">
        <v>3</v>
      </c>
      <c r="BH1414">
        <v>0</v>
      </c>
      <c r="BI1414">
        <v>4</v>
      </c>
      <c r="BJ1414" t="s">
        <v>269</v>
      </c>
      <c r="BM1414">
        <v>0</v>
      </c>
      <c r="BN1414">
        <v>0</v>
      </c>
      <c r="BO1414" t="s">
        <v>3</v>
      </c>
      <c r="BP1414">
        <v>0</v>
      </c>
      <c r="BQ1414">
        <v>1</v>
      </c>
      <c r="BR1414">
        <v>0</v>
      </c>
      <c r="BS1414">
        <v>1</v>
      </c>
      <c r="BT1414">
        <v>1</v>
      </c>
      <c r="BU1414">
        <v>1</v>
      </c>
      <c r="BV1414">
        <v>1</v>
      </c>
      <c r="BW1414">
        <v>1</v>
      </c>
      <c r="BX1414">
        <v>1</v>
      </c>
      <c r="BY1414" t="s">
        <v>3</v>
      </c>
      <c r="BZ1414">
        <v>70</v>
      </c>
      <c r="CA1414">
        <v>10</v>
      </c>
      <c r="CE1414">
        <v>0</v>
      </c>
      <c r="CF1414">
        <v>0</v>
      </c>
      <c r="CG1414">
        <v>0</v>
      </c>
      <c r="CM1414">
        <v>0</v>
      </c>
      <c r="CN1414" t="s">
        <v>3</v>
      </c>
      <c r="CO1414">
        <v>0</v>
      </c>
      <c r="CP1414">
        <f t="shared" si="609"/>
        <v>0</v>
      </c>
      <c r="CQ1414">
        <f t="shared" si="610"/>
        <v>0</v>
      </c>
      <c r="CR1414">
        <f>((((ET1414)*BB1414-(EU1414)*BS1414)+AE1414*BS1414)*AV1414)</f>
        <v>73.42</v>
      </c>
      <c r="CS1414">
        <f t="shared" si="611"/>
        <v>22.03</v>
      </c>
      <c r="CT1414">
        <f t="shared" si="612"/>
        <v>0</v>
      </c>
      <c r="CU1414">
        <f t="shared" si="613"/>
        <v>0</v>
      </c>
      <c r="CV1414">
        <f t="shared" si="614"/>
        <v>0</v>
      </c>
      <c r="CW1414">
        <f t="shared" si="615"/>
        <v>0</v>
      </c>
      <c r="CX1414">
        <f t="shared" si="615"/>
        <v>0</v>
      </c>
      <c r="CY1414">
        <f t="shared" si="616"/>
        <v>0</v>
      </c>
      <c r="CZ1414">
        <f t="shared" si="617"/>
        <v>0</v>
      </c>
      <c r="DC1414" t="s">
        <v>3</v>
      </c>
      <c r="DD1414" t="s">
        <v>3</v>
      </c>
      <c r="DE1414" t="s">
        <v>3</v>
      </c>
      <c r="DF1414" t="s">
        <v>3</v>
      </c>
      <c r="DG1414" t="s">
        <v>3</v>
      </c>
      <c r="DH1414" t="s">
        <v>3</v>
      </c>
      <c r="DI1414" t="s">
        <v>3</v>
      </c>
      <c r="DJ1414" t="s">
        <v>3</v>
      </c>
      <c r="DK1414" t="s">
        <v>3</v>
      </c>
      <c r="DL1414" t="s">
        <v>3</v>
      </c>
      <c r="DM1414" t="s">
        <v>3</v>
      </c>
      <c r="DN1414">
        <v>0</v>
      </c>
      <c r="DO1414">
        <v>0</v>
      </c>
      <c r="DP1414">
        <v>1</v>
      </c>
      <c r="DQ1414">
        <v>1</v>
      </c>
      <c r="DU1414">
        <v>1009</v>
      </c>
      <c r="DV1414" t="s">
        <v>171</v>
      </c>
      <c r="DW1414" t="s">
        <v>171</v>
      </c>
      <c r="DX1414">
        <v>1000</v>
      </c>
      <c r="EE1414">
        <v>34857346</v>
      </c>
      <c r="EF1414">
        <v>1</v>
      </c>
      <c r="EG1414" t="s">
        <v>86</v>
      </c>
      <c r="EH1414">
        <v>0</v>
      </c>
      <c r="EI1414" t="s">
        <v>3</v>
      </c>
      <c r="EJ1414">
        <v>4</v>
      </c>
      <c r="EK1414">
        <v>0</v>
      </c>
      <c r="EL1414" t="s">
        <v>87</v>
      </c>
      <c r="EM1414" t="s">
        <v>88</v>
      </c>
      <c r="EO1414" t="s">
        <v>3</v>
      </c>
      <c r="EQ1414">
        <v>0</v>
      </c>
      <c r="ER1414">
        <v>73.42</v>
      </c>
      <c r="ES1414">
        <v>0</v>
      </c>
      <c r="ET1414">
        <v>73.42</v>
      </c>
      <c r="EU1414">
        <v>22.03</v>
      </c>
      <c r="EV1414">
        <v>0</v>
      </c>
      <c r="EW1414">
        <v>0</v>
      </c>
      <c r="EX1414">
        <v>0</v>
      </c>
      <c r="EY1414">
        <v>0</v>
      </c>
      <c r="FQ1414">
        <v>0</v>
      </c>
      <c r="FR1414">
        <f t="shared" si="618"/>
        <v>0</v>
      </c>
      <c r="FS1414">
        <v>0</v>
      </c>
      <c r="FX1414">
        <v>70</v>
      </c>
      <c r="FY1414">
        <v>10</v>
      </c>
      <c r="GA1414" t="s">
        <v>3</v>
      </c>
      <c r="GD1414">
        <v>0</v>
      </c>
      <c r="GF1414">
        <v>1046117770</v>
      </c>
      <c r="GG1414">
        <v>2</v>
      </c>
      <c r="GH1414">
        <v>1</v>
      </c>
      <c r="GI1414">
        <v>-2</v>
      </c>
      <c r="GJ1414">
        <v>0</v>
      </c>
      <c r="GK1414">
        <f>ROUND(R1414*(R12)/100,2)</f>
        <v>0</v>
      </c>
      <c r="GL1414">
        <f t="shared" si="619"/>
        <v>0</v>
      </c>
      <c r="GM1414">
        <f>ROUND(O1414+X1414+Y1414+GK1414,2)+GX1414</f>
        <v>0</v>
      </c>
      <c r="GN1414">
        <f>IF(OR(BI1414=0,BI1414=1),ROUND(O1414+X1414+Y1414+GK1414,2),0)</f>
        <v>0</v>
      </c>
      <c r="GO1414">
        <f>IF(BI1414=2,ROUND(O1414+X1414+Y1414+GK1414,2),0)</f>
        <v>0</v>
      </c>
      <c r="GP1414">
        <f>IF(BI1414=4,ROUND(O1414+X1414+Y1414+GK1414,2)+GX1414,0)</f>
        <v>0</v>
      </c>
      <c r="GR1414">
        <v>0</v>
      </c>
      <c r="GS1414">
        <v>3</v>
      </c>
      <c r="GT1414">
        <v>0</v>
      </c>
      <c r="GU1414" t="s">
        <v>3</v>
      </c>
      <c r="GV1414">
        <f t="shared" si="620"/>
        <v>0</v>
      </c>
      <c r="GW1414">
        <v>1</v>
      </c>
      <c r="GX1414">
        <f t="shared" si="621"/>
        <v>0</v>
      </c>
      <c r="HA1414">
        <v>0</v>
      </c>
      <c r="HB1414">
        <v>0</v>
      </c>
      <c r="HC1414">
        <f t="shared" si="622"/>
        <v>0</v>
      </c>
      <c r="IK1414">
        <v>0</v>
      </c>
    </row>
    <row r="1415" spans="1:245" x14ac:dyDescent="0.2">
      <c r="A1415">
        <v>17</v>
      </c>
      <c r="B1415">
        <v>1</v>
      </c>
      <c r="C1415">
        <f>ROW(SmtRes!A116)</f>
        <v>116</v>
      </c>
      <c r="D1415">
        <f>ROW(EtalonRes!A101)</f>
        <v>101</v>
      </c>
      <c r="E1415" t="s">
        <v>96</v>
      </c>
      <c r="F1415" t="s">
        <v>173</v>
      </c>
      <c r="G1415" t="s">
        <v>174</v>
      </c>
      <c r="H1415" t="s">
        <v>171</v>
      </c>
      <c r="I1415">
        <v>0</v>
      </c>
      <c r="J1415">
        <v>0</v>
      </c>
      <c r="O1415">
        <f t="shared" si="594"/>
        <v>0</v>
      </c>
      <c r="P1415">
        <f t="shared" si="595"/>
        <v>0</v>
      </c>
      <c r="Q1415">
        <f t="shared" si="596"/>
        <v>0</v>
      </c>
      <c r="R1415">
        <f t="shared" si="597"/>
        <v>0</v>
      </c>
      <c r="S1415">
        <f t="shared" si="598"/>
        <v>0</v>
      </c>
      <c r="T1415">
        <f t="shared" si="599"/>
        <v>0</v>
      </c>
      <c r="U1415">
        <f t="shared" si="600"/>
        <v>0</v>
      </c>
      <c r="V1415">
        <f t="shared" si="601"/>
        <v>0</v>
      </c>
      <c r="W1415">
        <f t="shared" si="602"/>
        <v>0</v>
      </c>
      <c r="X1415">
        <f t="shared" si="603"/>
        <v>0</v>
      </c>
      <c r="Y1415">
        <f t="shared" si="603"/>
        <v>0</v>
      </c>
      <c r="AA1415">
        <v>36286615</v>
      </c>
      <c r="AB1415">
        <f t="shared" si="604"/>
        <v>56.37</v>
      </c>
      <c r="AC1415">
        <f>ROUND((ES1415),6)</f>
        <v>0</v>
      </c>
      <c r="AD1415">
        <f>ROUND((((ET1415)-(EU1415))+AE1415),6)</f>
        <v>56.37</v>
      </c>
      <c r="AE1415">
        <f t="shared" si="605"/>
        <v>31.45</v>
      </c>
      <c r="AF1415">
        <f t="shared" si="605"/>
        <v>0</v>
      </c>
      <c r="AG1415">
        <f t="shared" si="606"/>
        <v>0</v>
      </c>
      <c r="AH1415">
        <f t="shared" si="607"/>
        <v>0</v>
      </c>
      <c r="AI1415">
        <f t="shared" si="607"/>
        <v>0</v>
      </c>
      <c r="AJ1415">
        <f t="shared" si="608"/>
        <v>0</v>
      </c>
      <c r="AK1415">
        <v>56.37</v>
      </c>
      <c r="AL1415">
        <v>0</v>
      </c>
      <c r="AM1415">
        <v>56.37</v>
      </c>
      <c r="AN1415">
        <v>31.45</v>
      </c>
      <c r="AO1415">
        <v>0</v>
      </c>
      <c r="AP1415">
        <v>0</v>
      </c>
      <c r="AQ1415">
        <v>0</v>
      </c>
      <c r="AR1415">
        <v>0</v>
      </c>
      <c r="AS1415">
        <v>0</v>
      </c>
      <c r="AT1415">
        <v>0</v>
      </c>
      <c r="AU1415">
        <v>0</v>
      </c>
      <c r="AV1415">
        <v>1</v>
      </c>
      <c r="AW1415">
        <v>1</v>
      </c>
      <c r="AZ1415">
        <v>1</v>
      </c>
      <c r="BA1415">
        <v>1</v>
      </c>
      <c r="BB1415">
        <v>1</v>
      </c>
      <c r="BC1415">
        <v>1</v>
      </c>
      <c r="BD1415" t="s">
        <v>3</v>
      </c>
      <c r="BE1415" t="s">
        <v>3</v>
      </c>
      <c r="BF1415" t="s">
        <v>3</v>
      </c>
      <c r="BG1415" t="s">
        <v>3</v>
      </c>
      <c r="BH1415">
        <v>0</v>
      </c>
      <c r="BI1415">
        <v>4</v>
      </c>
      <c r="BJ1415" t="s">
        <v>270</v>
      </c>
      <c r="BM1415">
        <v>1</v>
      </c>
      <c r="BN1415">
        <v>0</v>
      </c>
      <c r="BO1415" t="s">
        <v>3</v>
      </c>
      <c r="BP1415">
        <v>0</v>
      </c>
      <c r="BQ1415">
        <v>1</v>
      </c>
      <c r="BR1415">
        <v>0</v>
      </c>
      <c r="BS1415">
        <v>1</v>
      </c>
      <c r="BT1415">
        <v>1</v>
      </c>
      <c r="BU1415">
        <v>1</v>
      </c>
      <c r="BV1415">
        <v>1</v>
      </c>
      <c r="BW1415">
        <v>1</v>
      </c>
      <c r="BX1415">
        <v>1</v>
      </c>
      <c r="BY1415" t="s">
        <v>3</v>
      </c>
      <c r="BZ1415">
        <v>0</v>
      </c>
      <c r="CA1415">
        <v>0</v>
      </c>
      <c r="CE1415">
        <v>0</v>
      </c>
      <c r="CF1415">
        <v>0</v>
      </c>
      <c r="CG1415">
        <v>0</v>
      </c>
      <c r="CM1415">
        <v>0</v>
      </c>
      <c r="CN1415" t="s">
        <v>3</v>
      </c>
      <c r="CO1415">
        <v>0</v>
      </c>
      <c r="CP1415">
        <f t="shared" si="609"/>
        <v>0</v>
      </c>
      <c r="CQ1415">
        <f t="shared" si="610"/>
        <v>0</v>
      </c>
      <c r="CR1415">
        <f>((((ET1415)*BB1415-(EU1415)*BS1415)+AE1415*BS1415)*AV1415)</f>
        <v>56.37</v>
      </c>
      <c r="CS1415">
        <f t="shared" si="611"/>
        <v>31.45</v>
      </c>
      <c r="CT1415">
        <f t="shared" si="612"/>
        <v>0</v>
      </c>
      <c r="CU1415">
        <f t="shared" si="613"/>
        <v>0</v>
      </c>
      <c r="CV1415">
        <f t="shared" si="614"/>
        <v>0</v>
      </c>
      <c r="CW1415">
        <f t="shared" si="615"/>
        <v>0</v>
      </c>
      <c r="CX1415">
        <f t="shared" si="615"/>
        <v>0</v>
      </c>
      <c r="CY1415">
        <f t="shared" si="616"/>
        <v>0</v>
      </c>
      <c r="CZ1415">
        <f t="shared" si="617"/>
        <v>0</v>
      </c>
      <c r="DC1415" t="s">
        <v>3</v>
      </c>
      <c r="DD1415" t="s">
        <v>3</v>
      </c>
      <c r="DE1415" t="s">
        <v>3</v>
      </c>
      <c r="DF1415" t="s">
        <v>3</v>
      </c>
      <c r="DG1415" t="s">
        <v>3</v>
      </c>
      <c r="DH1415" t="s">
        <v>3</v>
      </c>
      <c r="DI1415" t="s">
        <v>3</v>
      </c>
      <c r="DJ1415" t="s">
        <v>3</v>
      </c>
      <c r="DK1415" t="s">
        <v>3</v>
      </c>
      <c r="DL1415" t="s">
        <v>3</v>
      </c>
      <c r="DM1415" t="s">
        <v>3</v>
      </c>
      <c r="DN1415">
        <v>0</v>
      </c>
      <c r="DO1415">
        <v>0</v>
      </c>
      <c r="DP1415">
        <v>1</v>
      </c>
      <c r="DQ1415">
        <v>1</v>
      </c>
      <c r="DU1415">
        <v>1009</v>
      </c>
      <c r="DV1415" t="s">
        <v>171</v>
      </c>
      <c r="DW1415" t="s">
        <v>171</v>
      </c>
      <c r="DX1415">
        <v>1000</v>
      </c>
      <c r="EE1415">
        <v>34857348</v>
      </c>
      <c r="EF1415">
        <v>1</v>
      </c>
      <c r="EG1415" t="s">
        <v>86</v>
      </c>
      <c r="EH1415">
        <v>0</v>
      </c>
      <c r="EI1415" t="s">
        <v>3</v>
      </c>
      <c r="EJ1415">
        <v>4</v>
      </c>
      <c r="EK1415">
        <v>1</v>
      </c>
      <c r="EL1415" t="s">
        <v>176</v>
      </c>
      <c r="EM1415" t="s">
        <v>88</v>
      </c>
      <c r="EO1415" t="s">
        <v>3</v>
      </c>
      <c r="EQ1415">
        <v>0</v>
      </c>
      <c r="ER1415">
        <v>56.37</v>
      </c>
      <c r="ES1415">
        <v>0</v>
      </c>
      <c r="ET1415">
        <v>56.37</v>
      </c>
      <c r="EU1415">
        <v>31.45</v>
      </c>
      <c r="EV1415">
        <v>0</v>
      </c>
      <c r="EW1415">
        <v>0</v>
      </c>
      <c r="EX1415">
        <v>0</v>
      </c>
      <c r="EY1415">
        <v>0</v>
      </c>
      <c r="FQ1415">
        <v>0</v>
      </c>
      <c r="FR1415">
        <f t="shared" si="618"/>
        <v>0</v>
      </c>
      <c r="FS1415">
        <v>0</v>
      </c>
      <c r="FX1415">
        <v>0</v>
      </c>
      <c r="FY1415">
        <v>0</v>
      </c>
      <c r="GA1415" t="s">
        <v>3</v>
      </c>
      <c r="GD1415">
        <v>1</v>
      </c>
      <c r="GF1415">
        <v>195036947</v>
      </c>
      <c r="GG1415">
        <v>2</v>
      </c>
      <c r="GH1415">
        <v>1</v>
      </c>
      <c r="GI1415">
        <v>-2</v>
      </c>
      <c r="GJ1415">
        <v>0</v>
      </c>
      <c r="GK1415">
        <v>0</v>
      </c>
      <c r="GL1415">
        <f t="shared" si="619"/>
        <v>0</v>
      </c>
      <c r="GM1415">
        <f>ROUND(O1415+X1415+Y1415,2)+GX1415</f>
        <v>0</v>
      </c>
      <c r="GN1415">
        <f>IF(OR(BI1415=0,BI1415=1),ROUND(O1415+X1415+Y1415,2),0)</f>
        <v>0</v>
      </c>
      <c r="GO1415">
        <f>IF(BI1415=2,ROUND(O1415+X1415+Y1415,2),0)</f>
        <v>0</v>
      </c>
      <c r="GP1415">
        <f>IF(BI1415=4,ROUND(O1415+X1415+Y1415,2)+GX1415,0)</f>
        <v>0</v>
      </c>
      <c r="GR1415">
        <v>0</v>
      </c>
      <c r="GS1415">
        <v>3</v>
      </c>
      <c r="GT1415">
        <v>0</v>
      </c>
      <c r="GU1415" t="s">
        <v>3</v>
      </c>
      <c r="GV1415">
        <f t="shared" si="620"/>
        <v>0</v>
      </c>
      <c r="GW1415">
        <v>1</v>
      </c>
      <c r="GX1415">
        <f t="shared" si="621"/>
        <v>0</v>
      </c>
      <c r="HA1415">
        <v>0</v>
      </c>
      <c r="HB1415">
        <v>0</v>
      </c>
      <c r="HC1415">
        <f t="shared" si="622"/>
        <v>0</v>
      </c>
      <c r="IK1415">
        <v>0</v>
      </c>
    </row>
    <row r="1416" spans="1:245" x14ac:dyDescent="0.2">
      <c r="A1416">
        <v>17</v>
      </c>
      <c r="B1416">
        <v>1</v>
      </c>
      <c r="C1416">
        <f>ROW(SmtRes!A117)</f>
        <v>117</v>
      </c>
      <c r="D1416">
        <f>ROW(EtalonRes!A102)</f>
        <v>102</v>
      </c>
      <c r="E1416" t="s">
        <v>127</v>
      </c>
      <c r="F1416" t="s">
        <v>177</v>
      </c>
      <c r="G1416" t="s">
        <v>178</v>
      </c>
      <c r="H1416" t="s">
        <v>171</v>
      </c>
      <c r="I1416">
        <v>0</v>
      </c>
      <c r="J1416">
        <v>0</v>
      </c>
      <c r="O1416">
        <f t="shared" si="594"/>
        <v>0</v>
      </c>
      <c r="P1416">
        <f t="shared" si="595"/>
        <v>0</v>
      </c>
      <c r="Q1416">
        <f t="shared" si="596"/>
        <v>0</v>
      </c>
      <c r="R1416">
        <f t="shared" si="597"/>
        <v>0</v>
      </c>
      <c r="S1416">
        <f t="shared" si="598"/>
        <v>0</v>
      </c>
      <c r="T1416">
        <f t="shared" si="599"/>
        <v>0</v>
      </c>
      <c r="U1416">
        <f t="shared" si="600"/>
        <v>0</v>
      </c>
      <c r="V1416">
        <f t="shared" si="601"/>
        <v>0</v>
      </c>
      <c r="W1416">
        <f t="shared" si="602"/>
        <v>0</v>
      </c>
      <c r="X1416">
        <f t="shared" si="603"/>
        <v>0</v>
      </c>
      <c r="Y1416">
        <f t="shared" si="603"/>
        <v>0</v>
      </c>
      <c r="AA1416">
        <v>36286615</v>
      </c>
      <c r="AB1416">
        <f t="shared" si="604"/>
        <v>116.44</v>
      </c>
      <c r="AC1416">
        <f>ROUND((ES1416),6)</f>
        <v>0</v>
      </c>
      <c r="AD1416">
        <f>ROUND((((ET1416)-(EU1416))+AE1416),6)</f>
        <v>0</v>
      </c>
      <c r="AE1416">
        <f t="shared" si="605"/>
        <v>0</v>
      </c>
      <c r="AF1416">
        <f t="shared" si="605"/>
        <v>116.44</v>
      </c>
      <c r="AG1416">
        <f t="shared" si="606"/>
        <v>0</v>
      </c>
      <c r="AH1416">
        <f t="shared" si="607"/>
        <v>1.02</v>
      </c>
      <c r="AI1416">
        <f t="shared" si="607"/>
        <v>0</v>
      </c>
      <c r="AJ1416">
        <f t="shared" si="608"/>
        <v>0</v>
      </c>
      <c r="AK1416">
        <v>116.44</v>
      </c>
      <c r="AL1416">
        <v>0</v>
      </c>
      <c r="AM1416">
        <v>0</v>
      </c>
      <c r="AN1416">
        <v>0</v>
      </c>
      <c r="AO1416">
        <v>116.44</v>
      </c>
      <c r="AP1416">
        <v>0</v>
      </c>
      <c r="AQ1416">
        <v>1.02</v>
      </c>
      <c r="AR1416">
        <v>0</v>
      </c>
      <c r="AS1416">
        <v>0</v>
      </c>
      <c r="AT1416">
        <v>70</v>
      </c>
      <c r="AU1416">
        <v>10</v>
      </c>
      <c r="AV1416">
        <v>1</v>
      </c>
      <c r="AW1416">
        <v>1</v>
      </c>
      <c r="AZ1416">
        <v>1</v>
      </c>
      <c r="BA1416">
        <v>1</v>
      </c>
      <c r="BB1416">
        <v>1</v>
      </c>
      <c r="BC1416">
        <v>1</v>
      </c>
      <c r="BD1416" t="s">
        <v>3</v>
      </c>
      <c r="BE1416" t="s">
        <v>3</v>
      </c>
      <c r="BF1416" t="s">
        <v>3</v>
      </c>
      <c r="BG1416" t="s">
        <v>3</v>
      </c>
      <c r="BH1416">
        <v>0</v>
      </c>
      <c r="BI1416">
        <v>4</v>
      </c>
      <c r="BJ1416" t="s">
        <v>271</v>
      </c>
      <c r="BM1416">
        <v>0</v>
      </c>
      <c r="BN1416">
        <v>0</v>
      </c>
      <c r="BO1416" t="s">
        <v>3</v>
      </c>
      <c r="BP1416">
        <v>0</v>
      </c>
      <c r="BQ1416">
        <v>1</v>
      </c>
      <c r="BR1416">
        <v>0</v>
      </c>
      <c r="BS1416">
        <v>1</v>
      </c>
      <c r="BT1416">
        <v>1</v>
      </c>
      <c r="BU1416">
        <v>1</v>
      </c>
      <c r="BV1416">
        <v>1</v>
      </c>
      <c r="BW1416">
        <v>1</v>
      </c>
      <c r="BX1416">
        <v>1</v>
      </c>
      <c r="BY1416" t="s">
        <v>3</v>
      </c>
      <c r="BZ1416">
        <v>70</v>
      </c>
      <c r="CA1416">
        <v>10</v>
      </c>
      <c r="CE1416">
        <v>0</v>
      </c>
      <c r="CF1416">
        <v>0</v>
      </c>
      <c r="CG1416">
        <v>0</v>
      </c>
      <c r="CM1416">
        <v>0</v>
      </c>
      <c r="CN1416" t="s">
        <v>3</v>
      </c>
      <c r="CO1416">
        <v>0</v>
      </c>
      <c r="CP1416">
        <f t="shared" si="609"/>
        <v>0</v>
      </c>
      <c r="CQ1416">
        <f t="shared" si="610"/>
        <v>0</v>
      </c>
      <c r="CR1416">
        <f>((((ET1416)*BB1416-(EU1416)*BS1416)+AE1416*BS1416)*AV1416)</f>
        <v>0</v>
      </c>
      <c r="CS1416">
        <f t="shared" si="611"/>
        <v>0</v>
      </c>
      <c r="CT1416">
        <f t="shared" si="612"/>
        <v>116.44</v>
      </c>
      <c r="CU1416">
        <f t="shared" si="613"/>
        <v>0</v>
      </c>
      <c r="CV1416">
        <f t="shared" si="614"/>
        <v>1.02</v>
      </c>
      <c r="CW1416">
        <f t="shared" si="615"/>
        <v>0</v>
      </c>
      <c r="CX1416">
        <f t="shared" si="615"/>
        <v>0</v>
      </c>
      <c r="CY1416">
        <f t="shared" si="616"/>
        <v>0</v>
      </c>
      <c r="CZ1416">
        <f t="shared" si="617"/>
        <v>0</v>
      </c>
      <c r="DC1416" t="s">
        <v>3</v>
      </c>
      <c r="DD1416" t="s">
        <v>3</v>
      </c>
      <c r="DE1416" t="s">
        <v>3</v>
      </c>
      <c r="DF1416" t="s">
        <v>3</v>
      </c>
      <c r="DG1416" t="s">
        <v>3</v>
      </c>
      <c r="DH1416" t="s">
        <v>3</v>
      </c>
      <c r="DI1416" t="s">
        <v>3</v>
      </c>
      <c r="DJ1416" t="s">
        <v>3</v>
      </c>
      <c r="DK1416" t="s">
        <v>3</v>
      </c>
      <c r="DL1416" t="s">
        <v>3</v>
      </c>
      <c r="DM1416" t="s">
        <v>3</v>
      </c>
      <c r="DN1416">
        <v>0</v>
      </c>
      <c r="DO1416">
        <v>0</v>
      </c>
      <c r="DP1416">
        <v>1</v>
      </c>
      <c r="DQ1416">
        <v>1</v>
      </c>
      <c r="DU1416">
        <v>1009</v>
      </c>
      <c r="DV1416" t="s">
        <v>171</v>
      </c>
      <c r="DW1416" t="s">
        <v>171</v>
      </c>
      <c r="DX1416">
        <v>1000</v>
      </c>
      <c r="EE1416">
        <v>34857346</v>
      </c>
      <c r="EF1416">
        <v>1</v>
      </c>
      <c r="EG1416" t="s">
        <v>86</v>
      </c>
      <c r="EH1416">
        <v>0</v>
      </c>
      <c r="EI1416" t="s">
        <v>3</v>
      </c>
      <c r="EJ1416">
        <v>4</v>
      </c>
      <c r="EK1416">
        <v>0</v>
      </c>
      <c r="EL1416" t="s">
        <v>87</v>
      </c>
      <c r="EM1416" t="s">
        <v>88</v>
      </c>
      <c r="EO1416" t="s">
        <v>3</v>
      </c>
      <c r="EQ1416">
        <v>0</v>
      </c>
      <c r="ER1416">
        <v>116.44</v>
      </c>
      <c r="ES1416">
        <v>0</v>
      </c>
      <c r="ET1416">
        <v>0</v>
      </c>
      <c r="EU1416">
        <v>0</v>
      </c>
      <c r="EV1416">
        <v>116.44</v>
      </c>
      <c r="EW1416">
        <v>1.02</v>
      </c>
      <c r="EX1416">
        <v>0</v>
      </c>
      <c r="EY1416">
        <v>0</v>
      </c>
      <c r="FQ1416">
        <v>0</v>
      </c>
      <c r="FR1416">
        <f t="shared" si="618"/>
        <v>0</v>
      </c>
      <c r="FS1416">
        <v>0</v>
      </c>
      <c r="FX1416">
        <v>70</v>
      </c>
      <c r="FY1416">
        <v>10</v>
      </c>
      <c r="GA1416" t="s">
        <v>3</v>
      </c>
      <c r="GD1416">
        <v>0</v>
      </c>
      <c r="GF1416">
        <v>-897554635</v>
      </c>
      <c r="GG1416">
        <v>2</v>
      </c>
      <c r="GH1416">
        <v>1</v>
      </c>
      <c r="GI1416">
        <v>-2</v>
      </c>
      <c r="GJ1416">
        <v>0</v>
      </c>
      <c r="GK1416">
        <f>ROUND(R1416*(R12)/100,2)</f>
        <v>0</v>
      </c>
      <c r="GL1416">
        <f t="shared" si="619"/>
        <v>0</v>
      </c>
      <c r="GM1416">
        <f>ROUND(O1416+X1416+Y1416+GK1416,2)+GX1416</f>
        <v>0</v>
      </c>
      <c r="GN1416">
        <f>IF(OR(BI1416=0,BI1416=1),ROUND(O1416+X1416+Y1416+GK1416,2),0)</f>
        <v>0</v>
      </c>
      <c r="GO1416">
        <f>IF(BI1416=2,ROUND(O1416+X1416+Y1416+GK1416,2),0)</f>
        <v>0</v>
      </c>
      <c r="GP1416">
        <f>IF(BI1416=4,ROUND(O1416+X1416+Y1416+GK1416,2)+GX1416,0)</f>
        <v>0</v>
      </c>
      <c r="GR1416">
        <v>0</v>
      </c>
      <c r="GS1416">
        <v>3</v>
      </c>
      <c r="GT1416">
        <v>0</v>
      </c>
      <c r="GU1416" t="s">
        <v>3</v>
      </c>
      <c r="GV1416">
        <f t="shared" si="620"/>
        <v>0</v>
      </c>
      <c r="GW1416">
        <v>1</v>
      </c>
      <c r="GX1416">
        <f t="shared" si="621"/>
        <v>0</v>
      </c>
      <c r="HA1416">
        <v>0</v>
      </c>
      <c r="HB1416">
        <v>0</v>
      </c>
      <c r="HC1416">
        <f t="shared" si="622"/>
        <v>0</v>
      </c>
      <c r="IK1416">
        <v>0</v>
      </c>
    </row>
    <row r="1417" spans="1:245" x14ac:dyDescent="0.2">
      <c r="A1417">
        <v>17</v>
      </c>
      <c r="B1417">
        <v>1</v>
      </c>
      <c r="C1417">
        <f>ROW(SmtRes!A119)</f>
        <v>119</v>
      </c>
      <c r="D1417">
        <f>ROW(EtalonRes!A104)</f>
        <v>104</v>
      </c>
      <c r="E1417" t="s">
        <v>128</v>
      </c>
      <c r="F1417" t="s">
        <v>180</v>
      </c>
      <c r="G1417" t="s">
        <v>181</v>
      </c>
      <c r="H1417" t="s">
        <v>171</v>
      </c>
      <c r="I1417">
        <v>0</v>
      </c>
      <c r="J1417">
        <v>0</v>
      </c>
      <c r="O1417">
        <f t="shared" si="594"/>
        <v>0</v>
      </c>
      <c r="P1417">
        <f t="shared" si="595"/>
        <v>0</v>
      </c>
      <c r="Q1417">
        <f t="shared" si="596"/>
        <v>0</v>
      </c>
      <c r="R1417">
        <f t="shared" si="597"/>
        <v>0</v>
      </c>
      <c r="S1417">
        <f t="shared" si="598"/>
        <v>0</v>
      </c>
      <c r="T1417">
        <f t="shared" si="599"/>
        <v>0</v>
      </c>
      <c r="U1417">
        <f t="shared" si="600"/>
        <v>0</v>
      </c>
      <c r="V1417">
        <f t="shared" si="601"/>
        <v>0</v>
      </c>
      <c r="W1417">
        <f t="shared" si="602"/>
        <v>0</v>
      </c>
      <c r="X1417">
        <f t="shared" si="603"/>
        <v>0</v>
      </c>
      <c r="Y1417">
        <f t="shared" si="603"/>
        <v>0</v>
      </c>
      <c r="AA1417">
        <v>36286615</v>
      </c>
      <c r="AB1417">
        <f t="shared" si="604"/>
        <v>161.84</v>
      </c>
      <c r="AC1417">
        <f>ROUND((ES1417),6)</f>
        <v>0</v>
      </c>
      <c r="AD1417">
        <f>ROUND((((ET1417)-(EU1417))+AE1417),6)</f>
        <v>161.84</v>
      </c>
      <c r="AE1417">
        <f t="shared" si="605"/>
        <v>90.22</v>
      </c>
      <c r="AF1417">
        <f t="shared" si="605"/>
        <v>0</v>
      </c>
      <c r="AG1417">
        <f t="shared" si="606"/>
        <v>0</v>
      </c>
      <c r="AH1417">
        <f t="shared" si="607"/>
        <v>0</v>
      </c>
      <c r="AI1417">
        <f t="shared" si="607"/>
        <v>0</v>
      </c>
      <c r="AJ1417">
        <f t="shared" si="608"/>
        <v>0</v>
      </c>
      <c r="AK1417">
        <v>161.84</v>
      </c>
      <c r="AL1417">
        <v>0</v>
      </c>
      <c r="AM1417">
        <v>161.84</v>
      </c>
      <c r="AN1417">
        <v>90.22</v>
      </c>
      <c r="AO1417">
        <v>0</v>
      </c>
      <c r="AP1417">
        <v>0</v>
      </c>
      <c r="AQ1417">
        <v>0</v>
      </c>
      <c r="AR1417">
        <v>0</v>
      </c>
      <c r="AS1417">
        <v>0</v>
      </c>
      <c r="AT1417">
        <v>0</v>
      </c>
      <c r="AU1417">
        <v>0</v>
      </c>
      <c r="AV1417">
        <v>1</v>
      </c>
      <c r="AW1417">
        <v>1</v>
      </c>
      <c r="AZ1417">
        <v>1</v>
      </c>
      <c r="BA1417">
        <v>1</v>
      </c>
      <c r="BB1417">
        <v>1</v>
      </c>
      <c r="BC1417">
        <v>1</v>
      </c>
      <c r="BD1417" t="s">
        <v>3</v>
      </c>
      <c r="BE1417" t="s">
        <v>3</v>
      </c>
      <c r="BF1417" t="s">
        <v>3</v>
      </c>
      <c r="BG1417" t="s">
        <v>3</v>
      </c>
      <c r="BH1417">
        <v>0</v>
      </c>
      <c r="BI1417">
        <v>4</v>
      </c>
      <c r="BJ1417" t="s">
        <v>272</v>
      </c>
      <c r="BM1417">
        <v>1</v>
      </c>
      <c r="BN1417">
        <v>0</v>
      </c>
      <c r="BO1417" t="s">
        <v>3</v>
      </c>
      <c r="BP1417">
        <v>0</v>
      </c>
      <c r="BQ1417">
        <v>1</v>
      </c>
      <c r="BR1417">
        <v>0</v>
      </c>
      <c r="BS1417">
        <v>1</v>
      </c>
      <c r="BT1417">
        <v>1</v>
      </c>
      <c r="BU1417">
        <v>1</v>
      </c>
      <c r="BV1417">
        <v>1</v>
      </c>
      <c r="BW1417">
        <v>1</v>
      </c>
      <c r="BX1417">
        <v>1</v>
      </c>
      <c r="BY1417" t="s">
        <v>3</v>
      </c>
      <c r="BZ1417">
        <v>0</v>
      </c>
      <c r="CA1417">
        <v>0</v>
      </c>
      <c r="CE1417">
        <v>0</v>
      </c>
      <c r="CF1417">
        <v>0</v>
      </c>
      <c r="CG1417">
        <v>0</v>
      </c>
      <c r="CM1417">
        <v>0</v>
      </c>
      <c r="CN1417" t="s">
        <v>3</v>
      </c>
      <c r="CO1417">
        <v>0</v>
      </c>
      <c r="CP1417">
        <f t="shared" si="609"/>
        <v>0</v>
      </c>
      <c r="CQ1417">
        <f t="shared" si="610"/>
        <v>0</v>
      </c>
      <c r="CR1417">
        <f>((((ET1417)*BB1417-(EU1417)*BS1417)+AE1417*BS1417)*AV1417)</f>
        <v>161.84</v>
      </c>
      <c r="CS1417">
        <f t="shared" si="611"/>
        <v>90.22</v>
      </c>
      <c r="CT1417">
        <f t="shared" si="612"/>
        <v>0</v>
      </c>
      <c r="CU1417">
        <f t="shared" si="613"/>
        <v>0</v>
      </c>
      <c r="CV1417">
        <f t="shared" si="614"/>
        <v>0</v>
      </c>
      <c r="CW1417">
        <f t="shared" si="615"/>
        <v>0</v>
      </c>
      <c r="CX1417">
        <f t="shared" si="615"/>
        <v>0</v>
      </c>
      <c r="CY1417">
        <f t="shared" si="616"/>
        <v>0</v>
      </c>
      <c r="CZ1417">
        <f t="shared" si="617"/>
        <v>0</v>
      </c>
      <c r="DC1417" t="s">
        <v>3</v>
      </c>
      <c r="DD1417" t="s">
        <v>3</v>
      </c>
      <c r="DE1417" t="s">
        <v>3</v>
      </c>
      <c r="DF1417" t="s">
        <v>3</v>
      </c>
      <c r="DG1417" t="s">
        <v>3</v>
      </c>
      <c r="DH1417" t="s">
        <v>3</v>
      </c>
      <c r="DI1417" t="s">
        <v>3</v>
      </c>
      <c r="DJ1417" t="s">
        <v>3</v>
      </c>
      <c r="DK1417" t="s">
        <v>3</v>
      </c>
      <c r="DL1417" t="s">
        <v>3</v>
      </c>
      <c r="DM1417" t="s">
        <v>3</v>
      </c>
      <c r="DN1417">
        <v>0</v>
      </c>
      <c r="DO1417">
        <v>0</v>
      </c>
      <c r="DP1417">
        <v>1</v>
      </c>
      <c r="DQ1417">
        <v>1</v>
      </c>
      <c r="DU1417">
        <v>1009</v>
      </c>
      <c r="DV1417" t="s">
        <v>171</v>
      </c>
      <c r="DW1417" t="s">
        <v>171</v>
      </c>
      <c r="DX1417">
        <v>1000</v>
      </c>
      <c r="EE1417">
        <v>34857348</v>
      </c>
      <c r="EF1417">
        <v>1</v>
      </c>
      <c r="EG1417" t="s">
        <v>86</v>
      </c>
      <c r="EH1417">
        <v>0</v>
      </c>
      <c r="EI1417" t="s">
        <v>3</v>
      </c>
      <c r="EJ1417">
        <v>4</v>
      </c>
      <c r="EK1417">
        <v>1</v>
      </c>
      <c r="EL1417" t="s">
        <v>176</v>
      </c>
      <c r="EM1417" t="s">
        <v>88</v>
      </c>
      <c r="EO1417" t="s">
        <v>3</v>
      </c>
      <c r="EQ1417">
        <v>0</v>
      </c>
      <c r="ER1417">
        <v>161.84</v>
      </c>
      <c r="ES1417">
        <v>0</v>
      </c>
      <c r="ET1417">
        <v>161.84</v>
      </c>
      <c r="EU1417">
        <v>90.22</v>
      </c>
      <c r="EV1417">
        <v>0</v>
      </c>
      <c r="EW1417">
        <v>0</v>
      </c>
      <c r="EX1417">
        <v>0</v>
      </c>
      <c r="EY1417">
        <v>0</v>
      </c>
      <c r="FQ1417">
        <v>0</v>
      </c>
      <c r="FR1417">
        <f t="shared" si="618"/>
        <v>0</v>
      </c>
      <c r="FS1417">
        <v>0</v>
      </c>
      <c r="FX1417">
        <v>0</v>
      </c>
      <c r="FY1417">
        <v>0</v>
      </c>
      <c r="GA1417" t="s">
        <v>3</v>
      </c>
      <c r="GD1417">
        <v>1</v>
      </c>
      <c r="GF1417">
        <v>-1900305935</v>
      </c>
      <c r="GG1417">
        <v>2</v>
      </c>
      <c r="GH1417">
        <v>1</v>
      </c>
      <c r="GI1417">
        <v>-2</v>
      </c>
      <c r="GJ1417">
        <v>0</v>
      </c>
      <c r="GK1417">
        <v>0</v>
      </c>
      <c r="GL1417">
        <f t="shared" si="619"/>
        <v>0</v>
      </c>
      <c r="GM1417">
        <f>ROUND(O1417+X1417+Y1417,2)+GX1417</f>
        <v>0</v>
      </c>
      <c r="GN1417">
        <f>IF(OR(BI1417=0,BI1417=1),ROUND(O1417+X1417+Y1417,2),0)</f>
        <v>0</v>
      </c>
      <c r="GO1417">
        <f>IF(BI1417=2,ROUND(O1417+X1417+Y1417,2),0)</f>
        <v>0</v>
      </c>
      <c r="GP1417">
        <f>IF(BI1417=4,ROUND(O1417+X1417+Y1417,2)+GX1417,0)</f>
        <v>0</v>
      </c>
      <c r="GR1417">
        <v>0</v>
      </c>
      <c r="GS1417">
        <v>3</v>
      </c>
      <c r="GT1417">
        <v>0</v>
      </c>
      <c r="GU1417" t="s">
        <v>3</v>
      </c>
      <c r="GV1417">
        <f t="shared" si="620"/>
        <v>0</v>
      </c>
      <c r="GW1417">
        <v>1</v>
      </c>
      <c r="GX1417">
        <f t="shared" si="621"/>
        <v>0</v>
      </c>
      <c r="HA1417">
        <v>0</v>
      </c>
      <c r="HB1417">
        <v>0</v>
      </c>
      <c r="HC1417">
        <f t="shared" si="622"/>
        <v>0</v>
      </c>
      <c r="IK1417">
        <v>0</v>
      </c>
    </row>
    <row r="1418" spans="1:245" x14ac:dyDescent="0.2">
      <c r="A1418">
        <v>17</v>
      </c>
      <c r="B1418">
        <v>1</v>
      </c>
      <c r="C1418">
        <f>ROW(SmtRes!A121)</f>
        <v>121</v>
      </c>
      <c r="D1418">
        <f>ROW(EtalonRes!A106)</f>
        <v>106</v>
      </c>
      <c r="E1418" t="s">
        <v>129</v>
      </c>
      <c r="F1418" t="s">
        <v>183</v>
      </c>
      <c r="G1418" t="s">
        <v>184</v>
      </c>
      <c r="H1418" t="s">
        <v>171</v>
      </c>
      <c r="I1418">
        <v>0</v>
      </c>
      <c r="J1418">
        <v>0</v>
      </c>
      <c r="O1418">
        <f t="shared" si="594"/>
        <v>0</v>
      </c>
      <c r="P1418">
        <f t="shared" si="595"/>
        <v>0</v>
      </c>
      <c r="Q1418">
        <f t="shared" si="596"/>
        <v>0</v>
      </c>
      <c r="R1418">
        <f t="shared" si="597"/>
        <v>0</v>
      </c>
      <c r="S1418">
        <f t="shared" si="598"/>
        <v>0</v>
      </c>
      <c r="T1418">
        <f t="shared" si="599"/>
        <v>0</v>
      </c>
      <c r="U1418">
        <f t="shared" si="600"/>
        <v>0</v>
      </c>
      <c r="V1418">
        <f t="shared" si="601"/>
        <v>0</v>
      </c>
      <c r="W1418">
        <f t="shared" si="602"/>
        <v>0</v>
      </c>
      <c r="X1418">
        <f t="shared" si="603"/>
        <v>0</v>
      </c>
      <c r="Y1418">
        <f t="shared" si="603"/>
        <v>0</v>
      </c>
      <c r="AA1418">
        <v>36286615</v>
      </c>
      <c r="AB1418">
        <f t="shared" si="604"/>
        <v>693.68</v>
      </c>
      <c r="AC1418">
        <f>ROUND(((ES1418*26)),6)</f>
        <v>0</v>
      </c>
      <c r="AD1418">
        <f>ROUND(((((ET1418*26))-((EU1418*26)))+AE1418),6)</f>
        <v>693.68</v>
      </c>
      <c r="AE1418">
        <f>ROUND(((EU1418*26)),6)</f>
        <v>387.4</v>
      </c>
      <c r="AF1418">
        <f>ROUND(((EV1418*26)),6)</f>
        <v>0</v>
      </c>
      <c r="AG1418">
        <f t="shared" si="606"/>
        <v>0</v>
      </c>
      <c r="AH1418">
        <f>((EW1418*26))</f>
        <v>0</v>
      </c>
      <c r="AI1418">
        <f>((EX1418*26))</f>
        <v>0</v>
      </c>
      <c r="AJ1418">
        <f t="shared" si="608"/>
        <v>0</v>
      </c>
      <c r="AK1418">
        <v>26.68</v>
      </c>
      <c r="AL1418">
        <v>0</v>
      </c>
      <c r="AM1418">
        <v>26.68</v>
      </c>
      <c r="AN1418">
        <v>14.9</v>
      </c>
      <c r="AO1418">
        <v>0</v>
      </c>
      <c r="AP1418">
        <v>0</v>
      </c>
      <c r="AQ1418">
        <v>0</v>
      </c>
      <c r="AR1418">
        <v>0</v>
      </c>
      <c r="AS1418">
        <v>0</v>
      </c>
      <c r="AT1418">
        <v>0</v>
      </c>
      <c r="AU1418">
        <v>0</v>
      </c>
      <c r="AV1418">
        <v>1</v>
      </c>
      <c r="AW1418">
        <v>1</v>
      </c>
      <c r="AZ1418">
        <v>1</v>
      </c>
      <c r="BA1418">
        <v>1</v>
      </c>
      <c r="BB1418">
        <v>1</v>
      </c>
      <c r="BC1418">
        <v>1</v>
      </c>
      <c r="BD1418" t="s">
        <v>3</v>
      </c>
      <c r="BE1418" t="s">
        <v>3</v>
      </c>
      <c r="BF1418" t="s">
        <v>3</v>
      </c>
      <c r="BG1418" t="s">
        <v>3</v>
      </c>
      <c r="BH1418">
        <v>0</v>
      </c>
      <c r="BI1418">
        <v>4</v>
      </c>
      <c r="BJ1418" t="s">
        <v>273</v>
      </c>
      <c r="BM1418">
        <v>1</v>
      </c>
      <c r="BN1418">
        <v>0</v>
      </c>
      <c r="BO1418" t="s">
        <v>3</v>
      </c>
      <c r="BP1418">
        <v>0</v>
      </c>
      <c r="BQ1418">
        <v>1</v>
      </c>
      <c r="BR1418">
        <v>0</v>
      </c>
      <c r="BS1418">
        <v>1</v>
      </c>
      <c r="BT1418">
        <v>1</v>
      </c>
      <c r="BU1418">
        <v>1</v>
      </c>
      <c r="BV1418">
        <v>1</v>
      </c>
      <c r="BW1418">
        <v>1</v>
      </c>
      <c r="BX1418">
        <v>1</v>
      </c>
      <c r="BY1418" t="s">
        <v>3</v>
      </c>
      <c r="BZ1418">
        <v>0</v>
      </c>
      <c r="CA1418">
        <v>0</v>
      </c>
      <c r="CE1418">
        <v>0</v>
      </c>
      <c r="CF1418">
        <v>0</v>
      </c>
      <c r="CG1418">
        <v>0</v>
      </c>
      <c r="CM1418">
        <v>0</v>
      </c>
      <c r="CN1418" t="s">
        <v>3</v>
      </c>
      <c r="CO1418">
        <v>0</v>
      </c>
      <c r="CP1418">
        <f t="shared" si="609"/>
        <v>0</v>
      </c>
      <c r="CQ1418">
        <f t="shared" si="610"/>
        <v>0</v>
      </c>
      <c r="CR1418">
        <f>(((((ET1418*26))*BB1418-((EU1418*26))*BS1418)+AE1418*BS1418)*AV1418)</f>
        <v>693.67999999999984</v>
      </c>
      <c r="CS1418">
        <f t="shared" si="611"/>
        <v>387.4</v>
      </c>
      <c r="CT1418">
        <f t="shared" si="612"/>
        <v>0</v>
      </c>
      <c r="CU1418">
        <f t="shared" si="613"/>
        <v>0</v>
      </c>
      <c r="CV1418">
        <f t="shared" si="614"/>
        <v>0</v>
      </c>
      <c r="CW1418">
        <f t="shared" si="615"/>
        <v>0</v>
      </c>
      <c r="CX1418">
        <f t="shared" si="615"/>
        <v>0</v>
      </c>
      <c r="CY1418">
        <f t="shared" si="616"/>
        <v>0</v>
      </c>
      <c r="CZ1418">
        <f t="shared" si="617"/>
        <v>0</v>
      </c>
      <c r="DC1418" t="s">
        <v>3</v>
      </c>
      <c r="DD1418" t="s">
        <v>186</v>
      </c>
      <c r="DE1418" t="s">
        <v>186</v>
      </c>
      <c r="DF1418" t="s">
        <v>186</v>
      </c>
      <c r="DG1418" t="s">
        <v>186</v>
      </c>
      <c r="DH1418" t="s">
        <v>3</v>
      </c>
      <c r="DI1418" t="s">
        <v>186</v>
      </c>
      <c r="DJ1418" t="s">
        <v>186</v>
      </c>
      <c r="DK1418" t="s">
        <v>3</v>
      </c>
      <c r="DL1418" t="s">
        <v>3</v>
      </c>
      <c r="DM1418" t="s">
        <v>3</v>
      </c>
      <c r="DN1418">
        <v>0</v>
      </c>
      <c r="DO1418">
        <v>0</v>
      </c>
      <c r="DP1418">
        <v>1</v>
      </c>
      <c r="DQ1418">
        <v>1</v>
      </c>
      <c r="DU1418">
        <v>1009</v>
      </c>
      <c r="DV1418" t="s">
        <v>171</v>
      </c>
      <c r="DW1418" t="s">
        <v>171</v>
      </c>
      <c r="DX1418">
        <v>1000</v>
      </c>
      <c r="EE1418">
        <v>34857348</v>
      </c>
      <c r="EF1418">
        <v>1</v>
      </c>
      <c r="EG1418" t="s">
        <v>86</v>
      </c>
      <c r="EH1418">
        <v>0</v>
      </c>
      <c r="EI1418" t="s">
        <v>3</v>
      </c>
      <c r="EJ1418">
        <v>4</v>
      </c>
      <c r="EK1418">
        <v>1</v>
      </c>
      <c r="EL1418" t="s">
        <v>176</v>
      </c>
      <c r="EM1418" t="s">
        <v>88</v>
      </c>
      <c r="EO1418" t="s">
        <v>3</v>
      </c>
      <c r="EQ1418">
        <v>0</v>
      </c>
      <c r="ER1418">
        <v>26.68</v>
      </c>
      <c r="ES1418">
        <v>0</v>
      </c>
      <c r="ET1418">
        <v>26.68</v>
      </c>
      <c r="EU1418">
        <v>14.9</v>
      </c>
      <c r="EV1418">
        <v>0</v>
      </c>
      <c r="EW1418">
        <v>0</v>
      </c>
      <c r="EX1418">
        <v>0</v>
      </c>
      <c r="EY1418">
        <v>0</v>
      </c>
      <c r="FQ1418">
        <v>0</v>
      </c>
      <c r="FR1418">
        <f t="shared" si="618"/>
        <v>0</v>
      </c>
      <c r="FS1418">
        <v>0</v>
      </c>
      <c r="FX1418">
        <v>0</v>
      </c>
      <c r="FY1418">
        <v>0</v>
      </c>
      <c r="GA1418" t="s">
        <v>3</v>
      </c>
      <c r="GD1418">
        <v>1</v>
      </c>
      <c r="GF1418">
        <v>-515617401</v>
      </c>
      <c r="GG1418">
        <v>2</v>
      </c>
      <c r="GH1418">
        <v>1</v>
      </c>
      <c r="GI1418">
        <v>-2</v>
      </c>
      <c r="GJ1418">
        <v>0</v>
      </c>
      <c r="GK1418">
        <v>0</v>
      </c>
      <c r="GL1418">
        <f t="shared" si="619"/>
        <v>0</v>
      </c>
      <c r="GM1418">
        <f>ROUND(O1418+X1418+Y1418,2)+GX1418</f>
        <v>0</v>
      </c>
      <c r="GN1418">
        <f>IF(OR(BI1418=0,BI1418=1),ROUND(O1418+X1418+Y1418,2),0)</f>
        <v>0</v>
      </c>
      <c r="GO1418">
        <f>IF(BI1418=2,ROUND(O1418+X1418+Y1418,2),0)</f>
        <v>0</v>
      </c>
      <c r="GP1418">
        <f>IF(BI1418=4,ROUND(O1418+X1418+Y1418,2)+GX1418,0)</f>
        <v>0</v>
      </c>
      <c r="GR1418">
        <v>0</v>
      </c>
      <c r="GS1418">
        <v>3</v>
      </c>
      <c r="GT1418">
        <v>0</v>
      </c>
      <c r="GU1418" t="s">
        <v>3</v>
      </c>
      <c r="GV1418">
        <f t="shared" si="620"/>
        <v>0</v>
      </c>
      <c r="GW1418">
        <v>1</v>
      </c>
      <c r="GX1418">
        <f t="shared" si="621"/>
        <v>0</v>
      </c>
      <c r="HA1418">
        <v>0</v>
      </c>
      <c r="HB1418">
        <v>0</v>
      </c>
      <c r="HC1418">
        <f t="shared" si="622"/>
        <v>0</v>
      </c>
      <c r="IK1418">
        <v>0</v>
      </c>
    </row>
    <row r="1419" spans="1:245" x14ac:dyDescent="0.2">
      <c r="A1419">
        <v>17</v>
      </c>
      <c r="B1419">
        <v>1</v>
      </c>
      <c r="E1419" t="s">
        <v>130</v>
      </c>
      <c r="F1419" t="s">
        <v>187</v>
      </c>
      <c r="G1419" t="s">
        <v>188</v>
      </c>
      <c r="H1419" t="s">
        <v>171</v>
      </c>
      <c r="I1419">
        <v>0</v>
      </c>
      <c r="J1419">
        <v>0</v>
      </c>
      <c r="O1419">
        <f t="shared" si="594"/>
        <v>0</v>
      </c>
      <c r="P1419">
        <f t="shared" si="595"/>
        <v>0</v>
      </c>
      <c r="Q1419">
        <f t="shared" si="596"/>
        <v>0</v>
      </c>
      <c r="R1419">
        <f t="shared" si="597"/>
        <v>0</v>
      </c>
      <c r="S1419">
        <f t="shared" si="598"/>
        <v>0</v>
      </c>
      <c r="T1419">
        <f t="shared" si="599"/>
        <v>0</v>
      </c>
      <c r="U1419">
        <f t="shared" si="600"/>
        <v>0</v>
      </c>
      <c r="V1419">
        <f t="shared" si="601"/>
        <v>0</v>
      </c>
      <c r="W1419">
        <f t="shared" si="602"/>
        <v>0</v>
      </c>
      <c r="X1419">
        <f t="shared" si="603"/>
        <v>0</v>
      </c>
      <c r="Y1419">
        <f t="shared" si="603"/>
        <v>0</v>
      </c>
      <c r="AA1419">
        <v>36286615</v>
      </c>
      <c r="AB1419">
        <f t="shared" si="604"/>
        <v>186.23</v>
      </c>
      <c r="AC1419">
        <f>ROUND((ES1419),6)</f>
        <v>186.23</v>
      </c>
      <c r="AD1419">
        <f>ROUND((((ET1419)-(EU1419))+AE1419),6)</f>
        <v>0</v>
      </c>
      <c r="AE1419">
        <f>ROUND((EU1419),6)</f>
        <v>0</v>
      </c>
      <c r="AF1419">
        <f>ROUND((EV1419),6)</f>
        <v>0</v>
      </c>
      <c r="AG1419">
        <f t="shared" si="606"/>
        <v>0</v>
      </c>
      <c r="AH1419">
        <f>(EW1419)</f>
        <v>0</v>
      </c>
      <c r="AI1419">
        <f>(EX1419)</f>
        <v>0</v>
      </c>
      <c r="AJ1419">
        <f t="shared" si="608"/>
        <v>0</v>
      </c>
      <c r="AK1419">
        <v>186.23</v>
      </c>
      <c r="AL1419">
        <v>186.23</v>
      </c>
      <c r="AM1419">
        <v>0</v>
      </c>
      <c r="AN1419">
        <v>0</v>
      </c>
      <c r="AO1419">
        <v>0</v>
      </c>
      <c r="AP1419">
        <v>0</v>
      </c>
      <c r="AQ1419">
        <v>0</v>
      </c>
      <c r="AR1419">
        <v>0</v>
      </c>
      <c r="AS1419">
        <v>0</v>
      </c>
      <c r="AT1419">
        <v>70</v>
      </c>
      <c r="AU1419">
        <v>10</v>
      </c>
      <c r="AV1419">
        <v>1</v>
      </c>
      <c r="AW1419">
        <v>1</v>
      </c>
      <c r="AZ1419">
        <v>1</v>
      </c>
      <c r="BA1419">
        <v>1</v>
      </c>
      <c r="BB1419">
        <v>1</v>
      </c>
      <c r="BC1419">
        <v>1</v>
      </c>
      <c r="BD1419" t="s">
        <v>3</v>
      </c>
      <c r="BE1419" t="s">
        <v>3</v>
      </c>
      <c r="BF1419" t="s">
        <v>3</v>
      </c>
      <c r="BG1419" t="s">
        <v>3</v>
      </c>
      <c r="BH1419">
        <v>3</v>
      </c>
      <c r="BI1419">
        <v>4</v>
      </c>
      <c r="BJ1419" t="s">
        <v>274</v>
      </c>
      <c r="BM1419">
        <v>0</v>
      </c>
      <c r="BN1419">
        <v>0</v>
      </c>
      <c r="BO1419" t="s">
        <v>3</v>
      </c>
      <c r="BP1419">
        <v>0</v>
      </c>
      <c r="BQ1419">
        <v>1</v>
      </c>
      <c r="BR1419">
        <v>0</v>
      </c>
      <c r="BS1419">
        <v>1</v>
      </c>
      <c r="BT1419">
        <v>1</v>
      </c>
      <c r="BU1419">
        <v>1</v>
      </c>
      <c r="BV1419">
        <v>1</v>
      </c>
      <c r="BW1419">
        <v>1</v>
      </c>
      <c r="BX1419">
        <v>1</v>
      </c>
      <c r="BY1419" t="s">
        <v>3</v>
      </c>
      <c r="BZ1419">
        <v>70</v>
      </c>
      <c r="CA1419">
        <v>10</v>
      </c>
      <c r="CE1419">
        <v>0</v>
      </c>
      <c r="CF1419">
        <v>0</v>
      </c>
      <c r="CG1419">
        <v>0</v>
      </c>
      <c r="CM1419">
        <v>0</v>
      </c>
      <c r="CN1419" t="s">
        <v>3</v>
      </c>
      <c r="CO1419">
        <v>0</v>
      </c>
      <c r="CP1419">
        <f t="shared" si="609"/>
        <v>0</v>
      </c>
      <c r="CQ1419">
        <f t="shared" si="610"/>
        <v>186.23</v>
      </c>
      <c r="CR1419">
        <f>((((ET1419)*BB1419-(EU1419)*BS1419)+AE1419*BS1419)*AV1419)</f>
        <v>0</v>
      </c>
      <c r="CS1419">
        <f t="shared" si="611"/>
        <v>0</v>
      </c>
      <c r="CT1419">
        <f t="shared" si="612"/>
        <v>0</v>
      </c>
      <c r="CU1419">
        <f t="shared" si="613"/>
        <v>0</v>
      </c>
      <c r="CV1419">
        <f t="shared" si="614"/>
        <v>0</v>
      </c>
      <c r="CW1419">
        <f t="shared" si="615"/>
        <v>0</v>
      </c>
      <c r="CX1419">
        <f t="shared" si="615"/>
        <v>0</v>
      </c>
      <c r="CY1419">
        <f t="shared" si="616"/>
        <v>0</v>
      </c>
      <c r="CZ1419">
        <f t="shared" si="617"/>
        <v>0</v>
      </c>
      <c r="DC1419" t="s">
        <v>3</v>
      </c>
      <c r="DD1419" t="s">
        <v>3</v>
      </c>
      <c r="DE1419" t="s">
        <v>3</v>
      </c>
      <c r="DF1419" t="s">
        <v>3</v>
      </c>
      <c r="DG1419" t="s">
        <v>3</v>
      </c>
      <c r="DH1419" t="s">
        <v>3</v>
      </c>
      <c r="DI1419" t="s">
        <v>3</v>
      </c>
      <c r="DJ1419" t="s">
        <v>3</v>
      </c>
      <c r="DK1419" t="s">
        <v>3</v>
      </c>
      <c r="DL1419" t="s">
        <v>3</v>
      </c>
      <c r="DM1419" t="s">
        <v>3</v>
      </c>
      <c r="DN1419">
        <v>0</v>
      </c>
      <c r="DO1419">
        <v>0</v>
      </c>
      <c r="DP1419">
        <v>1</v>
      </c>
      <c r="DQ1419">
        <v>1</v>
      </c>
      <c r="DU1419">
        <v>1009</v>
      </c>
      <c r="DV1419" t="s">
        <v>171</v>
      </c>
      <c r="DW1419" t="s">
        <v>171</v>
      </c>
      <c r="DX1419">
        <v>1000</v>
      </c>
      <c r="EE1419">
        <v>34857346</v>
      </c>
      <c r="EF1419">
        <v>1</v>
      </c>
      <c r="EG1419" t="s">
        <v>86</v>
      </c>
      <c r="EH1419">
        <v>0</v>
      </c>
      <c r="EI1419" t="s">
        <v>3</v>
      </c>
      <c r="EJ1419">
        <v>4</v>
      </c>
      <c r="EK1419">
        <v>0</v>
      </c>
      <c r="EL1419" t="s">
        <v>87</v>
      </c>
      <c r="EM1419" t="s">
        <v>88</v>
      </c>
      <c r="EO1419" t="s">
        <v>3</v>
      </c>
      <c r="EQ1419">
        <v>0</v>
      </c>
      <c r="ER1419">
        <v>186.23</v>
      </c>
      <c r="ES1419">
        <v>186.23</v>
      </c>
      <c r="ET1419">
        <v>0</v>
      </c>
      <c r="EU1419">
        <v>0</v>
      </c>
      <c r="EV1419">
        <v>0</v>
      </c>
      <c r="EW1419">
        <v>0</v>
      </c>
      <c r="EX1419">
        <v>0</v>
      </c>
      <c r="EY1419">
        <v>0</v>
      </c>
      <c r="FQ1419">
        <v>0</v>
      </c>
      <c r="FR1419">
        <f t="shared" si="618"/>
        <v>0</v>
      </c>
      <c r="FS1419">
        <v>0</v>
      </c>
      <c r="FX1419">
        <v>70</v>
      </c>
      <c r="FY1419">
        <v>10</v>
      </c>
      <c r="GA1419" t="s">
        <v>3</v>
      </c>
      <c r="GD1419">
        <v>0</v>
      </c>
      <c r="GF1419">
        <v>-1995379433</v>
      </c>
      <c r="GG1419">
        <v>2</v>
      </c>
      <c r="GH1419">
        <v>1</v>
      </c>
      <c r="GI1419">
        <v>-2</v>
      </c>
      <c r="GJ1419">
        <v>0</v>
      </c>
      <c r="GK1419">
        <f>ROUND(R1419*(R12)/100,2)</f>
        <v>0</v>
      </c>
      <c r="GL1419">
        <f t="shared" si="619"/>
        <v>0</v>
      </c>
      <c r="GM1419">
        <f>ROUND(O1419+X1419+Y1419+GK1419,2)+GX1419</f>
        <v>0</v>
      </c>
      <c r="GN1419">
        <f>IF(OR(BI1419=0,BI1419=1),ROUND(O1419+X1419+Y1419+GK1419,2),0)</f>
        <v>0</v>
      </c>
      <c r="GO1419">
        <f>IF(BI1419=2,ROUND(O1419+X1419+Y1419+GK1419,2),0)</f>
        <v>0</v>
      </c>
      <c r="GP1419">
        <f>IF(BI1419=4,ROUND(O1419+X1419+Y1419+GK1419,2)+GX1419,0)</f>
        <v>0</v>
      </c>
      <c r="GR1419">
        <v>0</v>
      </c>
      <c r="GS1419">
        <v>3</v>
      </c>
      <c r="GT1419">
        <v>0</v>
      </c>
      <c r="GU1419" t="s">
        <v>3</v>
      </c>
      <c r="GV1419">
        <f t="shared" si="620"/>
        <v>0</v>
      </c>
      <c r="GW1419">
        <v>1</v>
      </c>
      <c r="GX1419">
        <f t="shared" si="621"/>
        <v>0</v>
      </c>
      <c r="HA1419">
        <v>0</v>
      </c>
      <c r="HB1419">
        <v>0</v>
      </c>
      <c r="HC1419">
        <f t="shared" si="622"/>
        <v>0</v>
      </c>
      <c r="IK1419">
        <v>0</v>
      </c>
    </row>
    <row r="1421" spans="1:245" x14ac:dyDescent="0.2">
      <c r="A1421" s="2">
        <v>51</v>
      </c>
      <c r="B1421" s="2">
        <f>B1409</f>
        <v>1</v>
      </c>
      <c r="C1421" s="2">
        <f>A1409</f>
        <v>5</v>
      </c>
      <c r="D1421" s="2">
        <f>ROW(A1409)</f>
        <v>1409</v>
      </c>
      <c r="E1421" s="2"/>
      <c r="F1421" s="2" t="str">
        <f>IF(F1409&lt;&gt;"",F1409,"")</f>
        <v>1.1.1</v>
      </c>
      <c r="G1421" s="2" t="str">
        <f>IF(G1409&lt;&gt;"",G1409,"")</f>
        <v>Подготовительные работы</v>
      </c>
      <c r="H1421" s="2">
        <v>0</v>
      </c>
      <c r="I1421" s="2"/>
      <c r="J1421" s="2"/>
      <c r="K1421" s="2"/>
      <c r="L1421" s="2"/>
      <c r="M1421" s="2"/>
      <c r="N1421" s="2"/>
      <c r="O1421" s="2">
        <f t="shared" ref="O1421:T1421" si="623">ROUND(AB1421,2)</f>
        <v>0</v>
      </c>
      <c r="P1421" s="2">
        <f t="shared" si="623"/>
        <v>0</v>
      </c>
      <c r="Q1421" s="2">
        <f t="shared" si="623"/>
        <v>0</v>
      </c>
      <c r="R1421" s="2">
        <f t="shared" si="623"/>
        <v>0</v>
      </c>
      <c r="S1421" s="2">
        <f t="shared" si="623"/>
        <v>0</v>
      </c>
      <c r="T1421" s="2">
        <f t="shared" si="623"/>
        <v>0</v>
      </c>
      <c r="U1421" s="2">
        <f>AH1421</f>
        <v>0</v>
      </c>
      <c r="V1421" s="2">
        <f>AI1421</f>
        <v>0</v>
      </c>
      <c r="W1421" s="2">
        <f>ROUND(AJ1421,2)</f>
        <v>0</v>
      </c>
      <c r="X1421" s="2">
        <f>ROUND(AK1421,2)</f>
        <v>0</v>
      </c>
      <c r="Y1421" s="2">
        <f>ROUND(AL1421,2)</f>
        <v>0</v>
      </c>
      <c r="Z1421" s="2"/>
      <c r="AA1421" s="2"/>
      <c r="AB1421" s="2">
        <f>ROUND(SUMIF(AA1413:AA1419,"=36286615",O1413:O1419),2)</f>
        <v>0</v>
      </c>
      <c r="AC1421" s="2">
        <f>ROUND(SUMIF(AA1413:AA1419,"=36286615",P1413:P1419),2)</f>
        <v>0</v>
      </c>
      <c r="AD1421" s="2">
        <f>ROUND(SUMIF(AA1413:AA1419,"=36286615",Q1413:Q1419),2)</f>
        <v>0</v>
      </c>
      <c r="AE1421" s="2">
        <f>ROUND(SUMIF(AA1413:AA1419,"=36286615",R1413:R1419),2)</f>
        <v>0</v>
      </c>
      <c r="AF1421" s="2">
        <f>ROUND(SUMIF(AA1413:AA1419,"=36286615",S1413:S1419),2)</f>
        <v>0</v>
      </c>
      <c r="AG1421" s="2">
        <f>ROUND(SUMIF(AA1413:AA1419,"=36286615",T1413:T1419),2)</f>
        <v>0</v>
      </c>
      <c r="AH1421" s="2">
        <f>SUMIF(AA1413:AA1419,"=36286615",U1413:U1419)</f>
        <v>0</v>
      </c>
      <c r="AI1421" s="2">
        <f>SUMIF(AA1413:AA1419,"=36286615",V1413:V1419)</f>
        <v>0</v>
      </c>
      <c r="AJ1421" s="2">
        <f>ROUND(SUMIF(AA1413:AA1419,"=36286615",W1413:W1419),2)</f>
        <v>0</v>
      </c>
      <c r="AK1421" s="2">
        <f>ROUND(SUMIF(AA1413:AA1419,"=36286615",X1413:X1419),2)</f>
        <v>0</v>
      </c>
      <c r="AL1421" s="2">
        <f>ROUND(SUMIF(AA1413:AA1419,"=36286615",Y1413:Y1419),2)</f>
        <v>0</v>
      </c>
      <c r="AM1421" s="2"/>
      <c r="AN1421" s="2"/>
      <c r="AO1421" s="2">
        <f t="shared" ref="AO1421:BC1421" si="624">ROUND(BX1421,2)</f>
        <v>0</v>
      </c>
      <c r="AP1421" s="2">
        <f t="shared" si="624"/>
        <v>0</v>
      </c>
      <c r="AQ1421" s="2">
        <f t="shared" si="624"/>
        <v>0</v>
      </c>
      <c r="AR1421" s="2">
        <f t="shared" si="624"/>
        <v>0</v>
      </c>
      <c r="AS1421" s="2">
        <f t="shared" si="624"/>
        <v>0</v>
      </c>
      <c r="AT1421" s="2">
        <f t="shared" si="624"/>
        <v>0</v>
      </c>
      <c r="AU1421" s="2">
        <f t="shared" si="624"/>
        <v>0</v>
      </c>
      <c r="AV1421" s="2">
        <f t="shared" si="624"/>
        <v>0</v>
      </c>
      <c r="AW1421" s="2">
        <f t="shared" si="624"/>
        <v>0</v>
      </c>
      <c r="AX1421" s="2">
        <f t="shared" si="624"/>
        <v>0</v>
      </c>
      <c r="AY1421" s="2">
        <f t="shared" si="624"/>
        <v>0</v>
      </c>
      <c r="AZ1421" s="2">
        <f t="shared" si="624"/>
        <v>0</v>
      </c>
      <c r="BA1421" s="2">
        <f t="shared" si="624"/>
        <v>0</v>
      </c>
      <c r="BB1421" s="2">
        <f t="shared" si="624"/>
        <v>0</v>
      </c>
      <c r="BC1421" s="2">
        <f t="shared" si="624"/>
        <v>0</v>
      </c>
      <c r="BD1421" s="2"/>
      <c r="BE1421" s="2"/>
      <c r="BF1421" s="2"/>
      <c r="BG1421" s="2"/>
      <c r="BH1421" s="2"/>
      <c r="BI1421" s="2"/>
      <c r="BJ1421" s="2"/>
      <c r="BK1421" s="2"/>
      <c r="BL1421" s="2"/>
      <c r="BM1421" s="2"/>
      <c r="BN1421" s="2"/>
      <c r="BO1421" s="2"/>
      <c r="BP1421" s="2"/>
      <c r="BQ1421" s="2"/>
      <c r="BR1421" s="2"/>
      <c r="BS1421" s="2"/>
      <c r="BT1421" s="2"/>
      <c r="BU1421" s="2"/>
      <c r="BV1421" s="2"/>
      <c r="BW1421" s="2"/>
      <c r="BX1421" s="2">
        <f>ROUND(SUMIF(AA1413:AA1419,"=36286615",FQ1413:FQ1419),2)</f>
        <v>0</v>
      </c>
      <c r="BY1421" s="2">
        <f>ROUND(SUMIF(AA1413:AA1419,"=36286615",FR1413:FR1419),2)</f>
        <v>0</v>
      </c>
      <c r="BZ1421" s="2">
        <f>ROUND(SUMIF(AA1413:AA1419,"=36286615",GL1413:GL1419),2)</f>
        <v>0</v>
      </c>
      <c r="CA1421" s="2">
        <f>ROUND(SUMIF(AA1413:AA1419,"=36286615",GM1413:GM1419),2)</f>
        <v>0</v>
      </c>
      <c r="CB1421" s="2">
        <f>ROUND(SUMIF(AA1413:AA1419,"=36286615",GN1413:GN1419),2)</f>
        <v>0</v>
      </c>
      <c r="CC1421" s="2">
        <f>ROUND(SUMIF(AA1413:AA1419,"=36286615",GO1413:GO1419),2)</f>
        <v>0</v>
      </c>
      <c r="CD1421" s="2">
        <f>ROUND(SUMIF(AA1413:AA1419,"=36286615",GP1413:GP1419),2)</f>
        <v>0</v>
      </c>
      <c r="CE1421" s="2">
        <f>AC1421-BX1421</f>
        <v>0</v>
      </c>
      <c r="CF1421" s="2">
        <f>AC1421-BY1421</f>
        <v>0</v>
      </c>
      <c r="CG1421" s="2">
        <f>BX1421-BZ1421</f>
        <v>0</v>
      </c>
      <c r="CH1421" s="2">
        <f>AC1421-BX1421-BY1421+BZ1421</f>
        <v>0</v>
      </c>
      <c r="CI1421" s="2">
        <f>BY1421-BZ1421</f>
        <v>0</v>
      </c>
      <c r="CJ1421" s="2">
        <f>ROUND(SUMIF(AA1413:AA1419,"=36286615",GX1413:GX1419),2)</f>
        <v>0</v>
      </c>
      <c r="CK1421" s="2">
        <f>ROUND(SUMIF(AA1413:AA1419,"=36286615",GY1413:GY1419),2)</f>
        <v>0</v>
      </c>
      <c r="CL1421" s="2">
        <f>ROUND(SUMIF(AA1413:AA1419,"=36286615",GZ1413:GZ1419),2)</f>
        <v>0</v>
      </c>
      <c r="CM1421" s="2"/>
      <c r="CN1421" s="2"/>
      <c r="CO1421" s="2"/>
      <c r="CP1421" s="2"/>
      <c r="CQ1421" s="2"/>
      <c r="CR1421" s="2"/>
      <c r="CS1421" s="2"/>
      <c r="CT1421" s="2"/>
      <c r="CU1421" s="2"/>
      <c r="CV1421" s="2"/>
      <c r="CW1421" s="2"/>
      <c r="CX1421" s="2"/>
      <c r="CY1421" s="2"/>
      <c r="CZ1421" s="2"/>
      <c r="DA1421" s="2"/>
      <c r="DB1421" s="2"/>
      <c r="DC1421" s="2"/>
      <c r="DD1421" s="2"/>
      <c r="DE1421" s="2"/>
      <c r="DF1421" s="2"/>
      <c r="DG1421" s="3"/>
      <c r="DH1421" s="3"/>
      <c r="DI1421" s="3"/>
      <c r="DJ1421" s="3"/>
      <c r="DK1421" s="3"/>
      <c r="DL1421" s="3"/>
      <c r="DM1421" s="3"/>
      <c r="DN1421" s="3"/>
      <c r="DO1421" s="3"/>
      <c r="DP1421" s="3"/>
      <c r="DQ1421" s="3"/>
      <c r="DR1421" s="3"/>
      <c r="DS1421" s="3"/>
      <c r="DT1421" s="3"/>
      <c r="DU1421" s="3"/>
      <c r="DV1421" s="3"/>
      <c r="DW1421" s="3"/>
      <c r="DX1421" s="3"/>
      <c r="DY1421" s="3"/>
      <c r="DZ1421" s="3"/>
      <c r="EA1421" s="3"/>
      <c r="EB1421" s="3"/>
      <c r="EC1421" s="3"/>
      <c r="ED1421" s="3"/>
      <c r="EE1421" s="3"/>
      <c r="EF1421" s="3"/>
      <c r="EG1421" s="3"/>
      <c r="EH1421" s="3"/>
      <c r="EI1421" s="3"/>
      <c r="EJ1421" s="3"/>
      <c r="EK1421" s="3"/>
      <c r="EL1421" s="3"/>
      <c r="EM1421" s="3"/>
      <c r="EN1421" s="3"/>
      <c r="EO1421" s="3"/>
      <c r="EP1421" s="3"/>
      <c r="EQ1421" s="3"/>
      <c r="ER1421" s="3"/>
      <c r="ES1421" s="3"/>
      <c r="ET1421" s="3"/>
      <c r="EU1421" s="3"/>
      <c r="EV1421" s="3"/>
      <c r="EW1421" s="3"/>
      <c r="EX1421" s="3"/>
      <c r="EY1421" s="3"/>
      <c r="EZ1421" s="3"/>
      <c r="FA1421" s="3"/>
      <c r="FB1421" s="3"/>
      <c r="FC1421" s="3"/>
      <c r="FD1421" s="3"/>
      <c r="FE1421" s="3"/>
      <c r="FF1421" s="3"/>
      <c r="FG1421" s="3"/>
      <c r="FH1421" s="3"/>
      <c r="FI1421" s="3"/>
      <c r="FJ1421" s="3"/>
      <c r="FK1421" s="3"/>
      <c r="FL1421" s="3"/>
      <c r="FM1421" s="3"/>
      <c r="FN1421" s="3"/>
      <c r="FO1421" s="3"/>
      <c r="FP1421" s="3"/>
      <c r="FQ1421" s="3"/>
      <c r="FR1421" s="3"/>
      <c r="FS1421" s="3"/>
      <c r="FT1421" s="3"/>
      <c r="FU1421" s="3"/>
      <c r="FV1421" s="3"/>
      <c r="FW1421" s="3"/>
      <c r="FX1421" s="3"/>
      <c r="FY1421" s="3"/>
      <c r="FZ1421" s="3"/>
      <c r="GA1421" s="3"/>
      <c r="GB1421" s="3"/>
      <c r="GC1421" s="3"/>
      <c r="GD1421" s="3"/>
      <c r="GE1421" s="3"/>
      <c r="GF1421" s="3"/>
      <c r="GG1421" s="3"/>
      <c r="GH1421" s="3"/>
      <c r="GI1421" s="3"/>
      <c r="GJ1421" s="3"/>
      <c r="GK1421" s="3"/>
      <c r="GL1421" s="3"/>
      <c r="GM1421" s="3"/>
      <c r="GN1421" s="3"/>
      <c r="GO1421" s="3"/>
      <c r="GP1421" s="3"/>
      <c r="GQ1421" s="3"/>
      <c r="GR1421" s="3"/>
      <c r="GS1421" s="3"/>
      <c r="GT1421" s="3"/>
      <c r="GU1421" s="3"/>
      <c r="GV1421" s="3"/>
      <c r="GW1421" s="3"/>
      <c r="GX1421" s="3">
        <v>0</v>
      </c>
    </row>
    <row r="1423" spans="1:245" x14ac:dyDescent="0.2">
      <c r="A1423" s="4">
        <v>50</v>
      </c>
      <c r="B1423" s="4">
        <v>0</v>
      </c>
      <c r="C1423" s="4">
        <v>0</v>
      </c>
      <c r="D1423" s="4">
        <v>1</v>
      </c>
      <c r="E1423" s="4">
        <v>201</v>
      </c>
      <c r="F1423" s="4">
        <f>ROUND(Source!O1421,O1423)</f>
        <v>0</v>
      </c>
      <c r="G1423" s="4" t="s">
        <v>12</v>
      </c>
      <c r="H1423" s="4" t="s">
        <v>13</v>
      </c>
      <c r="I1423" s="4"/>
      <c r="J1423" s="4"/>
      <c r="K1423" s="4">
        <v>201</v>
      </c>
      <c r="L1423" s="4">
        <v>1</v>
      </c>
      <c r="M1423" s="4">
        <v>3</v>
      </c>
      <c r="N1423" s="4" t="s">
        <v>3</v>
      </c>
      <c r="O1423" s="4">
        <v>2</v>
      </c>
      <c r="P1423" s="4"/>
      <c r="Q1423" s="4"/>
      <c r="R1423" s="4"/>
      <c r="S1423" s="4"/>
      <c r="T1423" s="4"/>
      <c r="U1423" s="4"/>
      <c r="V1423" s="4"/>
      <c r="W1423" s="4"/>
    </row>
    <row r="1424" spans="1:245" x14ac:dyDescent="0.2">
      <c r="A1424" s="4">
        <v>50</v>
      </c>
      <c r="B1424" s="4">
        <v>0</v>
      </c>
      <c r="C1424" s="4">
        <v>0</v>
      </c>
      <c r="D1424" s="4">
        <v>1</v>
      </c>
      <c r="E1424" s="4">
        <v>202</v>
      </c>
      <c r="F1424" s="4">
        <f>ROUND(Source!P1421,O1424)</f>
        <v>0</v>
      </c>
      <c r="G1424" s="4" t="s">
        <v>14</v>
      </c>
      <c r="H1424" s="4" t="s">
        <v>15</v>
      </c>
      <c r="I1424" s="4"/>
      <c r="J1424" s="4"/>
      <c r="K1424" s="4">
        <v>202</v>
      </c>
      <c r="L1424" s="4">
        <v>2</v>
      </c>
      <c r="M1424" s="4">
        <v>3</v>
      </c>
      <c r="N1424" s="4" t="s">
        <v>3</v>
      </c>
      <c r="O1424" s="4">
        <v>2</v>
      </c>
      <c r="P1424" s="4"/>
      <c r="Q1424" s="4"/>
      <c r="R1424" s="4"/>
      <c r="S1424" s="4"/>
      <c r="T1424" s="4"/>
      <c r="U1424" s="4"/>
      <c r="V1424" s="4"/>
      <c r="W1424" s="4"/>
    </row>
    <row r="1425" spans="1:23" x14ac:dyDescent="0.2">
      <c r="A1425" s="4">
        <v>50</v>
      </c>
      <c r="B1425" s="4">
        <v>0</v>
      </c>
      <c r="C1425" s="4">
        <v>0</v>
      </c>
      <c r="D1425" s="4">
        <v>1</v>
      </c>
      <c r="E1425" s="4">
        <v>222</v>
      </c>
      <c r="F1425" s="4">
        <f>ROUND(Source!AO1421,O1425)</f>
        <v>0</v>
      </c>
      <c r="G1425" s="4" t="s">
        <v>16</v>
      </c>
      <c r="H1425" s="4" t="s">
        <v>17</v>
      </c>
      <c r="I1425" s="4"/>
      <c r="J1425" s="4"/>
      <c r="K1425" s="4">
        <v>222</v>
      </c>
      <c r="L1425" s="4">
        <v>3</v>
      </c>
      <c r="M1425" s="4">
        <v>3</v>
      </c>
      <c r="N1425" s="4" t="s">
        <v>3</v>
      </c>
      <c r="O1425" s="4">
        <v>2</v>
      </c>
      <c r="P1425" s="4"/>
      <c r="Q1425" s="4"/>
      <c r="R1425" s="4"/>
      <c r="S1425" s="4"/>
      <c r="T1425" s="4"/>
      <c r="U1425" s="4"/>
      <c r="V1425" s="4"/>
      <c r="W1425" s="4"/>
    </row>
    <row r="1426" spans="1:23" x14ac:dyDescent="0.2">
      <c r="A1426" s="4">
        <v>50</v>
      </c>
      <c r="B1426" s="4">
        <v>0</v>
      </c>
      <c r="C1426" s="4">
        <v>0</v>
      </c>
      <c r="D1426" s="4">
        <v>1</v>
      </c>
      <c r="E1426" s="4">
        <v>225</v>
      </c>
      <c r="F1426" s="4">
        <f>ROUND(Source!AV1421,O1426)</f>
        <v>0</v>
      </c>
      <c r="G1426" s="4" t="s">
        <v>18</v>
      </c>
      <c r="H1426" s="4" t="s">
        <v>19</v>
      </c>
      <c r="I1426" s="4"/>
      <c r="J1426" s="4"/>
      <c r="K1426" s="4">
        <v>225</v>
      </c>
      <c r="L1426" s="4">
        <v>4</v>
      </c>
      <c r="M1426" s="4">
        <v>3</v>
      </c>
      <c r="N1426" s="4" t="s">
        <v>3</v>
      </c>
      <c r="O1426" s="4">
        <v>2</v>
      </c>
      <c r="P1426" s="4"/>
      <c r="Q1426" s="4"/>
      <c r="R1426" s="4"/>
      <c r="S1426" s="4"/>
      <c r="T1426" s="4"/>
      <c r="U1426" s="4"/>
      <c r="V1426" s="4"/>
      <c r="W1426" s="4"/>
    </row>
    <row r="1427" spans="1:23" x14ac:dyDescent="0.2">
      <c r="A1427" s="4">
        <v>50</v>
      </c>
      <c r="B1427" s="4">
        <v>0</v>
      </c>
      <c r="C1427" s="4">
        <v>0</v>
      </c>
      <c r="D1427" s="4">
        <v>1</v>
      </c>
      <c r="E1427" s="4">
        <v>226</v>
      </c>
      <c r="F1427" s="4">
        <f>ROUND(Source!AW1421,O1427)</f>
        <v>0</v>
      </c>
      <c r="G1427" s="4" t="s">
        <v>20</v>
      </c>
      <c r="H1427" s="4" t="s">
        <v>21</v>
      </c>
      <c r="I1427" s="4"/>
      <c r="J1427" s="4"/>
      <c r="K1427" s="4">
        <v>226</v>
      </c>
      <c r="L1427" s="4">
        <v>5</v>
      </c>
      <c r="M1427" s="4">
        <v>3</v>
      </c>
      <c r="N1427" s="4" t="s">
        <v>3</v>
      </c>
      <c r="O1427" s="4">
        <v>2</v>
      </c>
      <c r="P1427" s="4"/>
      <c r="Q1427" s="4"/>
      <c r="R1427" s="4"/>
      <c r="S1427" s="4"/>
      <c r="T1427" s="4"/>
      <c r="U1427" s="4"/>
      <c r="V1427" s="4"/>
      <c r="W1427" s="4"/>
    </row>
    <row r="1428" spans="1:23" x14ac:dyDescent="0.2">
      <c r="A1428" s="4">
        <v>50</v>
      </c>
      <c r="B1428" s="4">
        <v>0</v>
      </c>
      <c r="C1428" s="4">
        <v>0</v>
      </c>
      <c r="D1428" s="4">
        <v>1</v>
      </c>
      <c r="E1428" s="4">
        <v>227</v>
      </c>
      <c r="F1428" s="4">
        <f>ROUND(Source!AX1421,O1428)</f>
        <v>0</v>
      </c>
      <c r="G1428" s="4" t="s">
        <v>22</v>
      </c>
      <c r="H1428" s="4" t="s">
        <v>23</v>
      </c>
      <c r="I1428" s="4"/>
      <c r="J1428" s="4"/>
      <c r="K1428" s="4">
        <v>227</v>
      </c>
      <c r="L1428" s="4">
        <v>6</v>
      </c>
      <c r="M1428" s="4">
        <v>3</v>
      </c>
      <c r="N1428" s="4" t="s">
        <v>3</v>
      </c>
      <c r="O1428" s="4">
        <v>2</v>
      </c>
      <c r="P1428" s="4"/>
      <c r="Q1428" s="4"/>
      <c r="R1428" s="4"/>
      <c r="S1428" s="4"/>
      <c r="T1428" s="4"/>
      <c r="U1428" s="4"/>
      <c r="V1428" s="4"/>
      <c r="W1428" s="4"/>
    </row>
    <row r="1429" spans="1:23" x14ac:dyDescent="0.2">
      <c r="A1429" s="4">
        <v>50</v>
      </c>
      <c r="B1429" s="4">
        <v>0</v>
      </c>
      <c r="C1429" s="4">
        <v>0</v>
      </c>
      <c r="D1429" s="4">
        <v>1</v>
      </c>
      <c r="E1429" s="4">
        <v>228</v>
      </c>
      <c r="F1429" s="4">
        <f>ROUND(Source!AY1421,O1429)</f>
        <v>0</v>
      </c>
      <c r="G1429" s="4" t="s">
        <v>24</v>
      </c>
      <c r="H1429" s="4" t="s">
        <v>25</v>
      </c>
      <c r="I1429" s="4"/>
      <c r="J1429" s="4"/>
      <c r="K1429" s="4">
        <v>228</v>
      </c>
      <c r="L1429" s="4">
        <v>7</v>
      </c>
      <c r="M1429" s="4">
        <v>3</v>
      </c>
      <c r="N1429" s="4" t="s">
        <v>3</v>
      </c>
      <c r="O1429" s="4">
        <v>2</v>
      </c>
      <c r="P1429" s="4"/>
      <c r="Q1429" s="4"/>
      <c r="R1429" s="4"/>
      <c r="S1429" s="4"/>
      <c r="T1429" s="4"/>
      <c r="U1429" s="4"/>
      <c r="V1429" s="4"/>
      <c r="W1429" s="4"/>
    </row>
    <row r="1430" spans="1:23" x14ac:dyDescent="0.2">
      <c r="A1430" s="4">
        <v>50</v>
      </c>
      <c r="B1430" s="4">
        <v>0</v>
      </c>
      <c r="C1430" s="4">
        <v>0</v>
      </c>
      <c r="D1430" s="4">
        <v>1</v>
      </c>
      <c r="E1430" s="4">
        <v>216</v>
      </c>
      <c r="F1430" s="4">
        <f>ROUND(Source!AP1421,O1430)</f>
        <v>0</v>
      </c>
      <c r="G1430" s="4" t="s">
        <v>26</v>
      </c>
      <c r="H1430" s="4" t="s">
        <v>27</v>
      </c>
      <c r="I1430" s="4"/>
      <c r="J1430" s="4"/>
      <c r="K1430" s="4">
        <v>216</v>
      </c>
      <c r="L1430" s="4">
        <v>8</v>
      </c>
      <c r="M1430" s="4">
        <v>3</v>
      </c>
      <c r="N1430" s="4" t="s">
        <v>3</v>
      </c>
      <c r="O1430" s="4">
        <v>2</v>
      </c>
      <c r="P1430" s="4"/>
      <c r="Q1430" s="4"/>
      <c r="R1430" s="4"/>
      <c r="S1430" s="4"/>
      <c r="T1430" s="4"/>
      <c r="U1430" s="4"/>
      <c r="V1430" s="4"/>
      <c r="W1430" s="4"/>
    </row>
    <row r="1431" spans="1:23" x14ac:dyDescent="0.2">
      <c r="A1431" s="4">
        <v>50</v>
      </c>
      <c r="B1431" s="4">
        <v>0</v>
      </c>
      <c r="C1431" s="4">
        <v>0</v>
      </c>
      <c r="D1431" s="4">
        <v>1</v>
      </c>
      <c r="E1431" s="4">
        <v>223</v>
      </c>
      <c r="F1431" s="4">
        <f>ROUND(Source!AQ1421,O1431)</f>
        <v>0</v>
      </c>
      <c r="G1431" s="4" t="s">
        <v>28</v>
      </c>
      <c r="H1431" s="4" t="s">
        <v>29</v>
      </c>
      <c r="I1431" s="4"/>
      <c r="J1431" s="4"/>
      <c r="K1431" s="4">
        <v>223</v>
      </c>
      <c r="L1431" s="4">
        <v>9</v>
      </c>
      <c r="M1431" s="4">
        <v>3</v>
      </c>
      <c r="N1431" s="4" t="s">
        <v>3</v>
      </c>
      <c r="O1431" s="4">
        <v>2</v>
      </c>
      <c r="P1431" s="4"/>
      <c r="Q1431" s="4"/>
      <c r="R1431" s="4"/>
      <c r="S1431" s="4"/>
      <c r="T1431" s="4"/>
      <c r="U1431" s="4"/>
      <c r="V1431" s="4"/>
      <c r="W1431" s="4"/>
    </row>
    <row r="1432" spans="1:23" x14ac:dyDescent="0.2">
      <c r="A1432" s="4">
        <v>50</v>
      </c>
      <c r="B1432" s="4">
        <v>0</v>
      </c>
      <c r="C1432" s="4">
        <v>0</v>
      </c>
      <c r="D1432" s="4">
        <v>1</v>
      </c>
      <c r="E1432" s="4">
        <v>229</v>
      </c>
      <c r="F1432" s="4">
        <f>ROUND(Source!AZ1421,O1432)</f>
        <v>0</v>
      </c>
      <c r="G1432" s="4" t="s">
        <v>30</v>
      </c>
      <c r="H1432" s="4" t="s">
        <v>31</v>
      </c>
      <c r="I1432" s="4"/>
      <c r="J1432" s="4"/>
      <c r="K1432" s="4">
        <v>229</v>
      </c>
      <c r="L1432" s="4">
        <v>10</v>
      </c>
      <c r="M1432" s="4">
        <v>3</v>
      </c>
      <c r="N1432" s="4" t="s">
        <v>3</v>
      </c>
      <c r="O1432" s="4">
        <v>2</v>
      </c>
      <c r="P1432" s="4"/>
      <c r="Q1432" s="4"/>
      <c r="R1432" s="4"/>
      <c r="S1432" s="4"/>
      <c r="T1432" s="4"/>
      <c r="U1432" s="4"/>
      <c r="V1432" s="4"/>
      <c r="W1432" s="4"/>
    </row>
    <row r="1433" spans="1:23" x14ac:dyDescent="0.2">
      <c r="A1433" s="4">
        <v>50</v>
      </c>
      <c r="B1433" s="4">
        <v>0</v>
      </c>
      <c r="C1433" s="4">
        <v>0</v>
      </c>
      <c r="D1433" s="4">
        <v>1</v>
      </c>
      <c r="E1433" s="4">
        <v>203</v>
      </c>
      <c r="F1433" s="4">
        <f>ROUND(Source!Q1421,O1433)</f>
        <v>0</v>
      </c>
      <c r="G1433" s="4" t="s">
        <v>32</v>
      </c>
      <c r="H1433" s="4" t="s">
        <v>33</v>
      </c>
      <c r="I1433" s="4"/>
      <c r="J1433" s="4"/>
      <c r="K1433" s="4">
        <v>203</v>
      </c>
      <c r="L1433" s="4">
        <v>11</v>
      </c>
      <c r="M1433" s="4">
        <v>3</v>
      </c>
      <c r="N1433" s="4" t="s">
        <v>3</v>
      </c>
      <c r="O1433" s="4">
        <v>2</v>
      </c>
      <c r="P1433" s="4"/>
      <c r="Q1433" s="4"/>
      <c r="R1433" s="4"/>
      <c r="S1433" s="4"/>
      <c r="T1433" s="4"/>
      <c r="U1433" s="4"/>
      <c r="V1433" s="4"/>
      <c r="W1433" s="4"/>
    </row>
    <row r="1434" spans="1:23" x14ac:dyDescent="0.2">
      <c r="A1434" s="4">
        <v>50</v>
      </c>
      <c r="B1434" s="4">
        <v>0</v>
      </c>
      <c r="C1434" s="4">
        <v>0</v>
      </c>
      <c r="D1434" s="4">
        <v>1</v>
      </c>
      <c r="E1434" s="4">
        <v>231</v>
      </c>
      <c r="F1434" s="4">
        <f>ROUND(Source!BB1421,O1434)</f>
        <v>0</v>
      </c>
      <c r="G1434" s="4" t="s">
        <v>34</v>
      </c>
      <c r="H1434" s="4" t="s">
        <v>35</v>
      </c>
      <c r="I1434" s="4"/>
      <c r="J1434" s="4"/>
      <c r="K1434" s="4">
        <v>231</v>
      </c>
      <c r="L1434" s="4">
        <v>12</v>
      </c>
      <c r="M1434" s="4">
        <v>3</v>
      </c>
      <c r="N1434" s="4" t="s">
        <v>3</v>
      </c>
      <c r="O1434" s="4">
        <v>2</v>
      </c>
      <c r="P1434" s="4"/>
      <c r="Q1434" s="4"/>
      <c r="R1434" s="4"/>
      <c r="S1434" s="4"/>
      <c r="T1434" s="4"/>
      <c r="U1434" s="4"/>
      <c r="V1434" s="4"/>
      <c r="W1434" s="4"/>
    </row>
    <row r="1435" spans="1:23" x14ac:dyDescent="0.2">
      <c r="A1435" s="4">
        <v>50</v>
      </c>
      <c r="B1435" s="4">
        <v>0</v>
      </c>
      <c r="C1435" s="4">
        <v>0</v>
      </c>
      <c r="D1435" s="4">
        <v>1</v>
      </c>
      <c r="E1435" s="4">
        <v>204</v>
      </c>
      <c r="F1435" s="4">
        <f>ROUND(Source!R1421,O1435)</f>
        <v>0</v>
      </c>
      <c r="G1435" s="4" t="s">
        <v>36</v>
      </c>
      <c r="H1435" s="4" t="s">
        <v>37</v>
      </c>
      <c r="I1435" s="4"/>
      <c r="J1435" s="4"/>
      <c r="K1435" s="4">
        <v>204</v>
      </c>
      <c r="L1435" s="4">
        <v>13</v>
      </c>
      <c r="M1435" s="4">
        <v>3</v>
      </c>
      <c r="N1435" s="4" t="s">
        <v>3</v>
      </c>
      <c r="O1435" s="4">
        <v>2</v>
      </c>
      <c r="P1435" s="4"/>
      <c r="Q1435" s="4"/>
      <c r="R1435" s="4"/>
      <c r="S1435" s="4"/>
      <c r="T1435" s="4"/>
      <c r="U1435" s="4"/>
      <c r="V1435" s="4"/>
      <c r="W1435" s="4"/>
    </row>
    <row r="1436" spans="1:23" x14ac:dyDescent="0.2">
      <c r="A1436" s="4">
        <v>50</v>
      </c>
      <c r="B1436" s="4">
        <v>0</v>
      </c>
      <c r="C1436" s="4">
        <v>0</v>
      </c>
      <c r="D1436" s="4">
        <v>1</v>
      </c>
      <c r="E1436" s="4">
        <v>205</v>
      </c>
      <c r="F1436" s="4">
        <f>ROUND(Source!S1421,O1436)</f>
        <v>0</v>
      </c>
      <c r="G1436" s="4" t="s">
        <v>38</v>
      </c>
      <c r="H1436" s="4" t="s">
        <v>39</v>
      </c>
      <c r="I1436" s="4"/>
      <c r="J1436" s="4"/>
      <c r="K1436" s="4">
        <v>205</v>
      </c>
      <c r="L1436" s="4">
        <v>14</v>
      </c>
      <c r="M1436" s="4">
        <v>3</v>
      </c>
      <c r="N1436" s="4" t="s">
        <v>3</v>
      </c>
      <c r="O1436" s="4">
        <v>2</v>
      </c>
      <c r="P1436" s="4"/>
      <c r="Q1436" s="4"/>
      <c r="R1436" s="4"/>
      <c r="S1436" s="4"/>
      <c r="T1436" s="4"/>
      <c r="U1436" s="4"/>
      <c r="V1436" s="4"/>
      <c r="W1436" s="4"/>
    </row>
    <row r="1437" spans="1:23" x14ac:dyDescent="0.2">
      <c r="A1437" s="4">
        <v>50</v>
      </c>
      <c r="B1437" s="4">
        <v>0</v>
      </c>
      <c r="C1437" s="4">
        <v>0</v>
      </c>
      <c r="D1437" s="4">
        <v>1</v>
      </c>
      <c r="E1437" s="4">
        <v>232</v>
      </c>
      <c r="F1437" s="4">
        <f>ROUND(Source!BC1421,O1437)</f>
        <v>0</v>
      </c>
      <c r="G1437" s="4" t="s">
        <v>40</v>
      </c>
      <c r="H1437" s="4" t="s">
        <v>41</v>
      </c>
      <c r="I1437" s="4"/>
      <c r="J1437" s="4"/>
      <c r="K1437" s="4">
        <v>232</v>
      </c>
      <c r="L1437" s="4">
        <v>15</v>
      </c>
      <c r="M1437" s="4">
        <v>3</v>
      </c>
      <c r="N1437" s="4" t="s">
        <v>3</v>
      </c>
      <c r="O1437" s="4">
        <v>2</v>
      </c>
      <c r="P1437" s="4"/>
      <c r="Q1437" s="4"/>
      <c r="R1437" s="4"/>
      <c r="S1437" s="4"/>
      <c r="T1437" s="4"/>
      <c r="U1437" s="4"/>
      <c r="V1437" s="4"/>
      <c r="W1437" s="4"/>
    </row>
    <row r="1438" spans="1:23" x14ac:dyDescent="0.2">
      <c r="A1438" s="4">
        <v>50</v>
      </c>
      <c r="B1438" s="4">
        <v>0</v>
      </c>
      <c r="C1438" s="4">
        <v>0</v>
      </c>
      <c r="D1438" s="4">
        <v>1</v>
      </c>
      <c r="E1438" s="4">
        <v>214</v>
      </c>
      <c r="F1438" s="4">
        <f>ROUND(Source!AS1421,O1438)</f>
        <v>0</v>
      </c>
      <c r="G1438" s="4" t="s">
        <v>42</v>
      </c>
      <c r="H1438" s="4" t="s">
        <v>43</v>
      </c>
      <c r="I1438" s="4"/>
      <c r="J1438" s="4"/>
      <c r="K1438" s="4">
        <v>214</v>
      </c>
      <c r="L1438" s="4">
        <v>16</v>
      </c>
      <c r="M1438" s="4">
        <v>3</v>
      </c>
      <c r="N1438" s="4" t="s">
        <v>3</v>
      </c>
      <c r="O1438" s="4">
        <v>2</v>
      </c>
      <c r="P1438" s="4"/>
      <c r="Q1438" s="4"/>
      <c r="R1438" s="4"/>
      <c r="S1438" s="4"/>
      <c r="T1438" s="4"/>
      <c r="U1438" s="4"/>
      <c r="V1438" s="4"/>
      <c r="W1438" s="4"/>
    </row>
    <row r="1439" spans="1:23" x14ac:dyDescent="0.2">
      <c r="A1439" s="4">
        <v>50</v>
      </c>
      <c r="B1439" s="4">
        <v>0</v>
      </c>
      <c r="C1439" s="4">
        <v>0</v>
      </c>
      <c r="D1439" s="4">
        <v>1</v>
      </c>
      <c r="E1439" s="4">
        <v>215</v>
      </c>
      <c r="F1439" s="4">
        <f>ROUND(Source!AT1421,O1439)</f>
        <v>0</v>
      </c>
      <c r="G1439" s="4" t="s">
        <v>44</v>
      </c>
      <c r="H1439" s="4" t="s">
        <v>45</v>
      </c>
      <c r="I1439" s="4"/>
      <c r="J1439" s="4"/>
      <c r="K1439" s="4">
        <v>215</v>
      </c>
      <c r="L1439" s="4">
        <v>17</v>
      </c>
      <c r="M1439" s="4">
        <v>3</v>
      </c>
      <c r="N1439" s="4" t="s">
        <v>3</v>
      </c>
      <c r="O1439" s="4">
        <v>2</v>
      </c>
      <c r="P1439" s="4"/>
      <c r="Q1439" s="4"/>
      <c r="R1439" s="4"/>
      <c r="S1439" s="4"/>
      <c r="T1439" s="4"/>
      <c r="U1439" s="4"/>
      <c r="V1439" s="4"/>
      <c r="W1439" s="4"/>
    </row>
    <row r="1440" spans="1:23" x14ac:dyDescent="0.2">
      <c r="A1440" s="4">
        <v>50</v>
      </c>
      <c r="B1440" s="4">
        <v>0</v>
      </c>
      <c r="C1440" s="4">
        <v>0</v>
      </c>
      <c r="D1440" s="4">
        <v>1</v>
      </c>
      <c r="E1440" s="4">
        <v>217</v>
      </c>
      <c r="F1440" s="4">
        <f>ROUND(Source!AU1421,O1440)</f>
        <v>0</v>
      </c>
      <c r="G1440" s="4" t="s">
        <v>46</v>
      </c>
      <c r="H1440" s="4" t="s">
        <v>47</v>
      </c>
      <c r="I1440" s="4"/>
      <c r="J1440" s="4"/>
      <c r="K1440" s="4">
        <v>217</v>
      </c>
      <c r="L1440" s="4">
        <v>18</v>
      </c>
      <c r="M1440" s="4">
        <v>3</v>
      </c>
      <c r="N1440" s="4" t="s">
        <v>3</v>
      </c>
      <c r="O1440" s="4">
        <v>2</v>
      </c>
      <c r="P1440" s="4"/>
      <c r="Q1440" s="4"/>
      <c r="R1440" s="4"/>
      <c r="S1440" s="4"/>
      <c r="T1440" s="4"/>
      <c r="U1440" s="4"/>
      <c r="V1440" s="4"/>
      <c r="W1440" s="4"/>
    </row>
    <row r="1441" spans="1:245" x14ac:dyDescent="0.2">
      <c r="A1441" s="4">
        <v>50</v>
      </c>
      <c r="B1441" s="4">
        <v>0</v>
      </c>
      <c r="C1441" s="4">
        <v>0</v>
      </c>
      <c r="D1441" s="4">
        <v>1</v>
      </c>
      <c r="E1441" s="4">
        <v>230</v>
      </c>
      <c r="F1441" s="4">
        <f>ROUND(Source!BA1421,O1441)</f>
        <v>0</v>
      </c>
      <c r="G1441" s="4" t="s">
        <v>48</v>
      </c>
      <c r="H1441" s="4" t="s">
        <v>49</v>
      </c>
      <c r="I1441" s="4"/>
      <c r="J1441" s="4"/>
      <c r="K1441" s="4">
        <v>230</v>
      </c>
      <c r="L1441" s="4">
        <v>19</v>
      </c>
      <c r="M1441" s="4">
        <v>3</v>
      </c>
      <c r="N1441" s="4" t="s">
        <v>3</v>
      </c>
      <c r="O1441" s="4">
        <v>2</v>
      </c>
      <c r="P1441" s="4"/>
      <c r="Q1441" s="4"/>
      <c r="R1441" s="4"/>
      <c r="S1441" s="4"/>
      <c r="T1441" s="4"/>
      <c r="U1441" s="4"/>
      <c r="V1441" s="4"/>
      <c r="W1441" s="4"/>
    </row>
    <row r="1442" spans="1:245" x14ac:dyDescent="0.2">
      <c r="A1442" s="4">
        <v>50</v>
      </c>
      <c r="B1442" s="4">
        <v>0</v>
      </c>
      <c r="C1442" s="4">
        <v>0</v>
      </c>
      <c r="D1442" s="4">
        <v>1</v>
      </c>
      <c r="E1442" s="4">
        <v>206</v>
      </c>
      <c r="F1442" s="4">
        <f>ROUND(Source!T1421,O1442)</f>
        <v>0</v>
      </c>
      <c r="G1442" s="4" t="s">
        <v>50</v>
      </c>
      <c r="H1442" s="4" t="s">
        <v>51</v>
      </c>
      <c r="I1442" s="4"/>
      <c r="J1442" s="4"/>
      <c r="K1442" s="4">
        <v>206</v>
      </c>
      <c r="L1442" s="4">
        <v>20</v>
      </c>
      <c r="M1442" s="4">
        <v>3</v>
      </c>
      <c r="N1442" s="4" t="s">
        <v>3</v>
      </c>
      <c r="O1442" s="4">
        <v>2</v>
      </c>
      <c r="P1442" s="4"/>
      <c r="Q1442" s="4"/>
      <c r="R1442" s="4"/>
      <c r="S1442" s="4"/>
      <c r="T1442" s="4"/>
      <c r="U1442" s="4"/>
      <c r="V1442" s="4"/>
      <c r="W1442" s="4"/>
    </row>
    <row r="1443" spans="1:245" x14ac:dyDescent="0.2">
      <c r="A1443" s="4">
        <v>50</v>
      </c>
      <c r="B1443" s="4">
        <v>0</v>
      </c>
      <c r="C1443" s="4">
        <v>0</v>
      </c>
      <c r="D1443" s="4">
        <v>1</v>
      </c>
      <c r="E1443" s="4">
        <v>207</v>
      </c>
      <c r="F1443" s="4">
        <f>Source!U1421</f>
        <v>0</v>
      </c>
      <c r="G1443" s="4" t="s">
        <v>52</v>
      </c>
      <c r="H1443" s="4" t="s">
        <v>53</v>
      </c>
      <c r="I1443" s="4"/>
      <c r="J1443" s="4"/>
      <c r="K1443" s="4">
        <v>207</v>
      </c>
      <c r="L1443" s="4">
        <v>21</v>
      </c>
      <c r="M1443" s="4">
        <v>3</v>
      </c>
      <c r="N1443" s="4" t="s">
        <v>3</v>
      </c>
      <c r="O1443" s="4">
        <v>-1</v>
      </c>
      <c r="P1443" s="4"/>
      <c r="Q1443" s="4"/>
      <c r="R1443" s="4"/>
      <c r="S1443" s="4"/>
      <c r="T1443" s="4"/>
      <c r="U1443" s="4"/>
      <c r="V1443" s="4"/>
      <c r="W1443" s="4"/>
    </row>
    <row r="1444" spans="1:245" x14ac:dyDescent="0.2">
      <c r="A1444" s="4">
        <v>50</v>
      </c>
      <c r="B1444" s="4">
        <v>0</v>
      </c>
      <c r="C1444" s="4">
        <v>0</v>
      </c>
      <c r="D1444" s="4">
        <v>1</v>
      </c>
      <c r="E1444" s="4">
        <v>208</v>
      </c>
      <c r="F1444" s="4">
        <f>Source!V1421</f>
        <v>0</v>
      </c>
      <c r="G1444" s="4" t="s">
        <v>54</v>
      </c>
      <c r="H1444" s="4" t="s">
        <v>55</v>
      </c>
      <c r="I1444" s="4"/>
      <c r="J1444" s="4"/>
      <c r="K1444" s="4">
        <v>208</v>
      </c>
      <c r="L1444" s="4">
        <v>22</v>
      </c>
      <c r="M1444" s="4">
        <v>3</v>
      </c>
      <c r="N1444" s="4" t="s">
        <v>3</v>
      </c>
      <c r="O1444" s="4">
        <v>-1</v>
      </c>
      <c r="P1444" s="4"/>
      <c r="Q1444" s="4"/>
      <c r="R1444" s="4"/>
      <c r="S1444" s="4"/>
      <c r="T1444" s="4"/>
      <c r="U1444" s="4"/>
      <c r="V1444" s="4"/>
      <c r="W1444" s="4"/>
    </row>
    <row r="1445" spans="1:245" x14ac:dyDescent="0.2">
      <c r="A1445" s="4">
        <v>50</v>
      </c>
      <c r="B1445" s="4">
        <v>0</v>
      </c>
      <c r="C1445" s="4">
        <v>0</v>
      </c>
      <c r="D1445" s="4">
        <v>1</v>
      </c>
      <c r="E1445" s="4">
        <v>209</v>
      </c>
      <c r="F1445" s="4">
        <f>ROUND(Source!W1421,O1445)</f>
        <v>0</v>
      </c>
      <c r="G1445" s="4" t="s">
        <v>56</v>
      </c>
      <c r="H1445" s="4" t="s">
        <v>57</v>
      </c>
      <c r="I1445" s="4"/>
      <c r="J1445" s="4"/>
      <c r="K1445" s="4">
        <v>209</v>
      </c>
      <c r="L1445" s="4">
        <v>23</v>
      </c>
      <c r="M1445" s="4">
        <v>3</v>
      </c>
      <c r="N1445" s="4" t="s">
        <v>3</v>
      </c>
      <c r="O1445" s="4">
        <v>2</v>
      </c>
      <c r="P1445" s="4"/>
      <c r="Q1445" s="4"/>
      <c r="R1445" s="4"/>
      <c r="S1445" s="4"/>
      <c r="T1445" s="4"/>
      <c r="U1445" s="4"/>
      <c r="V1445" s="4"/>
      <c r="W1445" s="4"/>
    </row>
    <row r="1446" spans="1:245" x14ac:dyDescent="0.2">
      <c r="A1446" s="4">
        <v>50</v>
      </c>
      <c r="B1446" s="4">
        <v>0</v>
      </c>
      <c r="C1446" s="4">
        <v>0</v>
      </c>
      <c r="D1446" s="4">
        <v>1</v>
      </c>
      <c r="E1446" s="4">
        <v>210</v>
      </c>
      <c r="F1446" s="4">
        <f>ROUND(Source!X1421,O1446)</f>
        <v>0</v>
      </c>
      <c r="G1446" s="4" t="s">
        <v>58</v>
      </c>
      <c r="H1446" s="4" t="s">
        <v>59</v>
      </c>
      <c r="I1446" s="4"/>
      <c r="J1446" s="4"/>
      <c r="K1446" s="4">
        <v>210</v>
      </c>
      <c r="L1446" s="4">
        <v>24</v>
      </c>
      <c r="M1446" s="4">
        <v>3</v>
      </c>
      <c r="N1446" s="4" t="s">
        <v>3</v>
      </c>
      <c r="O1446" s="4">
        <v>2</v>
      </c>
      <c r="P1446" s="4"/>
      <c r="Q1446" s="4"/>
      <c r="R1446" s="4"/>
      <c r="S1446" s="4"/>
      <c r="T1446" s="4"/>
      <c r="U1446" s="4"/>
      <c r="V1446" s="4"/>
      <c r="W1446" s="4"/>
    </row>
    <row r="1447" spans="1:245" x14ac:dyDescent="0.2">
      <c r="A1447" s="4">
        <v>50</v>
      </c>
      <c r="B1447" s="4">
        <v>0</v>
      </c>
      <c r="C1447" s="4">
        <v>0</v>
      </c>
      <c r="D1447" s="4">
        <v>1</v>
      </c>
      <c r="E1447" s="4">
        <v>211</v>
      </c>
      <c r="F1447" s="4">
        <f>ROUND(Source!Y1421,O1447)</f>
        <v>0</v>
      </c>
      <c r="G1447" s="4" t="s">
        <v>60</v>
      </c>
      <c r="H1447" s="4" t="s">
        <v>61</v>
      </c>
      <c r="I1447" s="4"/>
      <c r="J1447" s="4"/>
      <c r="K1447" s="4">
        <v>211</v>
      </c>
      <c r="L1447" s="4">
        <v>25</v>
      </c>
      <c r="M1447" s="4">
        <v>3</v>
      </c>
      <c r="N1447" s="4" t="s">
        <v>3</v>
      </c>
      <c r="O1447" s="4">
        <v>2</v>
      </c>
      <c r="P1447" s="4"/>
      <c r="Q1447" s="4"/>
      <c r="R1447" s="4"/>
      <c r="S1447" s="4"/>
      <c r="T1447" s="4"/>
      <c r="U1447" s="4"/>
      <c r="V1447" s="4"/>
      <c r="W1447" s="4"/>
    </row>
    <row r="1448" spans="1:245" x14ac:dyDescent="0.2">
      <c r="A1448" s="4">
        <v>50</v>
      </c>
      <c r="B1448" s="4">
        <v>0</v>
      </c>
      <c r="C1448" s="4">
        <v>0</v>
      </c>
      <c r="D1448" s="4">
        <v>1</v>
      </c>
      <c r="E1448" s="4">
        <v>224</v>
      </c>
      <c r="F1448" s="4">
        <f>ROUND(Source!AR1421,O1448)</f>
        <v>0</v>
      </c>
      <c r="G1448" s="4" t="s">
        <v>62</v>
      </c>
      <c r="H1448" s="4" t="s">
        <v>63</v>
      </c>
      <c r="I1448" s="4"/>
      <c r="J1448" s="4"/>
      <c r="K1448" s="4">
        <v>224</v>
      </c>
      <c r="L1448" s="4">
        <v>26</v>
      </c>
      <c r="M1448" s="4">
        <v>3</v>
      </c>
      <c r="N1448" s="4" t="s">
        <v>3</v>
      </c>
      <c r="O1448" s="4">
        <v>2</v>
      </c>
      <c r="P1448" s="4"/>
      <c r="Q1448" s="4"/>
      <c r="R1448" s="4"/>
      <c r="S1448" s="4"/>
      <c r="T1448" s="4"/>
      <c r="U1448" s="4"/>
      <c r="V1448" s="4"/>
      <c r="W1448" s="4"/>
    </row>
    <row r="1450" spans="1:245" x14ac:dyDescent="0.2">
      <c r="A1450" s="1">
        <v>5</v>
      </c>
      <c r="B1450" s="1">
        <v>1</v>
      </c>
      <c r="C1450" s="1"/>
      <c r="D1450" s="1">
        <f>ROW(A1457)</f>
        <v>1457</v>
      </c>
      <c r="E1450" s="1"/>
      <c r="F1450" s="1" t="s">
        <v>275</v>
      </c>
      <c r="G1450" s="1" t="s">
        <v>234</v>
      </c>
      <c r="H1450" s="1" t="s">
        <v>3</v>
      </c>
      <c r="I1450" s="1">
        <v>0</v>
      </c>
      <c r="J1450" s="1"/>
      <c r="K1450" s="1">
        <v>-1</v>
      </c>
      <c r="L1450" s="1"/>
      <c r="M1450" s="1"/>
      <c r="N1450" s="1"/>
      <c r="O1450" s="1"/>
      <c r="P1450" s="1"/>
      <c r="Q1450" s="1"/>
      <c r="R1450" s="1"/>
      <c r="S1450" s="1"/>
      <c r="T1450" s="1"/>
      <c r="U1450" s="1" t="s">
        <v>3</v>
      </c>
      <c r="V1450" s="1">
        <v>0</v>
      </c>
      <c r="W1450" s="1"/>
      <c r="X1450" s="1"/>
      <c r="Y1450" s="1"/>
      <c r="Z1450" s="1"/>
      <c r="AA1450" s="1"/>
      <c r="AB1450" s="1" t="s">
        <v>3</v>
      </c>
      <c r="AC1450" s="1" t="s">
        <v>3</v>
      </c>
      <c r="AD1450" s="1" t="s">
        <v>3</v>
      </c>
      <c r="AE1450" s="1" t="s">
        <v>3</v>
      </c>
      <c r="AF1450" s="1" t="s">
        <v>3</v>
      </c>
      <c r="AG1450" s="1" t="s">
        <v>3</v>
      </c>
      <c r="AH1450" s="1"/>
      <c r="AI1450" s="1"/>
      <c r="AJ1450" s="1"/>
      <c r="AK1450" s="1"/>
      <c r="AL1450" s="1"/>
      <c r="AM1450" s="1"/>
      <c r="AN1450" s="1"/>
      <c r="AO1450" s="1"/>
      <c r="AP1450" s="1" t="s">
        <v>3</v>
      </c>
      <c r="AQ1450" s="1" t="s">
        <v>3</v>
      </c>
      <c r="AR1450" s="1" t="s">
        <v>3</v>
      </c>
      <c r="AS1450" s="1"/>
      <c r="AT1450" s="1"/>
      <c r="AU1450" s="1"/>
      <c r="AV1450" s="1"/>
      <c r="AW1450" s="1"/>
      <c r="AX1450" s="1"/>
      <c r="AY1450" s="1"/>
      <c r="AZ1450" s="1" t="s">
        <v>3</v>
      </c>
      <c r="BA1450" s="1"/>
      <c r="BB1450" s="1" t="s">
        <v>3</v>
      </c>
      <c r="BC1450" s="1" t="s">
        <v>3</v>
      </c>
      <c r="BD1450" s="1" t="s">
        <v>3</v>
      </c>
      <c r="BE1450" s="1" t="s">
        <v>3</v>
      </c>
      <c r="BF1450" s="1" t="s">
        <v>3</v>
      </c>
      <c r="BG1450" s="1" t="s">
        <v>3</v>
      </c>
      <c r="BH1450" s="1" t="s">
        <v>3</v>
      </c>
      <c r="BI1450" s="1" t="s">
        <v>3</v>
      </c>
      <c r="BJ1450" s="1" t="s">
        <v>3</v>
      </c>
      <c r="BK1450" s="1" t="s">
        <v>3</v>
      </c>
      <c r="BL1450" s="1" t="s">
        <v>3</v>
      </c>
      <c r="BM1450" s="1" t="s">
        <v>3</v>
      </c>
      <c r="BN1450" s="1" t="s">
        <v>3</v>
      </c>
      <c r="BO1450" s="1" t="s">
        <v>3</v>
      </c>
      <c r="BP1450" s="1" t="s">
        <v>3</v>
      </c>
      <c r="BQ1450" s="1"/>
      <c r="BR1450" s="1"/>
      <c r="BS1450" s="1"/>
      <c r="BT1450" s="1"/>
      <c r="BU1450" s="1"/>
      <c r="BV1450" s="1"/>
      <c r="BW1450" s="1"/>
      <c r="BX1450" s="1">
        <v>0</v>
      </c>
      <c r="BY1450" s="1"/>
      <c r="BZ1450" s="1"/>
      <c r="CA1450" s="1"/>
      <c r="CB1450" s="1"/>
      <c r="CC1450" s="1"/>
      <c r="CD1450" s="1"/>
      <c r="CE1450" s="1"/>
      <c r="CF1450" s="1"/>
      <c r="CG1450" s="1"/>
      <c r="CH1450" s="1"/>
      <c r="CI1450" s="1"/>
      <c r="CJ1450" s="1">
        <v>0</v>
      </c>
    </row>
    <row r="1452" spans="1:245" x14ac:dyDescent="0.2">
      <c r="A1452" s="2">
        <v>52</v>
      </c>
      <c r="B1452" s="2">
        <f t="shared" ref="B1452:G1452" si="625">B1457</f>
        <v>1</v>
      </c>
      <c r="C1452" s="2">
        <f t="shared" si="625"/>
        <v>5</v>
      </c>
      <c r="D1452" s="2">
        <f t="shared" si="625"/>
        <v>1450</v>
      </c>
      <c r="E1452" s="2">
        <f t="shared" si="625"/>
        <v>0</v>
      </c>
      <c r="F1452" s="2" t="str">
        <f t="shared" si="625"/>
        <v>1.1.2</v>
      </c>
      <c r="G1452" s="2" t="str">
        <f t="shared" si="625"/>
        <v>Установка бортового камня</v>
      </c>
      <c r="H1452" s="2"/>
      <c r="I1452" s="2"/>
      <c r="J1452" s="2"/>
      <c r="K1452" s="2"/>
      <c r="L1452" s="2"/>
      <c r="M1452" s="2"/>
      <c r="N1452" s="2"/>
      <c r="O1452" s="2">
        <f t="shared" ref="O1452:AT1452" si="626">O1457</f>
        <v>0</v>
      </c>
      <c r="P1452" s="2">
        <f t="shared" si="626"/>
        <v>0</v>
      </c>
      <c r="Q1452" s="2">
        <f t="shared" si="626"/>
        <v>0</v>
      </c>
      <c r="R1452" s="2">
        <f t="shared" si="626"/>
        <v>0</v>
      </c>
      <c r="S1452" s="2">
        <f t="shared" si="626"/>
        <v>0</v>
      </c>
      <c r="T1452" s="2">
        <f t="shared" si="626"/>
        <v>0</v>
      </c>
      <c r="U1452" s="2">
        <f t="shared" si="626"/>
        <v>0</v>
      </c>
      <c r="V1452" s="2">
        <f t="shared" si="626"/>
        <v>0</v>
      </c>
      <c r="W1452" s="2">
        <f t="shared" si="626"/>
        <v>0</v>
      </c>
      <c r="X1452" s="2">
        <f t="shared" si="626"/>
        <v>0</v>
      </c>
      <c r="Y1452" s="2">
        <f t="shared" si="626"/>
        <v>0</v>
      </c>
      <c r="Z1452" s="2">
        <f t="shared" si="626"/>
        <v>0</v>
      </c>
      <c r="AA1452" s="2">
        <f t="shared" si="626"/>
        <v>0</v>
      </c>
      <c r="AB1452" s="2">
        <f t="shared" si="626"/>
        <v>0</v>
      </c>
      <c r="AC1452" s="2">
        <f t="shared" si="626"/>
        <v>0</v>
      </c>
      <c r="AD1452" s="2">
        <f t="shared" si="626"/>
        <v>0</v>
      </c>
      <c r="AE1452" s="2">
        <f t="shared" si="626"/>
        <v>0</v>
      </c>
      <c r="AF1452" s="2">
        <f t="shared" si="626"/>
        <v>0</v>
      </c>
      <c r="AG1452" s="2">
        <f t="shared" si="626"/>
        <v>0</v>
      </c>
      <c r="AH1452" s="2">
        <f t="shared" si="626"/>
        <v>0</v>
      </c>
      <c r="AI1452" s="2">
        <f t="shared" si="626"/>
        <v>0</v>
      </c>
      <c r="AJ1452" s="2">
        <f t="shared" si="626"/>
        <v>0</v>
      </c>
      <c r="AK1452" s="2">
        <f t="shared" si="626"/>
        <v>0</v>
      </c>
      <c r="AL1452" s="2">
        <f t="shared" si="626"/>
        <v>0</v>
      </c>
      <c r="AM1452" s="2">
        <f t="shared" si="626"/>
        <v>0</v>
      </c>
      <c r="AN1452" s="2">
        <f t="shared" si="626"/>
        <v>0</v>
      </c>
      <c r="AO1452" s="2">
        <f t="shared" si="626"/>
        <v>0</v>
      </c>
      <c r="AP1452" s="2">
        <f t="shared" si="626"/>
        <v>0</v>
      </c>
      <c r="AQ1452" s="2">
        <f t="shared" si="626"/>
        <v>0</v>
      </c>
      <c r="AR1452" s="2">
        <f t="shared" si="626"/>
        <v>0</v>
      </c>
      <c r="AS1452" s="2">
        <f t="shared" si="626"/>
        <v>0</v>
      </c>
      <c r="AT1452" s="2">
        <f t="shared" si="626"/>
        <v>0</v>
      </c>
      <c r="AU1452" s="2">
        <f t="shared" ref="AU1452:BZ1452" si="627">AU1457</f>
        <v>0</v>
      </c>
      <c r="AV1452" s="2">
        <f t="shared" si="627"/>
        <v>0</v>
      </c>
      <c r="AW1452" s="2">
        <f t="shared" si="627"/>
        <v>0</v>
      </c>
      <c r="AX1452" s="2">
        <f t="shared" si="627"/>
        <v>0</v>
      </c>
      <c r="AY1452" s="2">
        <f t="shared" si="627"/>
        <v>0</v>
      </c>
      <c r="AZ1452" s="2">
        <f t="shared" si="627"/>
        <v>0</v>
      </c>
      <c r="BA1452" s="2">
        <f t="shared" si="627"/>
        <v>0</v>
      </c>
      <c r="BB1452" s="2">
        <f t="shared" si="627"/>
        <v>0</v>
      </c>
      <c r="BC1452" s="2">
        <f t="shared" si="627"/>
        <v>0</v>
      </c>
      <c r="BD1452" s="2">
        <f t="shared" si="627"/>
        <v>0</v>
      </c>
      <c r="BE1452" s="2">
        <f t="shared" si="627"/>
        <v>0</v>
      </c>
      <c r="BF1452" s="2">
        <f t="shared" si="627"/>
        <v>0</v>
      </c>
      <c r="BG1452" s="2">
        <f t="shared" si="627"/>
        <v>0</v>
      </c>
      <c r="BH1452" s="2">
        <f t="shared" si="627"/>
        <v>0</v>
      </c>
      <c r="BI1452" s="2">
        <f t="shared" si="627"/>
        <v>0</v>
      </c>
      <c r="BJ1452" s="2">
        <f t="shared" si="627"/>
        <v>0</v>
      </c>
      <c r="BK1452" s="2">
        <f t="shared" si="627"/>
        <v>0</v>
      </c>
      <c r="BL1452" s="2">
        <f t="shared" si="627"/>
        <v>0</v>
      </c>
      <c r="BM1452" s="2">
        <f t="shared" si="627"/>
        <v>0</v>
      </c>
      <c r="BN1452" s="2">
        <f t="shared" si="627"/>
        <v>0</v>
      </c>
      <c r="BO1452" s="2">
        <f t="shared" si="627"/>
        <v>0</v>
      </c>
      <c r="BP1452" s="2">
        <f t="shared" si="627"/>
        <v>0</v>
      </c>
      <c r="BQ1452" s="2">
        <f t="shared" si="627"/>
        <v>0</v>
      </c>
      <c r="BR1452" s="2">
        <f t="shared" si="627"/>
        <v>0</v>
      </c>
      <c r="BS1452" s="2">
        <f t="shared" si="627"/>
        <v>0</v>
      </c>
      <c r="BT1452" s="2">
        <f t="shared" si="627"/>
        <v>0</v>
      </c>
      <c r="BU1452" s="2">
        <f t="shared" si="627"/>
        <v>0</v>
      </c>
      <c r="BV1452" s="2">
        <f t="shared" si="627"/>
        <v>0</v>
      </c>
      <c r="BW1452" s="2">
        <f t="shared" si="627"/>
        <v>0</v>
      </c>
      <c r="BX1452" s="2">
        <f t="shared" si="627"/>
        <v>0</v>
      </c>
      <c r="BY1452" s="2">
        <f t="shared" si="627"/>
        <v>0</v>
      </c>
      <c r="BZ1452" s="2">
        <f t="shared" si="627"/>
        <v>0</v>
      </c>
      <c r="CA1452" s="2">
        <f t="shared" ref="CA1452:DF1452" si="628">CA1457</f>
        <v>0</v>
      </c>
      <c r="CB1452" s="2">
        <f t="shared" si="628"/>
        <v>0</v>
      </c>
      <c r="CC1452" s="2">
        <f t="shared" si="628"/>
        <v>0</v>
      </c>
      <c r="CD1452" s="2">
        <f t="shared" si="628"/>
        <v>0</v>
      </c>
      <c r="CE1452" s="2">
        <f t="shared" si="628"/>
        <v>0</v>
      </c>
      <c r="CF1452" s="2">
        <f t="shared" si="628"/>
        <v>0</v>
      </c>
      <c r="CG1452" s="2">
        <f t="shared" si="628"/>
        <v>0</v>
      </c>
      <c r="CH1452" s="2">
        <f t="shared" si="628"/>
        <v>0</v>
      </c>
      <c r="CI1452" s="2">
        <f t="shared" si="628"/>
        <v>0</v>
      </c>
      <c r="CJ1452" s="2">
        <f t="shared" si="628"/>
        <v>0</v>
      </c>
      <c r="CK1452" s="2">
        <f t="shared" si="628"/>
        <v>0</v>
      </c>
      <c r="CL1452" s="2">
        <f t="shared" si="628"/>
        <v>0</v>
      </c>
      <c r="CM1452" s="2">
        <f t="shared" si="628"/>
        <v>0</v>
      </c>
      <c r="CN1452" s="2">
        <f t="shared" si="628"/>
        <v>0</v>
      </c>
      <c r="CO1452" s="2">
        <f t="shared" si="628"/>
        <v>0</v>
      </c>
      <c r="CP1452" s="2">
        <f t="shared" si="628"/>
        <v>0</v>
      </c>
      <c r="CQ1452" s="2">
        <f t="shared" si="628"/>
        <v>0</v>
      </c>
      <c r="CR1452" s="2">
        <f t="shared" si="628"/>
        <v>0</v>
      </c>
      <c r="CS1452" s="2">
        <f t="shared" si="628"/>
        <v>0</v>
      </c>
      <c r="CT1452" s="2">
        <f t="shared" si="628"/>
        <v>0</v>
      </c>
      <c r="CU1452" s="2">
        <f t="shared" si="628"/>
        <v>0</v>
      </c>
      <c r="CV1452" s="2">
        <f t="shared" si="628"/>
        <v>0</v>
      </c>
      <c r="CW1452" s="2">
        <f t="shared" si="628"/>
        <v>0</v>
      </c>
      <c r="CX1452" s="2">
        <f t="shared" si="628"/>
        <v>0</v>
      </c>
      <c r="CY1452" s="2">
        <f t="shared" si="628"/>
        <v>0</v>
      </c>
      <c r="CZ1452" s="2">
        <f t="shared" si="628"/>
        <v>0</v>
      </c>
      <c r="DA1452" s="2">
        <f t="shared" si="628"/>
        <v>0</v>
      </c>
      <c r="DB1452" s="2">
        <f t="shared" si="628"/>
        <v>0</v>
      </c>
      <c r="DC1452" s="2">
        <f t="shared" si="628"/>
        <v>0</v>
      </c>
      <c r="DD1452" s="2">
        <f t="shared" si="628"/>
        <v>0</v>
      </c>
      <c r="DE1452" s="2">
        <f t="shared" si="628"/>
        <v>0</v>
      </c>
      <c r="DF1452" s="2">
        <f t="shared" si="628"/>
        <v>0</v>
      </c>
      <c r="DG1452" s="3">
        <f t="shared" ref="DG1452:EL1452" si="629">DG1457</f>
        <v>0</v>
      </c>
      <c r="DH1452" s="3">
        <f t="shared" si="629"/>
        <v>0</v>
      </c>
      <c r="DI1452" s="3">
        <f t="shared" si="629"/>
        <v>0</v>
      </c>
      <c r="DJ1452" s="3">
        <f t="shared" si="629"/>
        <v>0</v>
      </c>
      <c r="DK1452" s="3">
        <f t="shared" si="629"/>
        <v>0</v>
      </c>
      <c r="DL1452" s="3">
        <f t="shared" si="629"/>
        <v>0</v>
      </c>
      <c r="DM1452" s="3">
        <f t="shared" si="629"/>
        <v>0</v>
      </c>
      <c r="DN1452" s="3">
        <f t="shared" si="629"/>
        <v>0</v>
      </c>
      <c r="DO1452" s="3">
        <f t="shared" si="629"/>
        <v>0</v>
      </c>
      <c r="DP1452" s="3">
        <f t="shared" si="629"/>
        <v>0</v>
      </c>
      <c r="DQ1452" s="3">
        <f t="shared" si="629"/>
        <v>0</v>
      </c>
      <c r="DR1452" s="3">
        <f t="shared" si="629"/>
        <v>0</v>
      </c>
      <c r="DS1452" s="3">
        <f t="shared" si="629"/>
        <v>0</v>
      </c>
      <c r="DT1452" s="3">
        <f t="shared" si="629"/>
        <v>0</v>
      </c>
      <c r="DU1452" s="3">
        <f t="shared" si="629"/>
        <v>0</v>
      </c>
      <c r="DV1452" s="3">
        <f t="shared" si="629"/>
        <v>0</v>
      </c>
      <c r="DW1452" s="3">
        <f t="shared" si="629"/>
        <v>0</v>
      </c>
      <c r="DX1452" s="3">
        <f t="shared" si="629"/>
        <v>0</v>
      </c>
      <c r="DY1452" s="3">
        <f t="shared" si="629"/>
        <v>0</v>
      </c>
      <c r="DZ1452" s="3">
        <f t="shared" si="629"/>
        <v>0</v>
      </c>
      <c r="EA1452" s="3">
        <f t="shared" si="629"/>
        <v>0</v>
      </c>
      <c r="EB1452" s="3">
        <f t="shared" si="629"/>
        <v>0</v>
      </c>
      <c r="EC1452" s="3">
        <f t="shared" si="629"/>
        <v>0</v>
      </c>
      <c r="ED1452" s="3">
        <f t="shared" si="629"/>
        <v>0</v>
      </c>
      <c r="EE1452" s="3">
        <f t="shared" si="629"/>
        <v>0</v>
      </c>
      <c r="EF1452" s="3">
        <f t="shared" si="629"/>
        <v>0</v>
      </c>
      <c r="EG1452" s="3">
        <f t="shared" si="629"/>
        <v>0</v>
      </c>
      <c r="EH1452" s="3">
        <f t="shared" si="629"/>
        <v>0</v>
      </c>
      <c r="EI1452" s="3">
        <f t="shared" si="629"/>
        <v>0</v>
      </c>
      <c r="EJ1452" s="3">
        <f t="shared" si="629"/>
        <v>0</v>
      </c>
      <c r="EK1452" s="3">
        <f t="shared" si="629"/>
        <v>0</v>
      </c>
      <c r="EL1452" s="3">
        <f t="shared" si="629"/>
        <v>0</v>
      </c>
      <c r="EM1452" s="3">
        <f t="shared" ref="EM1452:FR1452" si="630">EM1457</f>
        <v>0</v>
      </c>
      <c r="EN1452" s="3">
        <f t="shared" si="630"/>
        <v>0</v>
      </c>
      <c r="EO1452" s="3">
        <f t="shared" si="630"/>
        <v>0</v>
      </c>
      <c r="EP1452" s="3">
        <f t="shared" si="630"/>
        <v>0</v>
      </c>
      <c r="EQ1452" s="3">
        <f t="shared" si="630"/>
        <v>0</v>
      </c>
      <c r="ER1452" s="3">
        <f t="shared" si="630"/>
        <v>0</v>
      </c>
      <c r="ES1452" s="3">
        <f t="shared" si="630"/>
        <v>0</v>
      </c>
      <c r="ET1452" s="3">
        <f t="shared" si="630"/>
        <v>0</v>
      </c>
      <c r="EU1452" s="3">
        <f t="shared" si="630"/>
        <v>0</v>
      </c>
      <c r="EV1452" s="3">
        <f t="shared" si="630"/>
        <v>0</v>
      </c>
      <c r="EW1452" s="3">
        <f t="shared" si="630"/>
        <v>0</v>
      </c>
      <c r="EX1452" s="3">
        <f t="shared" si="630"/>
        <v>0</v>
      </c>
      <c r="EY1452" s="3">
        <f t="shared" si="630"/>
        <v>0</v>
      </c>
      <c r="EZ1452" s="3">
        <f t="shared" si="630"/>
        <v>0</v>
      </c>
      <c r="FA1452" s="3">
        <f t="shared" si="630"/>
        <v>0</v>
      </c>
      <c r="FB1452" s="3">
        <f t="shared" si="630"/>
        <v>0</v>
      </c>
      <c r="FC1452" s="3">
        <f t="shared" si="630"/>
        <v>0</v>
      </c>
      <c r="FD1452" s="3">
        <f t="shared" si="630"/>
        <v>0</v>
      </c>
      <c r="FE1452" s="3">
        <f t="shared" si="630"/>
        <v>0</v>
      </c>
      <c r="FF1452" s="3">
        <f t="shared" si="630"/>
        <v>0</v>
      </c>
      <c r="FG1452" s="3">
        <f t="shared" si="630"/>
        <v>0</v>
      </c>
      <c r="FH1452" s="3">
        <f t="shared" si="630"/>
        <v>0</v>
      </c>
      <c r="FI1452" s="3">
        <f t="shared" si="630"/>
        <v>0</v>
      </c>
      <c r="FJ1452" s="3">
        <f t="shared" si="630"/>
        <v>0</v>
      </c>
      <c r="FK1452" s="3">
        <f t="shared" si="630"/>
        <v>0</v>
      </c>
      <c r="FL1452" s="3">
        <f t="shared" si="630"/>
        <v>0</v>
      </c>
      <c r="FM1452" s="3">
        <f t="shared" si="630"/>
        <v>0</v>
      </c>
      <c r="FN1452" s="3">
        <f t="shared" si="630"/>
        <v>0</v>
      </c>
      <c r="FO1452" s="3">
        <f t="shared" si="630"/>
        <v>0</v>
      </c>
      <c r="FP1452" s="3">
        <f t="shared" si="630"/>
        <v>0</v>
      </c>
      <c r="FQ1452" s="3">
        <f t="shared" si="630"/>
        <v>0</v>
      </c>
      <c r="FR1452" s="3">
        <f t="shared" si="630"/>
        <v>0</v>
      </c>
      <c r="FS1452" s="3">
        <f t="shared" ref="FS1452:GX1452" si="631">FS1457</f>
        <v>0</v>
      </c>
      <c r="FT1452" s="3">
        <f t="shared" si="631"/>
        <v>0</v>
      </c>
      <c r="FU1452" s="3">
        <f t="shared" si="631"/>
        <v>0</v>
      </c>
      <c r="FV1452" s="3">
        <f t="shared" si="631"/>
        <v>0</v>
      </c>
      <c r="FW1452" s="3">
        <f t="shared" si="631"/>
        <v>0</v>
      </c>
      <c r="FX1452" s="3">
        <f t="shared" si="631"/>
        <v>0</v>
      </c>
      <c r="FY1452" s="3">
        <f t="shared" si="631"/>
        <v>0</v>
      </c>
      <c r="FZ1452" s="3">
        <f t="shared" si="631"/>
        <v>0</v>
      </c>
      <c r="GA1452" s="3">
        <f t="shared" si="631"/>
        <v>0</v>
      </c>
      <c r="GB1452" s="3">
        <f t="shared" si="631"/>
        <v>0</v>
      </c>
      <c r="GC1452" s="3">
        <f t="shared" si="631"/>
        <v>0</v>
      </c>
      <c r="GD1452" s="3">
        <f t="shared" si="631"/>
        <v>0</v>
      </c>
      <c r="GE1452" s="3">
        <f t="shared" si="631"/>
        <v>0</v>
      </c>
      <c r="GF1452" s="3">
        <f t="shared" si="631"/>
        <v>0</v>
      </c>
      <c r="GG1452" s="3">
        <f t="shared" si="631"/>
        <v>0</v>
      </c>
      <c r="GH1452" s="3">
        <f t="shared" si="631"/>
        <v>0</v>
      </c>
      <c r="GI1452" s="3">
        <f t="shared" si="631"/>
        <v>0</v>
      </c>
      <c r="GJ1452" s="3">
        <f t="shared" si="631"/>
        <v>0</v>
      </c>
      <c r="GK1452" s="3">
        <f t="shared" si="631"/>
        <v>0</v>
      </c>
      <c r="GL1452" s="3">
        <f t="shared" si="631"/>
        <v>0</v>
      </c>
      <c r="GM1452" s="3">
        <f t="shared" si="631"/>
        <v>0</v>
      </c>
      <c r="GN1452" s="3">
        <f t="shared" si="631"/>
        <v>0</v>
      </c>
      <c r="GO1452" s="3">
        <f t="shared" si="631"/>
        <v>0</v>
      </c>
      <c r="GP1452" s="3">
        <f t="shared" si="631"/>
        <v>0</v>
      </c>
      <c r="GQ1452" s="3">
        <f t="shared" si="631"/>
        <v>0</v>
      </c>
      <c r="GR1452" s="3">
        <f t="shared" si="631"/>
        <v>0</v>
      </c>
      <c r="GS1452" s="3">
        <f t="shared" si="631"/>
        <v>0</v>
      </c>
      <c r="GT1452" s="3">
        <f t="shared" si="631"/>
        <v>0</v>
      </c>
      <c r="GU1452" s="3">
        <f t="shared" si="631"/>
        <v>0</v>
      </c>
      <c r="GV1452" s="3">
        <f t="shared" si="631"/>
        <v>0</v>
      </c>
      <c r="GW1452" s="3">
        <f t="shared" si="631"/>
        <v>0</v>
      </c>
      <c r="GX1452" s="3">
        <f t="shared" si="631"/>
        <v>0</v>
      </c>
    </row>
    <row r="1454" spans="1:245" x14ac:dyDescent="0.2">
      <c r="A1454">
        <v>17</v>
      </c>
      <c r="B1454">
        <v>1</v>
      </c>
      <c r="C1454">
        <f>ROW(SmtRes!A129)</f>
        <v>129</v>
      </c>
      <c r="D1454">
        <f>ROW(EtalonRes!A114)</f>
        <v>114</v>
      </c>
      <c r="E1454" t="s">
        <v>131</v>
      </c>
      <c r="F1454" t="s">
        <v>192</v>
      </c>
      <c r="G1454" t="s">
        <v>193</v>
      </c>
      <c r="H1454" t="s">
        <v>164</v>
      </c>
      <c r="I1454">
        <v>0</v>
      </c>
      <c r="J1454">
        <v>0</v>
      </c>
      <c r="O1454">
        <f>ROUND(CP1454,2)</f>
        <v>0</v>
      </c>
      <c r="P1454">
        <f>ROUND(CQ1454*I1454,2)</f>
        <v>0</v>
      </c>
      <c r="Q1454">
        <f>ROUND(CR1454*I1454,2)</f>
        <v>0</v>
      </c>
      <c r="R1454">
        <f>ROUND(CS1454*I1454,2)</f>
        <v>0</v>
      </c>
      <c r="S1454">
        <f>ROUND(CT1454*I1454,2)</f>
        <v>0</v>
      </c>
      <c r="T1454">
        <f>ROUND(CU1454*I1454,2)</f>
        <v>0</v>
      </c>
      <c r="U1454">
        <f>CV1454*I1454</f>
        <v>0</v>
      </c>
      <c r="V1454">
        <f>CW1454*I1454</f>
        <v>0</v>
      </c>
      <c r="W1454">
        <f>ROUND(CX1454*I1454,2)</f>
        <v>0</v>
      </c>
      <c r="X1454">
        <f>ROUND(CY1454,2)</f>
        <v>0</v>
      </c>
      <c r="Y1454">
        <f>ROUND(CZ1454,2)</f>
        <v>0</v>
      </c>
      <c r="AA1454">
        <v>36286615</v>
      </c>
      <c r="AB1454">
        <f>ROUND((AC1454+AD1454+AF1454),6)</f>
        <v>77340.27</v>
      </c>
      <c r="AC1454">
        <f>ROUND((ES1454),6)</f>
        <v>66244.850000000006</v>
      </c>
      <c r="AD1454">
        <f>ROUND((((ET1454)-(EU1454))+AE1454),6)</f>
        <v>8271.2800000000007</v>
      </c>
      <c r="AE1454">
        <f>ROUND((EU1454),6)</f>
        <v>3129.62</v>
      </c>
      <c r="AF1454">
        <f>ROUND((EV1454),6)</f>
        <v>2824.14</v>
      </c>
      <c r="AG1454">
        <f>ROUND((AP1454),6)</f>
        <v>0</v>
      </c>
      <c r="AH1454">
        <f>(EW1454)</f>
        <v>16.559999999999999</v>
      </c>
      <c r="AI1454">
        <f>(EX1454)</f>
        <v>0</v>
      </c>
      <c r="AJ1454">
        <f>(AS1454)</f>
        <v>0</v>
      </c>
      <c r="AK1454">
        <v>77340.27</v>
      </c>
      <c r="AL1454">
        <v>66244.850000000006</v>
      </c>
      <c r="AM1454">
        <v>8271.2800000000007</v>
      </c>
      <c r="AN1454">
        <v>3129.62</v>
      </c>
      <c r="AO1454">
        <v>2824.14</v>
      </c>
      <c r="AP1454">
        <v>0</v>
      </c>
      <c r="AQ1454">
        <v>16.559999999999999</v>
      </c>
      <c r="AR1454">
        <v>0</v>
      </c>
      <c r="AS1454">
        <v>0</v>
      </c>
      <c r="AT1454">
        <v>70</v>
      </c>
      <c r="AU1454">
        <v>10</v>
      </c>
      <c r="AV1454">
        <v>1</v>
      </c>
      <c r="AW1454">
        <v>1</v>
      </c>
      <c r="AZ1454">
        <v>1</v>
      </c>
      <c r="BA1454">
        <v>1</v>
      </c>
      <c r="BB1454">
        <v>1</v>
      </c>
      <c r="BC1454">
        <v>1</v>
      </c>
      <c r="BD1454" t="s">
        <v>3</v>
      </c>
      <c r="BE1454" t="s">
        <v>3</v>
      </c>
      <c r="BF1454" t="s">
        <v>3</v>
      </c>
      <c r="BG1454" t="s">
        <v>3</v>
      </c>
      <c r="BH1454">
        <v>0</v>
      </c>
      <c r="BI1454">
        <v>4</v>
      </c>
      <c r="BJ1454" t="s">
        <v>276</v>
      </c>
      <c r="BM1454">
        <v>0</v>
      </c>
      <c r="BN1454">
        <v>0</v>
      </c>
      <c r="BO1454" t="s">
        <v>3</v>
      </c>
      <c r="BP1454">
        <v>0</v>
      </c>
      <c r="BQ1454">
        <v>1</v>
      </c>
      <c r="BR1454">
        <v>0</v>
      </c>
      <c r="BS1454">
        <v>1</v>
      </c>
      <c r="BT1454">
        <v>1</v>
      </c>
      <c r="BU1454">
        <v>1</v>
      </c>
      <c r="BV1454">
        <v>1</v>
      </c>
      <c r="BW1454">
        <v>1</v>
      </c>
      <c r="BX1454">
        <v>1</v>
      </c>
      <c r="BY1454" t="s">
        <v>3</v>
      </c>
      <c r="BZ1454">
        <v>70</v>
      </c>
      <c r="CA1454">
        <v>10</v>
      </c>
      <c r="CE1454">
        <v>0</v>
      </c>
      <c r="CF1454">
        <v>0</v>
      </c>
      <c r="CG1454">
        <v>0</v>
      </c>
      <c r="CM1454">
        <v>0</v>
      </c>
      <c r="CN1454" t="s">
        <v>3</v>
      </c>
      <c r="CO1454">
        <v>0</v>
      </c>
      <c r="CP1454">
        <f>(P1454+Q1454+S1454)</f>
        <v>0</v>
      </c>
      <c r="CQ1454">
        <f>(AC1454*BC1454*AW1454)</f>
        <v>66244.850000000006</v>
      </c>
      <c r="CR1454">
        <f>((((ET1454)*BB1454-(EU1454)*BS1454)+AE1454*BS1454)*AV1454)</f>
        <v>8271.2800000000007</v>
      </c>
      <c r="CS1454">
        <f>(AE1454*BS1454*AV1454)</f>
        <v>3129.62</v>
      </c>
      <c r="CT1454">
        <f>(AF1454*BA1454*AV1454)</f>
        <v>2824.14</v>
      </c>
      <c r="CU1454">
        <f>AG1454</f>
        <v>0</v>
      </c>
      <c r="CV1454">
        <f>(AH1454*AV1454)</f>
        <v>16.559999999999999</v>
      </c>
      <c r="CW1454">
        <f>AI1454</f>
        <v>0</v>
      </c>
      <c r="CX1454">
        <f>AJ1454</f>
        <v>0</v>
      </c>
      <c r="CY1454">
        <f>((S1454*BZ1454)/100)</f>
        <v>0</v>
      </c>
      <c r="CZ1454">
        <f>((S1454*CA1454)/100)</f>
        <v>0</v>
      </c>
      <c r="DC1454" t="s">
        <v>3</v>
      </c>
      <c r="DD1454" t="s">
        <v>3</v>
      </c>
      <c r="DE1454" t="s">
        <v>3</v>
      </c>
      <c r="DF1454" t="s">
        <v>3</v>
      </c>
      <c r="DG1454" t="s">
        <v>3</v>
      </c>
      <c r="DH1454" t="s">
        <v>3</v>
      </c>
      <c r="DI1454" t="s">
        <v>3</v>
      </c>
      <c r="DJ1454" t="s">
        <v>3</v>
      </c>
      <c r="DK1454" t="s">
        <v>3</v>
      </c>
      <c r="DL1454" t="s">
        <v>3</v>
      </c>
      <c r="DM1454" t="s">
        <v>3</v>
      </c>
      <c r="DN1454">
        <v>0</v>
      </c>
      <c r="DO1454">
        <v>0</v>
      </c>
      <c r="DP1454">
        <v>1</v>
      </c>
      <c r="DQ1454">
        <v>1</v>
      </c>
      <c r="DU1454">
        <v>1007</v>
      </c>
      <c r="DV1454" t="s">
        <v>164</v>
      </c>
      <c r="DW1454" t="s">
        <v>164</v>
      </c>
      <c r="DX1454">
        <v>100</v>
      </c>
      <c r="EE1454">
        <v>34857346</v>
      </c>
      <c r="EF1454">
        <v>1</v>
      </c>
      <c r="EG1454" t="s">
        <v>86</v>
      </c>
      <c r="EH1454">
        <v>0</v>
      </c>
      <c r="EI1454" t="s">
        <v>3</v>
      </c>
      <c r="EJ1454">
        <v>4</v>
      </c>
      <c r="EK1454">
        <v>0</v>
      </c>
      <c r="EL1454" t="s">
        <v>87</v>
      </c>
      <c r="EM1454" t="s">
        <v>88</v>
      </c>
      <c r="EO1454" t="s">
        <v>3</v>
      </c>
      <c r="EQ1454">
        <v>0</v>
      </c>
      <c r="ER1454">
        <v>77340.27</v>
      </c>
      <c r="ES1454">
        <v>66244.850000000006</v>
      </c>
      <c r="ET1454">
        <v>8271.2800000000007</v>
      </c>
      <c r="EU1454">
        <v>3129.62</v>
      </c>
      <c r="EV1454">
        <v>2824.14</v>
      </c>
      <c r="EW1454">
        <v>16.559999999999999</v>
      </c>
      <c r="EX1454">
        <v>0</v>
      </c>
      <c r="EY1454">
        <v>0</v>
      </c>
      <c r="FQ1454">
        <v>0</v>
      </c>
      <c r="FR1454">
        <f>ROUND(IF(AND(BH1454=3,BI1454=3),P1454,0),2)</f>
        <v>0</v>
      </c>
      <c r="FS1454">
        <v>0</v>
      </c>
      <c r="FX1454">
        <v>70</v>
      </c>
      <c r="FY1454">
        <v>10</v>
      </c>
      <c r="GA1454" t="s">
        <v>3</v>
      </c>
      <c r="GD1454">
        <v>0</v>
      </c>
      <c r="GF1454">
        <v>62023876</v>
      </c>
      <c r="GG1454">
        <v>2</v>
      </c>
      <c r="GH1454">
        <v>1</v>
      </c>
      <c r="GI1454">
        <v>-2</v>
      </c>
      <c r="GJ1454">
        <v>0</v>
      </c>
      <c r="GK1454">
        <f>ROUND(R1454*(R12)/100,2)</f>
        <v>0</v>
      </c>
      <c r="GL1454">
        <f>ROUND(IF(AND(BH1454=3,BI1454=3,FS1454&lt;&gt;0),P1454,0),2)</f>
        <v>0</v>
      </c>
      <c r="GM1454">
        <f>ROUND(O1454+X1454+Y1454+GK1454,2)+GX1454</f>
        <v>0</v>
      </c>
      <c r="GN1454">
        <f>IF(OR(BI1454=0,BI1454=1),ROUND(O1454+X1454+Y1454+GK1454,2),0)</f>
        <v>0</v>
      </c>
      <c r="GO1454">
        <f>IF(BI1454=2,ROUND(O1454+X1454+Y1454+GK1454,2),0)</f>
        <v>0</v>
      </c>
      <c r="GP1454">
        <f>IF(BI1454=4,ROUND(O1454+X1454+Y1454+GK1454,2)+GX1454,0)</f>
        <v>0</v>
      </c>
      <c r="GR1454">
        <v>0</v>
      </c>
      <c r="GS1454">
        <v>3</v>
      </c>
      <c r="GT1454">
        <v>0</v>
      </c>
      <c r="GU1454" t="s">
        <v>3</v>
      </c>
      <c r="GV1454">
        <f>ROUND((GT1454),6)</f>
        <v>0</v>
      </c>
      <c r="GW1454">
        <v>1</v>
      </c>
      <c r="GX1454">
        <f>ROUND(HC1454*I1454,2)</f>
        <v>0</v>
      </c>
      <c r="HA1454">
        <v>0</v>
      </c>
      <c r="HB1454">
        <v>0</v>
      </c>
      <c r="HC1454">
        <f>GV1454*GW1454</f>
        <v>0</v>
      </c>
      <c r="IK1454">
        <v>0</v>
      </c>
    </row>
    <row r="1455" spans="1:245" x14ac:dyDescent="0.2">
      <c r="A1455">
        <v>17</v>
      </c>
      <c r="B1455">
        <v>1</v>
      </c>
      <c r="C1455">
        <f>ROW(SmtRes!A133)</f>
        <v>133</v>
      </c>
      <c r="D1455">
        <f>ROW(EtalonRes!A118)</f>
        <v>118</v>
      </c>
      <c r="E1455" t="s">
        <v>132</v>
      </c>
      <c r="F1455" t="s">
        <v>195</v>
      </c>
      <c r="G1455" t="s">
        <v>196</v>
      </c>
      <c r="H1455" t="s">
        <v>99</v>
      </c>
      <c r="I1455">
        <v>0</v>
      </c>
      <c r="J1455">
        <v>0</v>
      </c>
      <c r="O1455">
        <f>ROUND(CP1455,2)</f>
        <v>0</v>
      </c>
      <c r="P1455">
        <f>ROUND(CQ1455*I1455,2)</f>
        <v>0</v>
      </c>
      <c r="Q1455">
        <f>ROUND(CR1455*I1455,2)</f>
        <v>0</v>
      </c>
      <c r="R1455">
        <f>ROUND(CS1455*I1455,2)</f>
        <v>0</v>
      </c>
      <c r="S1455">
        <f>ROUND(CT1455*I1455,2)</f>
        <v>0</v>
      </c>
      <c r="T1455">
        <f>ROUND(CU1455*I1455,2)</f>
        <v>0</v>
      </c>
      <c r="U1455">
        <f>CV1455*I1455</f>
        <v>0</v>
      </c>
      <c r="V1455">
        <f>CW1455*I1455</f>
        <v>0</v>
      </c>
      <c r="W1455">
        <f>ROUND(CX1455*I1455,2)</f>
        <v>0</v>
      </c>
      <c r="X1455">
        <f>ROUND(CY1455,2)</f>
        <v>0</v>
      </c>
      <c r="Y1455">
        <f>ROUND(CZ1455,2)</f>
        <v>0</v>
      </c>
      <c r="AA1455">
        <v>36286615</v>
      </c>
      <c r="AB1455">
        <f>ROUND((AC1455+AD1455+AF1455),6)</f>
        <v>63651.47</v>
      </c>
      <c r="AC1455">
        <f>ROUND((ES1455),6)</f>
        <v>49178.79</v>
      </c>
      <c r="AD1455">
        <f>ROUND((((ET1455)-(EU1455))+AE1455),6)</f>
        <v>0</v>
      </c>
      <c r="AE1455">
        <f>ROUND((EU1455),6)</f>
        <v>0</v>
      </c>
      <c r="AF1455">
        <f>ROUND((EV1455),6)</f>
        <v>14472.68</v>
      </c>
      <c r="AG1455">
        <f>ROUND((AP1455),6)</f>
        <v>0</v>
      </c>
      <c r="AH1455">
        <f>(EW1455)</f>
        <v>80.27</v>
      </c>
      <c r="AI1455">
        <f>(EX1455)</f>
        <v>0</v>
      </c>
      <c r="AJ1455">
        <f>(AS1455)</f>
        <v>0</v>
      </c>
      <c r="AK1455">
        <v>63651.47</v>
      </c>
      <c r="AL1455">
        <v>49178.79</v>
      </c>
      <c r="AM1455">
        <v>0</v>
      </c>
      <c r="AN1455">
        <v>0</v>
      </c>
      <c r="AO1455">
        <v>14472.68</v>
      </c>
      <c r="AP1455">
        <v>0</v>
      </c>
      <c r="AQ1455">
        <v>80.27</v>
      </c>
      <c r="AR1455">
        <v>0</v>
      </c>
      <c r="AS1455">
        <v>0</v>
      </c>
      <c r="AT1455">
        <v>70</v>
      </c>
      <c r="AU1455">
        <v>10</v>
      </c>
      <c r="AV1455">
        <v>1</v>
      </c>
      <c r="AW1455">
        <v>1</v>
      </c>
      <c r="AZ1455">
        <v>1</v>
      </c>
      <c r="BA1455">
        <v>1</v>
      </c>
      <c r="BB1455">
        <v>1</v>
      </c>
      <c r="BC1455">
        <v>1</v>
      </c>
      <c r="BD1455" t="s">
        <v>3</v>
      </c>
      <c r="BE1455" t="s">
        <v>3</v>
      </c>
      <c r="BF1455" t="s">
        <v>3</v>
      </c>
      <c r="BG1455" t="s">
        <v>3</v>
      </c>
      <c r="BH1455">
        <v>0</v>
      </c>
      <c r="BI1455">
        <v>4</v>
      </c>
      <c r="BJ1455" t="s">
        <v>277</v>
      </c>
      <c r="BM1455">
        <v>0</v>
      </c>
      <c r="BN1455">
        <v>0</v>
      </c>
      <c r="BO1455" t="s">
        <v>3</v>
      </c>
      <c r="BP1455">
        <v>0</v>
      </c>
      <c r="BQ1455">
        <v>1</v>
      </c>
      <c r="BR1455">
        <v>0</v>
      </c>
      <c r="BS1455">
        <v>1</v>
      </c>
      <c r="BT1455">
        <v>1</v>
      </c>
      <c r="BU1455">
        <v>1</v>
      </c>
      <c r="BV1455">
        <v>1</v>
      </c>
      <c r="BW1455">
        <v>1</v>
      </c>
      <c r="BX1455">
        <v>1</v>
      </c>
      <c r="BY1455" t="s">
        <v>3</v>
      </c>
      <c r="BZ1455">
        <v>70</v>
      </c>
      <c r="CA1455">
        <v>10</v>
      </c>
      <c r="CE1455">
        <v>0</v>
      </c>
      <c r="CF1455">
        <v>0</v>
      </c>
      <c r="CG1455">
        <v>0</v>
      </c>
      <c r="CM1455">
        <v>0</v>
      </c>
      <c r="CN1455" t="s">
        <v>3</v>
      </c>
      <c r="CO1455">
        <v>0</v>
      </c>
      <c r="CP1455">
        <f>(P1455+Q1455+S1455)</f>
        <v>0</v>
      </c>
      <c r="CQ1455">
        <f>(AC1455*BC1455*AW1455)</f>
        <v>49178.79</v>
      </c>
      <c r="CR1455">
        <f>((((ET1455)*BB1455-(EU1455)*BS1455)+AE1455*BS1455)*AV1455)</f>
        <v>0</v>
      </c>
      <c r="CS1455">
        <f>(AE1455*BS1455*AV1455)</f>
        <v>0</v>
      </c>
      <c r="CT1455">
        <f>(AF1455*BA1455*AV1455)</f>
        <v>14472.68</v>
      </c>
      <c r="CU1455">
        <f>AG1455</f>
        <v>0</v>
      </c>
      <c r="CV1455">
        <f>(AH1455*AV1455)</f>
        <v>80.27</v>
      </c>
      <c r="CW1455">
        <f>AI1455</f>
        <v>0</v>
      </c>
      <c r="CX1455">
        <f>AJ1455</f>
        <v>0</v>
      </c>
      <c r="CY1455">
        <f>((S1455*BZ1455)/100)</f>
        <v>0</v>
      </c>
      <c r="CZ1455">
        <f>((S1455*CA1455)/100)</f>
        <v>0</v>
      </c>
      <c r="DC1455" t="s">
        <v>3</v>
      </c>
      <c r="DD1455" t="s">
        <v>3</v>
      </c>
      <c r="DE1455" t="s">
        <v>3</v>
      </c>
      <c r="DF1455" t="s">
        <v>3</v>
      </c>
      <c r="DG1455" t="s">
        <v>3</v>
      </c>
      <c r="DH1455" t="s">
        <v>3</v>
      </c>
      <c r="DI1455" t="s">
        <v>3</v>
      </c>
      <c r="DJ1455" t="s">
        <v>3</v>
      </c>
      <c r="DK1455" t="s">
        <v>3</v>
      </c>
      <c r="DL1455" t="s">
        <v>3</v>
      </c>
      <c r="DM1455" t="s">
        <v>3</v>
      </c>
      <c r="DN1455">
        <v>0</v>
      </c>
      <c r="DO1455">
        <v>0</v>
      </c>
      <c r="DP1455">
        <v>1</v>
      </c>
      <c r="DQ1455">
        <v>1</v>
      </c>
      <c r="DU1455">
        <v>1003</v>
      </c>
      <c r="DV1455" t="s">
        <v>99</v>
      </c>
      <c r="DW1455" t="s">
        <v>99</v>
      </c>
      <c r="DX1455">
        <v>100</v>
      </c>
      <c r="EE1455">
        <v>34857346</v>
      </c>
      <c r="EF1455">
        <v>1</v>
      </c>
      <c r="EG1455" t="s">
        <v>86</v>
      </c>
      <c r="EH1455">
        <v>0</v>
      </c>
      <c r="EI1455" t="s">
        <v>3</v>
      </c>
      <c r="EJ1455">
        <v>4</v>
      </c>
      <c r="EK1455">
        <v>0</v>
      </c>
      <c r="EL1455" t="s">
        <v>87</v>
      </c>
      <c r="EM1455" t="s">
        <v>88</v>
      </c>
      <c r="EO1455" t="s">
        <v>3</v>
      </c>
      <c r="EQ1455">
        <v>0</v>
      </c>
      <c r="ER1455">
        <v>63651.47</v>
      </c>
      <c r="ES1455">
        <v>49178.79</v>
      </c>
      <c r="ET1455">
        <v>0</v>
      </c>
      <c r="EU1455">
        <v>0</v>
      </c>
      <c r="EV1455">
        <v>14472.68</v>
      </c>
      <c r="EW1455">
        <v>80.27</v>
      </c>
      <c r="EX1455">
        <v>0</v>
      </c>
      <c r="EY1455">
        <v>0</v>
      </c>
      <c r="FQ1455">
        <v>0</v>
      </c>
      <c r="FR1455">
        <f>ROUND(IF(AND(BH1455=3,BI1455=3),P1455,0),2)</f>
        <v>0</v>
      </c>
      <c r="FS1455">
        <v>0</v>
      </c>
      <c r="FX1455">
        <v>70</v>
      </c>
      <c r="FY1455">
        <v>10</v>
      </c>
      <c r="GA1455" t="s">
        <v>3</v>
      </c>
      <c r="GD1455">
        <v>0</v>
      </c>
      <c r="GF1455">
        <v>258116290</v>
      </c>
      <c r="GG1455">
        <v>2</v>
      </c>
      <c r="GH1455">
        <v>1</v>
      </c>
      <c r="GI1455">
        <v>-2</v>
      </c>
      <c r="GJ1455">
        <v>0</v>
      </c>
      <c r="GK1455">
        <f>ROUND(R1455*(R12)/100,2)</f>
        <v>0</v>
      </c>
      <c r="GL1455">
        <f>ROUND(IF(AND(BH1455=3,BI1455=3,FS1455&lt;&gt;0),P1455,0),2)</f>
        <v>0</v>
      </c>
      <c r="GM1455">
        <f>ROUND(O1455+X1455+Y1455+GK1455,2)+GX1455</f>
        <v>0</v>
      </c>
      <c r="GN1455">
        <f>IF(OR(BI1455=0,BI1455=1),ROUND(O1455+X1455+Y1455+GK1455,2),0)</f>
        <v>0</v>
      </c>
      <c r="GO1455">
        <f>IF(BI1455=2,ROUND(O1455+X1455+Y1455+GK1455,2),0)</f>
        <v>0</v>
      </c>
      <c r="GP1455">
        <f>IF(BI1455=4,ROUND(O1455+X1455+Y1455+GK1455,2)+GX1455,0)</f>
        <v>0</v>
      </c>
      <c r="GR1455">
        <v>0</v>
      </c>
      <c r="GS1455">
        <v>3</v>
      </c>
      <c r="GT1455">
        <v>0</v>
      </c>
      <c r="GU1455" t="s">
        <v>3</v>
      </c>
      <c r="GV1455">
        <f>ROUND((GT1455),6)</f>
        <v>0</v>
      </c>
      <c r="GW1455">
        <v>1</v>
      </c>
      <c r="GX1455">
        <f>ROUND(HC1455*I1455,2)</f>
        <v>0</v>
      </c>
      <c r="HA1455">
        <v>0</v>
      </c>
      <c r="HB1455">
        <v>0</v>
      </c>
      <c r="HC1455">
        <f>GV1455*GW1455</f>
        <v>0</v>
      </c>
      <c r="IK1455">
        <v>0</v>
      </c>
    </row>
    <row r="1457" spans="1:206" x14ac:dyDescent="0.2">
      <c r="A1457" s="2">
        <v>51</v>
      </c>
      <c r="B1457" s="2">
        <f>B1450</f>
        <v>1</v>
      </c>
      <c r="C1457" s="2">
        <f>A1450</f>
        <v>5</v>
      </c>
      <c r="D1457" s="2">
        <f>ROW(A1450)</f>
        <v>1450</v>
      </c>
      <c r="E1457" s="2"/>
      <c r="F1457" s="2" t="str">
        <f>IF(F1450&lt;&gt;"",F1450,"")</f>
        <v>1.1.2</v>
      </c>
      <c r="G1457" s="2" t="str">
        <f>IF(G1450&lt;&gt;"",G1450,"")</f>
        <v>Установка бортового камня</v>
      </c>
      <c r="H1457" s="2">
        <v>0</v>
      </c>
      <c r="I1457" s="2"/>
      <c r="J1457" s="2"/>
      <c r="K1457" s="2"/>
      <c r="L1457" s="2"/>
      <c r="M1457" s="2"/>
      <c r="N1457" s="2"/>
      <c r="O1457" s="2">
        <f t="shared" ref="O1457:T1457" si="632">ROUND(AB1457,2)</f>
        <v>0</v>
      </c>
      <c r="P1457" s="2">
        <f t="shared" si="632"/>
        <v>0</v>
      </c>
      <c r="Q1457" s="2">
        <f t="shared" si="632"/>
        <v>0</v>
      </c>
      <c r="R1457" s="2">
        <f t="shared" si="632"/>
        <v>0</v>
      </c>
      <c r="S1457" s="2">
        <f t="shared" si="632"/>
        <v>0</v>
      </c>
      <c r="T1457" s="2">
        <f t="shared" si="632"/>
        <v>0</v>
      </c>
      <c r="U1457" s="2">
        <f>AH1457</f>
        <v>0</v>
      </c>
      <c r="V1457" s="2">
        <f>AI1457</f>
        <v>0</v>
      </c>
      <c r="W1457" s="2">
        <f>ROUND(AJ1457,2)</f>
        <v>0</v>
      </c>
      <c r="X1457" s="2">
        <f>ROUND(AK1457,2)</f>
        <v>0</v>
      </c>
      <c r="Y1457" s="2">
        <f>ROUND(AL1457,2)</f>
        <v>0</v>
      </c>
      <c r="Z1457" s="2"/>
      <c r="AA1457" s="2"/>
      <c r="AB1457" s="2">
        <f>ROUND(SUMIF(AA1454:AA1455,"=36286615",O1454:O1455),2)</f>
        <v>0</v>
      </c>
      <c r="AC1457" s="2">
        <f>ROUND(SUMIF(AA1454:AA1455,"=36286615",P1454:P1455),2)</f>
        <v>0</v>
      </c>
      <c r="AD1457" s="2">
        <f>ROUND(SUMIF(AA1454:AA1455,"=36286615",Q1454:Q1455),2)</f>
        <v>0</v>
      </c>
      <c r="AE1457" s="2">
        <f>ROUND(SUMIF(AA1454:AA1455,"=36286615",R1454:R1455),2)</f>
        <v>0</v>
      </c>
      <c r="AF1457" s="2">
        <f>ROUND(SUMIF(AA1454:AA1455,"=36286615",S1454:S1455),2)</f>
        <v>0</v>
      </c>
      <c r="AG1457" s="2">
        <f>ROUND(SUMIF(AA1454:AA1455,"=36286615",T1454:T1455),2)</f>
        <v>0</v>
      </c>
      <c r="AH1457" s="2">
        <f>SUMIF(AA1454:AA1455,"=36286615",U1454:U1455)</f>
        <v>0</v>
      </c>
      <c r="AI1457" s="2">
        <f>SUMIF(AA1454:AA1455,"=36286615",V1454:V1455)</f>
        <v>0</v>
      </c>
      <c r="AJ1457" s="2">
        <f>ROUND(SUMIF(AA1454:AA1455,"=36286615",W1454:W1455),2)</f>
        <v>0</v>
      </c>
      <c r="AK1457" s="2">
        <f>ROUND(SUMIF(AA1454:AA1455,"=36286615",X1454:X1455),2)</f>
        <v>0</v>
      </c>
      <c r="AL1457" s="2">
        <f>ROUND(SUMIF(AA1454:AA1455,"=36286615",Y1454:Y1455),2)</f>
        <v>0</v>
      </c>
      <c r="AM1457" s="2"/>
      <c r="AN1457" s="2"/>
      <c r="AO1457" s="2">
        <f t="shared" ref="AO1457:BC1457" si="633">ROUND(BX1457,2)</f>
        <v>0</v>
      </c>
      <c r="AP1457" s="2">
        <f t="shared" si="633"/>
        <v>0</v>
      </c>
      <c r="AQ1457" s="2">
        <f t="shared" si="633"/>
        <v>0</v>
      </c>
      <c r="AR1457" s="2">
        <f t="shared" si="633"/>
        <v>0</v>
      </c>
      <c r="AS1457" s="2">
        <f t="shared" si="633"/>
        <v>0</v>
      </c>
      <c r="AT1457" s="2">
        <f t="shared" si="633"/>
        <v>0</v>
      </c>
      <c r="AU1457" s="2">
        <f t="shared" si="633"/>
        <v>0</v>
      </c>
      <c r="AV1457" s="2">
        <f t="shared" si="633"/>
        <v>0</v>
      </c>
      <c r="AW1457" s="2">
        <f t="shared" si="633"/>
        <v>0</v>
      </c>
      <c r="AX1457" s="2">
        <f t="shared" si="633"/>
        <v>0</v>
      </c>
      <c r="AY1457" s="2">
        <f t="shared" si="633"/>
        <v>0</v>
      </c>
      <c r="AZ1457" s="2">
        <f t="shared" si="633"/>
        <v>0</v>
      </c>
      <c r="BA1457" s="2">
        <f t="shared" si="633"/>
        <v>0</v>
      </c>
      <c r="BB1457" s="2">
        <f t="shared" si="633"/>
        <v>0</v>
      </c>
      <c r="BC1457" s="2">
        <f t="shared" si="633"/>
        <v>0</v>
      </c>
      <c r="BD1457" s="2"/>
      <c r="BE1457" s="2"/>
      <c r="BF1457" s="2"/>
      <c r="BG1457" s="2"/>
      <c r="BH1457" s="2"/>
      <c r="BI1457" s="2"/>
      <c r="BJ1457" s="2"/>
      <c r="BK1457" s="2"/>
      <c r="BL1457" s="2"/>
      <c r="BM1457" s="2"/>
      <c r="BN1457" s="2"/>
      <c r="BO1457" s="2"/>
      <c r="BP1457" s="2"/>
      <c r="BQ1457" s="2"/>
      <c r="BR1457" s="2"/>
      <c r="BS1457" s="2"/>
      <c r="BT1457" s="2"/>
      <c r="BU1457" s="2"/>
      <c r="BV1457" s="2"/>
      <c r="BW1457" s="2"/>
      <c r="BX1457" s="2">
        <f>ROUND(SUMIF(AA1454:AA1455,"=36286615",FQ1454:FQ1455),2)</f>
        <v>0</v>
      </c>
      <c r="BY1457" s="2">
        <f>ROUND(SUMIF(AA1454:AA1455,"=36286615",FR1454:FR1455),2)</f>
        <v>0</v>
      </c>
      <c r="BZ1457" s="2">
        <f>ROUND(SUMIF(AA1454:AA1455,"=36286615",GL1454:GL1455),2)</f>
        <v>0</v>
      </c>
      <c r="CA1457" s="2">
        <f>ROUND(SUMIF(AA1454:AA1455,"=36286615",GM1454:GM1455),2)</f>
        <v>0</v>
      </c>
      <c r="CB1457" s="2">
        <f>ROUND(SUMIF(AA1454:AA1455,"=36286615",GN1454:GN1455),2)</f>
        <v>0</v>
      </c>
      <c r="CC1457" s="2">
        <f>ROUND(SUMIF(AA1454:AA1455,"=36286615",GO1454:GO1455),2)</f>
        <v>0</v>
      </c>
      <c r="CD1457" s="2">
        <f>ROUND(SUMIF(AA1454:AA1455,"=36286615",GP1454:GP1455),2)</f>
        <v>0</v>
      </c>
      <c r="CE1457" s="2">
        <f>AC1457-BX1457</f>
        <v>0</v>
      </c>
      <c r="CF1457" s="2">
        <f>AC1457-BY1457</f>
        <v>0</v>
      </c>
      <c r="CG1457" s="2">
        <f>BX1457-BZ1457</f>
        <v>0</v>
      </c>
      <c r="CH1457" s="2">
        <f>AC1457-BX1457-BY1457+BZ1457</f>
        <v>0</v>
      </c>
      <c r="CI1457" s="2">
        <f>BY1457-BZ1457</f>
        <v>0</v>
      </c>
      <c r="CJ1457" s="2">
        <f>ROUND(SUMIF(AA1454:AA1455,"=36286615",GX1454:GX1455),2)</f>
        <v>0</v>
      </c>
      <c r="CK1457" s="2">
        <f>ROUND(SUMIF(AA1454:AA1455,"=36286615",GY1454:GY1455),2)</f>
        <v>0</v>
      </c>
      <c r="CL1457" s="2">
        <f>ROUND(SUMIF(AA1454:AA1455,"=36286615",GZ1454:GZ1455),2)</f>
        <v>0</v>
      </c>
      <c r="CM1457" s="2"/>
      <c r="CN1457" s="2"/>
      <c r="CO1457" s="2"/>
      <c r="CP1457" s="2"/>
      <c r="CQ1457" s="2"/>
      <c r="CR1457" s="2"/>
      <c r="CS1457" s="2"/>
      <c r="CT1457" s="2"/>
      <c r="CU1457" s="2"/>
      <c r="CV1457" s="2"/>
      <c r="CW1457" s="2"/>
      <c r="CX1457" s="2"/>
      <c r="CY1457" s="2"/>
      <c r="CZ1457" s="2"/>
      <c r="DA1457" s="2"/>
      <c r="DB1457" s="2"/>
      <c r="DC1457" s="2"/>
      <c r="DD1457" s="2"/>
      <c r="DE1457" s="2"/>
      <c r="DF1457" s="2"/>
      <c r="DG1457" s="3"/>
      <c r="DH1457" s="3"/>
      <c r="DI1457" s="3"/>
      <c r="DJ1457" s="3"/>
      <c r="DK1457" s="3"/>
      <c r="DL1457" s="3"/>
      <c r="DM1457" s="3"/>
      <c r="DN1457" s="3"/>
      <c r="DO1457" s="3"/>
      <c r="DP1457" s="3"/>
      <c r="DQ1457" s="3"/>
      <c r="DR1457" s="3"/>
      <c r="DS1457" s="3"/>
      <c r="DT1457" s="3"/>
      <c r="DU1457" s="3"/>
      <c r="DV1457" s="3"/>
      <c r="DW1457" s="3"/>
      <c r="DX1457" s="3"/>
      <c r="DY1457" s="3"/>
      <c r="DZ1457" s="3"/>
      <c r="EA1457" s="3"/>
      <c r="EB1457" s="3"/>
      <c r="EC1457" s="3"/>
      <c r="ED1457" s="3"/>
      <c r="EE1457" s="3"/>
      <c r="EF1457" s="3"/>
      <c r="EG1457" s="3"/>
      <c r="EH1457" s="3"/>
      <c r="EI1457" s="3"/>
      <c r="EJ1457" s="3"/>
      <c r="EK1457" s="3"/>
      <c r="EL1457" s="3"/>
      <c r="EM1457" s="3"/>
      <c r="EN1457" s="3"/>
      <c r="EO1457" s="3"/>
      <c r="EP1457" s="3"/>
      <c r="EQ1457" s="3"/>
      <c r="ER1457" s="3"/>
      <c r="ES1457" s="3"/>
      <c r="ET1457" s="3"/>
      <c r="EU1457" s="3"/>
      <c r="EV1457" s="3"/>
      <c r="EW1457" s="3"/>
      <c r="EX1457" s="3"/>
      <c r="EY1457" s="3"/>
      <c r="EZ1457" s="3"/>
      <c r="FA1457" s="3"/>
      <c r="FB1457" s="3"/>
      <c r="FC1457" s="3"/>
      <c r="FD1457" s="3"/>
      <c r="FE1457" s="3"/>
      <c r="FF1457" s="3"/>
      <c r="FG1457" s="3"/>
      <c r="FH1457" s="3"/>
      <c r="FI1457" s="3"/>
      <c r="FJ1457" s="3"/>
      <c r="FK1457" s="3"/>
      <c r="FL1457" s="3"/>
      <c r="FM1457" s="3"/>
      <c r="FN1457" s="3"/>
      <c r="FO1457" s="3"/>
      <c r="FP1457" s="3"/>
      <c r="FQ1457" s="3"/>
      <c r="FR1457" s="3"/>
      <c r="FS1457" s="3"/>
      <c r="FT1457" s="3"/>
      <c r="FU1457" s="3"/>
      <c r="FV1457" s="3"/>
      <c r="FW1457" s="3"/>
      <c r="FX1457" s="3"/>
      <c r="FY1457" s="3"/>
      <c r="FZ1457" s="3"/>
      <c r="GA1457" s="3"/>
      <c r="GB1457" s="3"/>
      <c r="GC1457" s="3"/>
      <c r="GD1457" s="3"/>
      <c r="GE1457" s="3"/>
      <c r="GF1457" s="3"/>
      <c r="GG1457" s="3"/>
      <c r="GH1457" s="3"/>
      <c r="GI1457" s="3"/>
      <c r="GJ1457" s="3"/>
      <c r="GK1457" s="3"/>
      <c r="GL1457" s="3"/>
      <c r="GM1457" s="3"/>
      <c r="GN1457" s="3"/>
      <c r="GO1457" s="3"/>
      <c r="GP1457" s="3"/>
      <c r="GQ1457" s="3"/>
      <c r="GR1457" s="3"/>
      <c r="GS1457" s="3"/>
      <c r="GT1457" s="3"/>
      <c r="GU1457" s="3"/>
      <c r="GV1457" s="3"/>
      <c r="GW1457" s="3"/>
      <c r="GX1457" s="3">
        <v>0</v>
      </c>
    </row>
    <row r="1459" spans="1:206" x14ac:dyDescent="0.2">
      <c r="A1459" s="4">
        <v>50</v>
      </c>
      <c r="B1459" s="4">
        <v>0</v>
      </c>
      <c r="C1459" s="4">
        <v>0</v>
      </c>
      <c r="D1459" s="4">
        <v>1</v>
      </c>
      <c r="E1459" s="4">
        <v>201</v>
      </c>
      <c r="F1459" s="4">
        <f>ROUND(Source!O1457,O1459)</f>
        <v>0</v>
      </c>
      <c r="G1459" s="4" t="s">
        <v>12</v>
      </c>
      <c r="H1459" s="4" t="s">
        <v>13</v>
      </c>
      <c r="I1459" s="4"/>
      <c r="J1459" s="4"/>
      <c r="K1459" s="4">
        <v>201</v>
      </c>
      <c r="L1459" s="4">
        <v>1</v>
      </c>
      <c r="M1459" s="4">
        <v>3</v>
      </c>
      <c r="N1459" s="4" t="s">
        <v>3</v>
      </c>
      <c r="O1459" s="4">
        <v>2</v>
      </c>
      <c r="P1459" s="4"/>
      <c r="Q1459" s="4"/>
      <c r="R1459" s="4"/>
      <c r="S1459" s="4"/>
      <c r="T1459" s="4"/>
      <c r="U1459" s="4"/>
      <c r="V1459" s="4"/>
      <c r="W1459" s="4"/>
    </row>
    <row r="1460" spans="1:206" x14ac:dyDescent="0.2">
      <c r="A1460" s="4">
        <v>50</v>
      </c>
      <c r="B1460" s="4">
        <v>0</v>
      </c>
      <c r="C1460" s="4">
        <v>0</v>
      </c>
      <c r="D1460" s="4">
        <v>1</v>
      </c>
      <c r="E1460" s="4">
        <v>202</v>
      </c>
      <c r="F1460" s="4">
        <f>ROUND(Source!P1457,O1460)</f>
        <v>0</v>
      </c>
      <c r="G1460" s="4" t="s">
        <v>14</v>
      </c>
      <c r="H1460" s="4" t="s">
        <v>15</v>
      </c>
      <c r="I1460" s="4"/>
      <c r="J1460" s="4"/>
      <c r="K1460" s="4">
        <v>202</v>
      </c>
      <c r="L1460" s="4">
        <v>2</v>
      </c>
      <c r="M1460" s="4">
        <v>3</v>
      </c>
      <c r="N1460" s="4" t="s">
        <v>3</v>
      </c>
      <c r="O1460" s="4">
        <v>2</v>
      </c>
      <c r="P1460" s="4"/>
      <c r="Q1460" s="4"/>
      <c r="R1460" s="4"/>
      <c r="S1460" s="4"/>
      <c r="T1460" s="4"/>
      <c r="U1460" s="4"/>
      <c r="V1460" s="4"/>
      <c r="W1460" s="4"/>
    </row>
    <row r="1461" spans="1:206" x14ac:dyDescent="0.2">
      <c r="A1461" s="4">
        <v>50</v>
      </c>
      <c r="B1461" s="4">
        <v>0</v>
      </c>
      <c r="C1461" s="4">
        <v>0</v>
      </c>
      <c r="D1461" s="4">
        <v>1</v>
      </c>
      <c r="E1461" s="4">
        <v>222</v>
      </c>
      <c r="F1461" s="4">
        <f>ROUND(Source!AO1457,O1461)</f>
        <v>0</v>
      </c>
      <c r="G1461" s="4" t="s">
        <v>16</v>
      </c>
      <c r="H1461" s="4" t="s">
        <v>17</v>
      </c>
      <c r="I1461" s="4"/>
      <c r="J1461" s="4"/>
      <c r="K1461" s="4">
        <v>222</v>
      </c>
      <c r="L1461" s="4">
        <v>3</v>
      </c>
      <c r="M1461" s="4">
        <v>3</v>
      </c>
      <c r="N1461" s="4" t="s">
        <v>3</v>
      </c>
      <c r="O1461" s="4">
        <v>2</v>
      </c>
      <c r="P1461" s="4"/>
      <c r="Q1461" s="4"/>
      <c r="R1461" s="4"/>
      <c r="S1461" s="4"/>
      <c r="T1461" s="4"/>
      <c r="U1461" s="4"/>
      <c r="V1461" s="4"/>
      <c r="W1461" s="4"/>
    </row>
    <row r="1462" spans="1:206" x14ac:dyDescent="0.2">
      <c r="A1462" s="4">
        <v>50</v>
      </c>
      <c r="B1462" s="4">
        <v>0</v>
      </c>
      <c r="C1462" s="4">
        <v>0</v>
      </c>
      <c r="D1462" s="4">
        <v>1</v>
      </c>
      <c r="E1462" s="4">
        <v>225</v>
      </c>
      <c r="F1462" s="4">
        <f>ROUND(Source!AV1457,O1462)</f>
        <v>0</v>
      </c>
      <c r="G1462" s="4" t="s">
        <v>18</v>
      </c>
      <c r="H1462" s="4" t="s">
        <v>19</v>
      </c>
      <c r="I1462" s="4"/>
      <c r="J1462" s="4"/>
      <c r="K1462" s="4">
        <v>225</v>
      </c>
      <c r="L1462" s="4">
        <v>4</v>
      </c>
      <c r="M1462" s="4">
        <v>3</v>
      </c>
      <c r="N1462" s="4" t="s">
        <v>3</v>
      </c>
      <c r="O1462" s="4">
        <v>2</v>
      </c>
      <c r="P1462" s="4"/>
      <c r="Q1462" s="4"/>
      <c r="R1462" s="4"/>
      <c r="S1462" s="4"/>
      <c r="T1462" s="4"/>
      <c r="U1462" s="4"/>
      <c r="V1462" s="4"/>
      <c r="W1462" s="4"/>
    </row>
    <row r="1463" spans="1:206" x14ac:dyDescent="0.2">
      <c r="A1463" s="4">
        <v>50</v>
      </c>
      <c r="B1463" s="4">
        <v>0</v>
      </c>
      <c r="C1463" s="4">
        <v>0</v>
      </c>
      <c r="D1463" s="4">
        <v>1</v>
      </c>
      <c r="E1463" s="4">
        <v>226</v>
      </c>
      <c r="F1463" s="4">
        <f>ROUND(Source!AW1457,O1463)</f>
        <v>0</v>
      </c>
      <c r="G1463" s="4" t="s">
        <v>20</v>
      </c>
      <c r="H1463" s="4" t="s">
        <v>21</v>
      </c>
      <c r="I1463" s="4"/>
      <c r="J1463" s="4"/>
      <c r="K1463" s="4">
        <v>226</v>
      </c>
      <c r="L1463" s="4">
        <v>5</v>
      </c>
      <c r="M1463" s="4">
        <v>3</v>
      </c>
      <c r="N1463" s="4" t="s">
        <v>3</v>
      </c>
      <c r="O1463" s="4">
        <v>2</v>
      </c>
      <c r="P1463" s="4"/>
      <c r="Q1463" s="4"/>
      <c r="R1463" s="4"/>
      <c r="S1463" s="4"/>
      <c r="T1463" s="4"/>
      <c r="U1463" s="4"/>
      <c r="V1463" s="4"/>
      <c r="W1463" s="4"/>
    </row>
    <row r="1464" spans="1:206" x14ac:dyDescent="0.2">
      <c r="A1464" s="4">
        <v>50</v>
      </c>
      <c r="B1464" s="4">
        <v>0</v>
      </c>
      <c r="C1464" s="4">
        <v>0</v>
      </c>
      <c r="D1464" s="4">
        <v>1</v>
      </c>
      <c r="E1464" s="4">
        <v>227</v>
      </c>
      <c r="F1464" s="4">
        <f>ROUND(Source!AX1457,O1464)</f>
        <v>0</v>
      </c>
      <c r="G1464" s="4" t="s">
        <v>22</v>
      </c>
      <c r="H1464" s="4" t="s">
        <v>23</v>
      </c>
      <c r="I1464" s="4"/>
      <c r="J1464" s="4"/>
      <c r="K1464" s="4">
        <v>227</v>
      </c>
      <c r="L1464" s="4">
        <v>6</v>
      </c>
      <c r="M1464" s="4">
        <v>3</v>
      </c>
      <c r="N1464" s="4" t="s">
        <v>3</v>
      </c>
      <c r="O1464" s="4">
        <v>2</v>
      </c>
      <c r="P1464" s="4"/>
      <c r="Q1464" s="4"/>
      <c r="R1464" s="4"/>
      <c r="S1464" s="4"/>
      <c r="T1464" s="4"/>
      <c r="U1464" s="4"/>
      <c r="V1464" s="4"/>
      <c r="W1464" s="4"/>
    </row>
    <row r="1465" spans="1:206" x14ac:dyDescent="0.2">
      <c r="A1465" s="4">
        <v>50</v>
      </c>
      <c r="B1465" s="4">
        <v>0</v>
      </c>
      <c r="C1465" s="4">
        <v>0</v>
      </c>
      <c r="D1465" s="4">
        <v>1</v>
      </c>
      <c r="E1465" s="4">
        <v>228</v>
      </c>
      <c r="F1465" s="4">
        <f>ROUND(Source!AY1457,O1465)</f>
        <v>0</v>
      </c>
      <c r="G1465" s="4" t="s">
        <v>24</v>
      </c>
      <c r="H1465" s="4" t="s">
        <v>25</v>
      </c>
      <c r="I1465" s="4"/>
      <c r="J1465" s="4"/>
      <c r="K1465" s="4">
        <v>228</v>
      </c>
      <c r="L1465" s="4">
        <v>7</v>
      </c>
      <c r="M1465" s="4">
        <v>3</v>
      </c>
      <c r="N1465" s="4" t="s">
        <v>3</v>
      </c>
      <c r="O1465" s="4">
        <v>2</v>
      </c>
      <c r="P1465" s="4"/>
      <c r="Q1465" s="4"/>
      <c r="R1465" s="4"/>
      <c r="S1465" s="4"/>
      <c r="T1465" s="4"/>
      <c r="U1465" s="4"/>
      <c r="V1465" s="4"/>
      <c r="W1465" s="4"/>
    </row>
    <row r="1466" spans="1:206" x14ac:dyDescent="0.2">
      <c r="A1466" s="4">
        <v>50</v>
      </c>
      <c r="B1466" s="4">
        <v>0</v>
      </c>
      <c r="C1466" s="4">
        <v>0</v>
      </c>
      <c r="D1466" s="4">
        <v>1</v>
      </c>
      <c r="E1466" s="4">
        <v>216</v>
      </c>
      <c r="F1466" s="4">
        <f>ROUND(Source!AP1457,O1466)</f>
        <v>0</v>
      </c>
      <c r="G1466" s="4" t="s">
        <v>26</v>
      </c>
      <c r="H1466" s="4" t="s">
        <v>27</v>
      </c>
      <c r="I1466" s="4"/>
      <c r="J1466" s="4"/>
      <c r="K1466" s="4">
        <v>216</v>
      </c>
      <c r="L1466" s="4">
        <v>8</v>
      </c>
      <c r="M1466" s="4">
        <v>3</v>
      </c>
      <c r="N1466" s="4" t="s">
        <v>3</v>
      </c>
      <c r="O1466" s="4">
        <v>2</v>
      </c>
      <c r="P1466" s="4"/>
      <c r="Q1466" s="4"/>
      <c r="R1466" s="4"/>
      <c r="S1466" s="4"/>
      <c r="T1466" s="4"/>
      <c r="U1466" s="4"/>
      <c r="V1466" s="4"/>
      <c r="W1466" s="4"/>
    </row>
    <row r="1467" spans="1:206" x14ac:dyDescent="0.2">
      <c r="A1467" s="4">
        <v>50</v>
      </c>
      <c r="B1467" s="4">
        <v>0</v>
      </c>
      <c r="C1467" s="4">
        <v>0</v>
      </c>
      <c r="D1467" s="4">
        <v>1</v>
      </c>
      <c r="E1467" s="4">
        <v>223</v>
      </c>
      <c r="F1467" s="4">
        <f>ROUND(Source!AQ1457,O1467)</f>
        <v>0</v>
      </c>
      <c r="G1467" s="4" t="s">
        <v>28</v>
      </c>
      <c r="H1467" s="4" t="s">
        <v>29</v>
      </c>
      <c r="I1467" s="4"/>
      <c r="J1467" s="4"/>
      <c r="K1467" s="4">
        <v>223</v>
      </c>
      <c r="L1467" s="4">
        <v>9</v>
      </c>
      <c r="M1467" s="4">
        <v>3</v>
      </c>
      <c r="N1467" s="4" t="s">
        <v>3</v>
      </c>
      <c r="O1467" s="4">
        <v>2</v>
      </c>
      <c r="P1467" s="4"/>
      <c r="Q1467" s="4"/>
      <c r="R1467" s="4"/>
      <c r="S1467" s="4"/>
      <c r="T1467" s="4"/>
      <c r="U1467" s="4"/>
      <c r="V1467" s="4"/>
      <c r="W1467" s="4"/>
    </row>
    <row r="1468" spans="1:206" x14ac:dyDescent="0.2">
      <c r="A1468" s="4">
        <v>50</v>
      </c>
      <c r="B1468" s="4">
        <v>0</v>
      </c>
      <c r="C1468" s="4">
        <v>0</v>
      </c>
      <c r="D1468" s="4">
        <v>1</v>
      </c>
      <c r="E1468" s="4">
        <v>229</v>
      </c>
      <c r="F1468" s="4">
        <f>ROUND(Source!AZ1457,O1468)</f>
        <v>0</v>
      </c>
      <c r="G1468" s="4" t="s">
        <v>30</v>
      </c>
      <c r="H1468" s="4" t="s">
        <v>31</v>
      </c>
      <c r="I1468" s="4"/>
      <c r="J1468" s="4"/>
      <c r="K1468" s="4">
        <v>229</v>
      </c>
      <c r="L1468" s="4">
        <v>10</v>
      </c>
      <c r="M1468" s="4">
        <v>3</v>
      </c>
      <c r="N1468" s="4" t="s">
        <v>3</v>
      </c>
      <c r="O1468" s="4">
        <v>2</v>
      </c>
      <c r="P1468" s="4"/>
      <c r="Q1468" s="4"/>
      <c r="R1468" s="4"/>
      <c r="S1468" s="4"/>
      <c r="T1468" s="4"/>
      <c r="U1468" s="4"/>
      <c r="V1468" s="4"/>
      <c r="W1468" s="4"/>
    </row>
    <row r="1469" spans="1:206" x14ac:dyDescent="0.2">
      <c r="A1469" s="4">
        <v>50</v>
      </c>
      <c r="B1469" s="4">
        <v>0</v>
      </c>
      <c r="C1469" s="4">
        <v>0</v>
      </c>
      <c r="D1469" s="4">
        <v>1</v>
      </c>
      <c r="E1469" s="4">
        <v>203</v>
      </c>
      <c r="F1469" s="4">
        <f>ROUND(Source!Q1457,O1469)</f>
        <v>0</v>
      </c>
      <c r="G1469" s="4" t="s">
        <v>32</v>
      </c>
      <c r="H1469" s="4" t="s">
        <v>33</v>
      </c>
      <c r="I1469" s="4"/>
      <c r="J1469" s="4"/>
      <c r="K1469" s="4">
        <v>203</v>
      </c>
      <c r="L1469" s="4">
        <v>11</v>
      </c>
      <c r="M1469" s="4">
        <v>3</v>
      </c>
      <c r="N1469" s="4" t="s">
        <v>3</v>
      </c>
      <c r="O1469" s="4">
        <v>2</v>
      </c>
      <c r="P1469" s="4"/>
      <c r="Q1469" s="4"/>
      <c r="R1469" s="4"/>
      <c r="S1469" s="4"/>
      <c r="T1469" s="4"/>
      <c r="U1469" s="4"/>
      <c r="V1469" s="4"/>
      <c r="W1469" s="4"/>
    </row>
    <row r="1470" spans="1:206" x14ac:dyDescent="0.2">
      <c r="A1470" s="4">
        <v>50</v>
      </c>
      <c r="B1470" s="4">
        <v>0</v>
      </c>
      <c r="C1470" s="4">
        <v>0</v>
      </c>
      <c r="D1470" s="4">
        <v>1</v>
      </c>
      <c r="E1470" s="4">
        <v>231</v>
      </c>
      <c r="F1470" s="4">
        <f>ROUND(Source!BB1457,O1470)</f>
        <v>0</v>
      </c>
      <c r="G1470" s="4" t="s">
        <v>34</v>
      </c>
      <c r="H1470" s="4" t="s">
        <v>35</v>
      </c>
      <c r="I1470" s="4"/>
      <c r="J1470" s="4"/>
      <c r="K1470" s="4">
        <v>231</v>
      </c>
      <c r="L1470" s="4">
        <v>12</v>
      </c>
      <c r="M1470" s="4">
        <v>3</v>
      </c>
      <c r="N1470" s="4" t="s">
        <v>3</v>
      </c>
      <c r="O1470" s="4">
        <v>2</v>
      </c>
      <c r="P1470" s="4"/>
      <c r="Q1470" s="4"/>
      <c r="R1470" s="4"/>
      <c r="S1470" s="4"/>
      <c r="T1470" s="4"/>
      <c r="U1470" s="4"/>
      <c r="V1470" s="4"/>
      <c r="W1470" s="4"/>
    </row>
    <row r="1471" spans="1:206" x14ac:dyDescent="0.2">
      <c r="A1471" s="4">
        <v>50</v>
      </c>
      <c r="B1471" s="4">
        <v>0</v>
      </c>
      <c r="C1471" s="4">
        <v>0</v>
      </c>
      <c r="D1471" s="4">
        <v>1</v>
      </c>
      <c r="E1471" s="4">
        <v>204</v>
      </c>
      <c r="F1471" s="4">
        <f>ROUND(Source!R1457,O1471)</f>
        <v>0</v>
      </c>
      <c r="G1471" s="4" t="s">
        <v>36</v>
      </c>
      <c r="H1471" s="4" t="s">
        <v>37</v>
      </c>
      <c r="I1471" s="4"/>
      <c r="J1471" s="4"/>
      <c r="K1471" s="4">
        <v>204</v>
      </c>
      <c r="L1471" s="4">
        <v>13</v>
      </c>
      <c r="M1471" s="4">
        <v>3</v>
      </c>
      <c r="N1471" s="4" t="s">
        <v>3</v>
      </c>
      <c r="O1471" s="4">
        <v>2</v>
      </c>
      <c r="P1471" s="4"/>
      <c r="Q1471" s="4"/>
      <c r="R1471" s="4"/>
      <c r="S1471" s="4"/>
      <c r="T1471" s="4"/>
      <c r="U1471" s="4"/>
      <c r="V1471" s="4"/>
      <c r="W1471" s="4"/>
    </row>
    <row r="1472" spans="1:206" x14ac:dyDescent="0.2">
      <c r="A1472" s="4">
        <v>50</v>
      </c>
      <c r="B1472" s="4">
        <v>0</v>
      </c>
      <c r="C1472" s="4">
        <v>0</v>
      </c>
      <c r="D1472" s="4">
        <v>1</v>
      </c>
      <c r="E1472" s="4">
        <v>205</v>
      </c>
      <c r="F1472" s="4">
        <f>ROUND(Source!S1457,O1472)</f>
        <v>0</v>
      </c>
      <c r="G1472" s="4" t="s">
        <v>38</v>
      </c>
      <c r="H1472" s="4" t="s">
        <v>39</v>
      </c>
      <c r="I1472" s="4"/>
      <c r="J1472" s="4"/>
      <c r="K1472" s="4">
        <v>205</v>
      </c>
      <c r="L1472" s="4">
        <v>14</v>
      </c>
      <c r="M1472" s="4">
        <v>3</v>
      </c>
      <c r="N1472" s="4" t="s">
        <v>3</v>
      </c>
      <c r="O1472" s="4">
        <v>2</v>
      </c>
      <c r="P1472" s="4"/>
      <c r="Q1472" s="4"/>
      <c r="R1472" s="4"/>
      <c r="S1472" s="4"/>
      <c r="T1472" s="4"/>
      <c r="U1472" s="4"/>
      <c r="V1472" s="4"/>
      <c r="W1472" s="4"/>
    </row>
    <row r="1473" spans="1:206" x14ac:dyDescent="0.2">
      <c r="A1473" s="4">
        <v>50</v>
      </c>
      <c r="B1473" s="4">
        <v>0</v>
      </c>
      <c r="C1473" s="4">
        <v>0</v>
      </c>
      <c r="D1473" s="4">
        <v>1</v>
      </c>
      <c r="E1473" s="4">
        <v>232</v>
      </c>
      <c r="F1473" s="4">
        <f>ROUND(Source!BC1457,O1473)</f>
        <v>0</v>
      </c>
      <c r="G1473" s="4" t="s">
        <v>40</v>
      </c>
      <c r="H1473" s="4" t="s">
        <v>41</v>
      </c>
      <c r="I1473" s="4"/>
      <c r="J1473" s="4"/>
      <c r="K1473" s="4">
        <v>232</v>
      </c>
      <c r="L1473" s="4">
        <v>15</v>
      </c>
      <c r="M1473" s="4">
        <v>3</v>
      </c>
      <c r="N1473" s="4" t="s">
        <v>3</v>
      </c>
      <c r="O1473" s="4">
        <v>2</v>
      </c>
      <c r="P1473" s="4"/>
      <c r="Q1473" s="4"/>
      <c r="R1473" s="4"/>
      <c r="S1473" s="4"/>
      <c r="T1473" s="4"/>
      <c r="U1473" s="4"/>
      <c r="V1473" s="4"/>
      <c r="W1473" s="4"/>
    </row>
    <row r="1474" spans="1:206" x14ac:dyDescent="0.2">
      <c r="A1474" s="4">
        <v>50</v>
      </c>
      <c r="B1474" s="4">
        <v>0</v>
      </c>
      <c r="C1474" s="4">
        <v>0</v>
      </c>
      <c r="D1474" s="4">
        <v>1</v>
      </c>
      <c r="E1474" s="4">
        <v>214</v>
      </c>
      <c r="F1474" s="4">
        <f>ROUND(Source!AS1457,O1474)</f>
        <v>0</v>
      </c>
      <c r="G1474" s="4" t="s">
        <v>42</v>
      </c>
      <c r="H1474" s="4" t="s">
        <v>43</v>
      </c>
      <c r="I1474" s="4"/>
      <c r="J1474" s="4"/>
      <c r="K1474" s="4">
        <v>214</v>
      </c>
      <c r="L1474" s="4">
        <v>16</v>
      </c>
      <c r="M1474" s="4">
        <v>3</v>
      </c>
      <c r="N1474" s="4" t="s">
        <v>3</v>
      </c>
      <c r="O1474" s="4">
        <v>2</v>
      </c>
      <c r="P1474" s="4"/>
      <c r="Q1474" s="4"/>
      <c r="R1474" s="4"/>
      <c r="S1474" s="4"/>
      <c r="T1474" s="4"/>
      <c r="U1474" s="4"/>
      <c r="V1474" s="4"/>
      <c r="W1474" s="4"/>
    </row>
    <row r="1475" spans="1:206" x14ac:dyDescent="0.2">
      <c r="A1475" s="4">
        <v>50</v>
      </c>
      <c r="B1475" s="4">
        <v>0</v>
      </c>
      <c r="C1475" s="4">
        <v>0</v>
      </c>
      <c r="D1475" s="4">
        <v>1</v>
      </c>
      <c r="E1475" s="4">
        <v>215</v>
      </c>
      <c r="F1475" s="4">
        <f>ROUND(Source!AT1457,O1475)</f>
        <v>0</v>
      </c>
      <c r="G1475" s="4" t="s">
        <v>44</v>
      </c>
      <c r="H1475" s="4" t="s">
        <v>45</v>
      </c>
      <c r="I1475" s="4"/>
      <c r="J1475" s="4"/>
      <c r="K1475" s="4">
        <v>215</v>
      </c>
      <c r="L1475" s="4">
        <v>17</v>
      </c>
      <c r="M1475" s="4">
        <v>3</v>
      </c>
      <c r="N1475" s="4" t="s">
        <v>3</v>
      </c>
      <c r="O1475" s="4">
        <v>2</v>
      </c>
      <c r="P1475" s="4"/>
      <c r="Q1475" s="4"/>
      <c r="R1475" s="4"/>
      <c r="S1475" s="4"/>
      <c r="T1475" s="4"/>
      <c r="U1475" s="4"/>
      <c r="V1475" s="4"/>
      <c r="W1475" s="4"/>
    </row>
    <row r="1476" spans="1:206" x14ac:dyDescent="0.2">
      <c r="A1476" s="4">
        <v>50</v>
      </c>
      <c r="B1476" s="4">
        <v>0</v>
      </c>
      <c r="C1476" s="4">
        <v>0</v>
      </c>
      <c r="D1476" s="4">
        <v>1</v>
      </c>
      <c r="E1476" s="4">
        <v>217</v>
      </c>
      <c r="F1476" s="4">
        <f>ROUND(Source!AU1457,O1476)</f>
        <v>0</v>
      </c>
      <c r="G1476" s="4" t="s">
        <v>46</v>
      </c>
      <c r="H1476" s="4" t="s">
        <v>47</v>
      </c>
      <c r="I1476" s="4"/>
      <c r="J1476" s="4"/>
      <c r="K1476" s="4">
        <v>217</v>
      </c>
      <c r="L1476" s="4">
        <v>18</v>
      </c>
      <c r="M1476" s="4">
        <v>3</v>
      </c>
      <c r="N1476" s="4" t="s">
        <v>3</v>
      </c>
      <c r="O1476" s="4">
        <v>2</v>
      </c>
      <c r="P1476" s="4"/>
      <c r="Q1476" s="4"/>
      <c r="R1476" s="4"/>
      <c r="S1476" s="4"/>
      <c r="T1476" s="4"/>
      <c r="U1476" s="4"/>
      <c r="V1476" s="4"/>
      <c r="W1476" s="4"/>
    </row>
    <row r="1477" spans="1:206" x14ac:dyDescent="0.2">
      <c r="A1477" s="4">
        <v>50</v>
      </c>
      <c r="B1477" s="4">
        <v>0</v>
      </c>
      <c r="C1477" s="4">
        <v>0</v>
      </c>
      <c r="D1477" s="4">
        <v>1</v>
      </c>
      <c r="E1477" s="4">
        <v>230</v>
      </c>
      <c r="F1477" s="4">
        <f>ROUND(Source!BA1457,O1477)</f>
        <v>0</v>
      </c>
      <c r="G1477" s="4" t="s">
        <v>48</v>
      </c>
      <c r="H1477" s="4" t="s">
        <v>49</v>
      </c>
      <c r="I1477" s="4"/>
      <c r="J1477" s="4"/>
      <c r="K1477" s="4">
        <v>230</v>
      </c>
      <c r="L1477" s="4">
        <v>19</v>
      </c>
      <c r="M1477" s="4">
        <v>3</v>
      </c>
      <c r="N1477" s="4" t="s">
        <v>3</v>
      </c>
      <c r="O1477" s="4">
        <v>2</v>
      </c>
      <c r="P1477" s="4"/>
      <c r="Q1477" s="4"/>
      <c r="R1477" s="4"/>
      <c r="S1477" s="4"/>
      <c r="T1477" s="4"/>
      <c r="U1477" s="4"/>
      <c r="V1477" s="4"/>
      <c r="W1477" s="4"/>
    </row>
    <row r="1478" spans="1:206" x14ac:dyDescent="0.2">
      <c r="A1478" s="4">
        <v>50</v>
      </c>
      <c r="B1478" s="4">
        <v>0</v>
      </c>
      <c r="C1478" s="4">
        <v>0</v>
      </c>
      <c r="D1478" s="4">
        <v>1</v>
      </c>
      <c r="E1478" s="4">
        <v>206</v>
      </c>
      <c r="F1478" s="4">
        <f>ROUND(Source!T1457,O1478)</f>
        <v>0</v>
      </c>
      <c r="G1478" s="4" t="s">
        <v>50</v>
      </c>
      <c r="H1478" s="4" t="s">
        <v>51</v>
      </c>
      <c r="I1478" s="4"/>
      <c r="J1478" s="4"/>
      <c r="K1478" s="4">
        <v>206</v>
      </c>
      <c r="L1478" s="4">
        <v>20</v>
      </c>
      <c r="M1478" s="4">
        <v>3</v>
      </c>
      <c r="N1478" s="4" t="s">
        <v>3</v>
      </c>
      <c r="O1478" s="4">
        <v>2</v>
      </c>
      <c r="P1478" s="4"/>
      <c r="Q1478" s="4"/>
      <c r="R1478" s="4"/>
      <c r="S1478" s="4"/>
      <c r="T1478" s="4"/>
      <c r="U1478" s="4"/>
      <c r="V1478" s="4"/>
      <c r="W1478" s="4"/>
    </row>
    <row r="1479" spans="1:206" x14ac:dyDescent="0.2">
      <c r="A1479" s="4">
        <v>50</v>
      </c>
      <c r="B1479" s="4">
        <v>0</v>
      </c>
      <c r="C1479" s="4">
        <v>0</v>
      </c>
      <c r="D1479" s="4">
        <v>1</v>
      </c>
      <c r="E1479" s="4">
        <v>207</v>
      </c>
      <c r="F1479" s="4">
        <f>Source!U1457</f>
        <v>0</v>
      </c>
      <c r="G1479" s="4" t="s">
        <v>52</v>
      </c>
      <c r="H1479" s="4" t="s">
        <v>53</v>
      </c>
      <c r="I1479" s="4"/>
      <c r="J1479" s="4"/>
      <c r="K1479" s="4">
        <v>207</v>
      </c>
      <c r="L1479" s="4">
        <v>21</v>
      </c>
      <c r="M1479" s="4">
        <v>3</v>
      </c>
      <c r="N1479" s="4" t="s">
        <v>3</v>
      </c>
      <c r="O1479" s="4">
        <v>-1</v>
      </c>
      <c r="P1479" s="4"/>
      <c r="Q1479" s="4"/>
      <c r="R1479" s="4"/>
      <c r="S1479" s="4"/>
      <c r="T1479" s="4"/>
      <c r="U1479" s="4"/>
      <c r="V1479" s="4"/>
      <c r="W1479" s="4"/>
    </row>
    <row r="1480" spans="1:206" x14ac:dyDescent="0.2">
      <c r="A1480" s="4">
        <v>50</v>
      </c>
      <c r="B1480" s="4">
        <v>0</v>
      </c>
      <c r="C1480" s="4">
        <v>0</v>
      </c>
      <c r="D1480" s="4">
        <v>1</v>
      </c>
      <c r="E1480" s="4">
        <v>208</v>
      </c>
      <c r="F1480" s="4">
        <f>Source!V1457</f>
        <v>0</v>
      </c>
      <c r="G1480" s="4" t="s">
        <v>54</v>
      </c>
      <c r="H1480" s="4" t="s">
        <v>55</v>
      </c>
      <c r="I1480" s="4"/>
      <c r="J1480" s="4"/>
      <c r="K1480" s="4">
        <v>208</v>
      </c>
      <c r="L1480" s="4">
        <v>22</v>
      </c>
      <c r="M1480" s="4">
        <v>3</v>
      </c>
      <c r="N1480" s="4" t="s">
        <v>3</v>
      </c>
      <c r="O1480" s="4">
        <v>-1</v>
      </c>
      <c r="P1480" s="4"/>
      <c r="Q1480" s="4"/>
      <c r="R1480" s="4"/>
      <c r="S1480" s="4"/>
      <c r="T1480" s="4"/>
      <c r="U1480" s="4"/>
      <c r="V1480" s="4"/>
      <c r="W1480" s="4"/>
    </row>
    <row r="1481" spans="1:206" x14ac:dyDescent="0.2">
      <c r="A1481" s="4">
        <v>50</v>
      </c>
      <c r="B1481" s="4">
        <v>0</v>
      </c>
      <c r="C1481" s="4">
        <v>0</v>
      </c>
      <c r="D1481" s="4">
        <v>1</v>
      </c>
      <c r="E1481" s="4">
        <v>209</v>
      </c>
      <c r="F1481" s="4">
        <f>ROUND(Source!W1457,O1481)</f>
        <v>0</v>
      </c>
      <c r="G1481" s="4" t="s">
        <v>56</v>
      </c>
      <c r="H1481" s="4" t="s">
        <v>57</v>
      </c>
      <c r="I1481" s="4"/>
      <c r="J1481" s="4"/>
      <c r="K1481" s="4">
        <v>209</v>
      </c>
      <c r="L1481" s="4">
        <v>23</v>
      </c>
      <c r="M1481" s="4">
        <v>3</v>
      </c>
      <c r="N1481" s="4" t="s">
        <v>3</v>
      </c>
      <c r="O1481" s="4">
        <v>2</v>
      </c>
      <c r="P1481" s="4"/>
      <c r="Q1481" s="4"/>
      <c r="R1481" s="4"/>
      <c r="S1481" s="4"/>
      <c r="T1481" s="4"/>
      <c r="U1481" s="4"/>
      <c r="V1481" s="4"/>
      <c r="W1481" s="4"/>
    </row>
    <row r="1482" spans="1:206" x14ac:dyDescent="0.2">
      <c r="A1482" s="4">
        <v>50</v>
      </c>
      <c r="B1482" s="4">
        <v>0</v>
      </c>
      <c r="C1482" s="4">
        <v>0</v>
      </c>
      <c r="D1482" s="4">
        <v>1</v>
      </c>
      <c r="E1482" s="4">
        <v>210</v>
      </c>
      <c r="F1482" s="4">
        <f>ROUND(Source!X1457,O1482)</f>
        <v>0</v>
      </c>
      <c r="G1482" s="4" t="s">
        <v>58</v>
      </c>
      <c r="H1482" s="4" t="s">
        <v>59</v>
      </c>
      <c r="I1482" s="4"/>
      <c r="J1482" s="4"/>
      <c r="K1482" s="4">
        <v>210</v>
      </c>
      <c r="L1482" s="4">
        <v>24</v>
      </c>
      <c r="M1482" s="4">
        <v>3</v>
      </c>
      <c r="N1482" s="4" t="s">
        <v>3</v>
      </c>
      <c r="O1482" s="4">
        <v>2</v>
      </c>
      <c r="P1482" s="4"/>
      <c r="Q1482" s="4"/>
      <c r="R1482" s="4"/>
      <c r="S1482" s="4"/>
      <c r="T1482" s="4"/>
      <c r="U1482" s="4"/>
      <c r="V1482" s="4"/>
      <c r="W1482" s="4"/>
    </row>
    <row r="1483" spans="1:206" x14ac:dyDescent="0.2">
      <c r="A1483" s="4">
        <v>50</v>
      </c>
      <c r="B1483" s="4">
        <v>0</v>
      </c>
      <c r="C1483" s="4">
        <v>0</v>
      </c>
      <c r="D1483" s="4">
        <v>1</v>
      </c>
      <c r="E1483" s="4">
        <v>211</v>
      </c>
      <c r="F1483" s="4">
        <f>ROUND(Source!Y1457,O1483)</f>
        <v>0</v>
      </c>
      <c r="G1483" s="4" t="s">
        <v>60</v>
      </c>
      <c r="H1483" s="4" t="s">
        <v>61</v>
      </c>
      <c r="I1483" s="4"/>
      <c r="J1483" s="4"/>
      <c r="K1483" s="4">
        <v>211</v>
      </c>
      <c r="L1483" s="4">
        <v>25</v>
      </c>
      <c r="M1483" s="4">
        <v>3</v>
      </c>
      <c r="N1483" s="4" t="s">
        <v>3</v>
      </c>
      <c r="O1483" s="4">
        <v>2</v>
      </c>
      <c r="P1483" s="4"/>
      <c r="Q1483" s="4"/>
      <c r="R1483" s="4"/>
      <c r="S1483" s="4"/>
      <c r="T1483" s="4"/>
      <c r="U1483" s="4"/>
      <c r="V1483" s="4"/>
      <c r="W1483" s="4"/>
    </row>
    <row r="1484" spans="1:206" x14ac:dyDescent="0.2">
      <c r="A1484" s="4">
        <v>50</v>
      </c>
      <c r="B1484" s="4">
        <v>0</v>
      </c>
      <c r="C1484" s="4">
        <v>0</v>
      </c>
      <c r="D1484" s="4">
        <v>1</v>
      </c>
      <c r="E1484" s="4">
        <v>224</v>
      </c>
      <c r="F1484" s="4">
        <f>ROUND(Source!AR1457,O1484)</f>
        <v>0</v>
      </c>
      <c r="G1484" s="4" t="s">
        <v>62</v>
      </c>
      <c r="H1484" s="4" t="s">
        <v>63</v>
      </c>
      <c r="I1484" s="4"/>
      <c r="J1484" s="4"/>
      <c r="K1484" s="4">
        <v>224</v>
      </c>
      <c r="L1484" s="4">
        <v>26</v>
      </c>
      <c r="M1484" s="4">
        <v>3</v>
      </c>
      <c r="N1484" s="4" t="s">
        <v>3</v>
      </c>
      <c r="O1484" s="4">
        <v>2</v>
      </c>
      <c r="P1484" s="4"/>
      <c r="Q1484" s="4"/>
      <c r="R1484" s="4"/>
      <c r="S1484" s="4"/>
      <c r="T1484" s="4"/>
      <c r="U1484" s="4"/>
      <c r="V1484" s="4"/>
      <c r="W1484" s="4"/>
    </row>
    <row r="1486" spans="1:206" x14ac:dyDescent="0.2">
      <c r="A1486" s="1">
        <v>5</v>
      </c>
      <c r="B1486" s="1">
        <v>1</v>
      </c>
      <c r="C1486" s="1"/>
      <c r="D1486" s="1">
        <f>ROW(A1496)</f>
        <v>1496</v>
      </c>
      <c r="E1486" s="1"/>
      <c r="F1486" s="1" t="s">
        <v>278</v>
      </c>
      <c r="G1486" s="1" t="s">
        <v>279</v>
      </c>
      <c r="H1486" s="1" t="s">
        <v>3</v>
      </c>
      <c r="I1486" s="1">
        <v>0</v>
      </c>
      <c r="J1486" s="1"/>
      <c r="K1486" s="1">
        <v>-1</v>
      </c>
      <c r="L1486" s="1"/>
      <c r="M1486" s="1"/>
      <c r="N1486" s="1"/>
      <c r="O1486" s="1"/>
      <c r="P1486" s="1"/>
      <c r="Q1486" s="1"/>
      <c r="R1486" s="1"/>
      <c r="S1486" s="1"/>
      <c r="T1486" s="1"/>
      <c r="U1486" s="1" t="s">
        <v>3</v>
      </c>
      <c r="V1486" s="1">
        <v>0</v>
      </c>
      <c r="W1486" s="1"/>
      <c r="X1486" s="1"/>
      <c r="Y1486" s="1"/>
      <c r="Z1486" s="1"/>
      <c r="AA1486" s="1"/>
      <c r="AB1486" s="1" t="s">
        <v>3</v>
      </c>
      <c r="AC1486" s="1" t="s">
        <v>3</v>
      </c>
      <c r="AD1486" s="1" t="s">
        <v>3</v>
      </c>
      <c r="AE1486" s="1" t="s">
        <v>3</v>
      </c>
      <c r="AF1486" s="1" t="s">
        <v>3</v>
      </c>
      <c r="AG1486" s="1" t="s">
        <v>3</v>
      </c>
      <c r="AH1486" s="1"/>
      <c r="AI1486" s="1"/>
      <c r="AJ1486" s="1"/>
      <c r="AK1486" s="1"/>
      <c r="AL1486" s="1"/>
      <c r="AM1486" s="1"/>
      <c r="AN1486" s="1"/>
      <c r="AO1486" s="1"/>
      <c r="AP1486" s="1" t="s">
        <v>3</v>
      </c>
      <c r="AQ1486" s="1" t="s">
        <v>3</v>
      </c>
      <c r="AR1486" s="1" t="s">
        <v>3</v>
      </c>
      <c r="AS1486" s="1"/>
      <c r="AT1486" s="1"/>
      <c r="AU1486" s="1"/>
      <c r="AV1486" s="1"/>
      <c r="AW1486" s="1"/>
      <c r="AX1486" s="1"/>
      <c r="AY1486" s="1"/>
      <c r="AZ1486" s="1" t="s">
        <v>3</v>
      </c>
      <c r="BA1486" s="1"/>
      <c r="BB1486" s="1" t="s">
        <v>3</v>
      </c>
      <c r="BC1486" s="1" t="s">
        <v>3</v>
      </c>
      <c r="BD1486" s="1" t="s">
        <v>3</v>
      </c>
      <c r="BE1486" s="1" t="s">
        <v>3</v>
      </c>
      <c r="BF1486" s="1" t="s">
        <v>3</v>
      </c>
      <c r="BG1486" s="1" t="s">
        <v>3</v>
      </c>
      <c r="BH1486" s="1" t="s">
        <v>3</v>
      </c>
      <c r="BI1486" s="1" t="s">
        <v>3</v>
      </c>
      <c r="BJ1486" s="1" t="s">
        <v>3</v>
      </c>
      <c r="BK1486" s="1" t="s">
        <v>3</v>
      </c>
      <c r="BL1486" s="1" t="s">
        <v>3</v>
      </c>
      <c r="BM1486" s="1" t="s">
        <v>3</v>
      </c>
      <c r="BN1486" s="1" t="s">
        <v>3</v>
      </c>
      <c r="BO1486" s="1" t="s">
        <v>3</v>
      </c>
      <c r="BP1486" s="1" t="s">
        <v>3</v>
      </c>
      <c r="BQ1486" s="1"/>
      <c r="BR1486" s="1"/>
      <c r="BS1486" s="1"/>
      <c r="BT1486" s="1"/>
      <c r="BU1486" s="1"/>
      <c r="BV1486" s="1"/>
      <c r="BW1486" s="1"/>
      <c r="BX1486" s="1">
        <v>0</v>
      </c>
      <c r="BY1486" s="1"/>
      <c r="BZ1486" s="1"/>
      <c r="CA1486" s="1"/>
      <c r="CB1486" s="1"/>
      <c r="CC1486" s="1"/>
      <c r="CD1486" s="1"/>
      <c r="CE1486" s="1"/>
      <c r="CF1486" s="1"/>
      <c r="CG1486" s="1"/>
      <c r="CH1486" s="1"/>
      <c r="CI1486" s="1"/>
      <c r="CJ1486" s="1">
        <v>0</v>
      </c>
    </row>
    <row r="1488" spans="1:206" x14ac:dyDescent="0.2">
      <c r="A1488" s="2">
        <v>52</v>
      </c>
      <c r="B1488" s="2">
        <f t="shared" ref="B1488:G1488" si="634">B1496</f>
        <v>1</v>
      </c>
      <c r="C1488" s="2">
        <f t="shared" si="634"/>
        <v>5</v>
      </c>
      <c r="D1488" s="2">
        <f t="shared" si="634"/>
        <v>1486</v>
      </c>
      <c r="E1488" s="2">
        <f t="shared" si="634"/>
        <v>0</v>
      </c>
      <c r="F1488" s="2" t="str">
        <f t="shared" si="634"/>
        <v>1.1.3</v>
      </c>
      <c r="G1488" s="2" t="str">
        <f t="shared" si="634"/>
        <v>Устройство тротуара</v>
      </c>
      <c r="H1488" s="2"/>
      <c r="I1488" s="2"/>
      <c r="J1488" s="2"/>
      <c r="K1488" s="2"/>
      <c r="L1488" s="2"/>
      <c r="M1488" s="2"/>
      <c r="N1488" s="2"/>
      <c r="O1488" s="2">
        <f t="shared" ref="O1488:AT1488" si="635">O1496</f>
        <v>0</v>
      </c>
      <c r="P1488" s="2">
        <f t="shared" si="635"/>
        <v>0</v>
      </c>
      <c r="Q1488" s="2">
        <f t="shared" si="635"/>
        <v>0</v>
      </c>
      <c r="R1488" s="2">
        <f t="shared" si="635"/>
        <v>0</v>
      </c>
      <c r="S1488" s="2">
        <f t="shared" si="635"/>
        <v>0</v>
      </c>
      <c r="T1488" s="2">
        <f t="shared" si="635"/>
        <v>0</v>
      </c>
      <c r="U1488" s="2">
        <f t="shared" si="635"/>
        <v>0</v>
      </c>
      <c r="V1488" s="2">
        <f t="shared" si="635"/>
        <v>0</v>
      </c>
      <c r="W1488" s="2">
        <f t="shared" si="635"/>
        <v>0</v>
      </c>
      <c r="X1488" s="2">
        <f t="shared" si="635"/>
        <v>0</v>
      </c>
      <c r="Y1488" s="2">
        <f t="shared" si="635"/>
        <v>0</v>
      </c>
      <c r="Z1488" s="2">
        <f t="shared" si="635"/>
        <v>0</v>
      </c>
      <c r="AA1488" s="2">
        <f t="shared" si="635"/>
        <v>0</v>
      </c>
      <c r="AB1488" s="2">
        <f t="shared" si="635"/>
        <v>0</v>
      </c>
      <c r="AC1488" s="2">
        <f t="shared" si="635"/>
        <v>0</v>
      </c>
      <c r="AD1488" s="2">
        <f t="shared" si="635"/>
        <v>0</v>
      </c>
      <c r="AE1488" s="2">
        <f t="shared" si="635"/>
        <v>0</v>
      </c>
      <c r="AF1488" s="2">
        <f t="shared" si="635"/>
        <v>0</v>
      </c>
      <c r="AG1488" s="2">
        <f t="shared" si="635"/>
        <v>0</v>
      </c>
      <c r="AH1488" s="2">
        <f t="shared" si="635"/>
        <v>0</v>
      </c>
      <c r="AI1488" s="2">
        <f t="shared" si="635"/>
        <v>0</v>
      </c>
      <c r="AJ1488" s="2">
        <f t="shared" si="635"/>
        <v>0</v>
      </c>
      <c r="AK1488" s="2">
        <f t="shared" si="635"/>
        <v>0</v>
      </c>
      <c r="AL1488" s="2">
        <f t="shared" si="635"/>
        <v>0</v>
      </c>
      <c r="AM1488" s="2">
        <f t="shared" si="635"/>
        <v>0</v>
      </c>
      <c r="AN1488" s="2">
        <f t="shared" si="635"/>
        <v>0</v>
      </c>
      <c r="AO1488" s="2">
        <f t="shared" si="635"/>
        <v>0</v>
      </c>
      <c r="AP1488" s="2">
        <f t="shared" si="635"/>
        <v>0</v>
      </c>
      <c r="AQ1488" s="2">
        <f t="shared" si="635"/>
        <v>0</v>
      </c>
      <c r="AR1488" s="2">
        <f t="shared" si="635"/>
        <v>0</v>
      </c>
      <c r="AS1488" s="2">
        <f t="shared" si="635"/>
        <v>0</v>
      </c>
      <c r="AT1488" s="2">
        <f t="shared" si="635"/>
        <v>0</v>
      </c>
      <c r="AU1488" s="2">
        <f t="shared" ref="AU1488:BZ1488" si="636">AU1496</f>
        <v>0</v>
      </c>
      <c r="AV1488" s="2">
        <f t="shared" si="636"/>
        <v>0</v>
      </c>
      <c r="AW1488" s="2">
        <f t="shared" si="636"/>
        <v>0</v>
      </c>
      <c r="AX1488" s="2">
        <f t="shared" si="636"/>
        <v>0</v>
      </c>
      <c r="AY1488" s="2">
        <f t="shared" si="636"/>
        <v>0</v>
      </c>
      <c r="AZ1488" s="2">
        <f t="shared" si="636"/>
        <v>0</v>
      </c>
      <c r="BA1488" s="2">
        <f t="shared" si="636"/>
        <v>0</v>
      </c>
      <c r="BB1488" s="2">
        <f t="shared" si="636"/>
        <v>0</v>
      </c>
      <c r="BC1488" s="2">
        <f t="shared" si="636"/>
        <v>0</v>
      </c>
      <c r="BD1488" s="2">
        <f t="shared" si="636"/>
        <v>0</v>
      </c>
      <c r="BE1488" s="2">
        <f t="shared" si="636"/>
        <v>0</v>
      </c>
      <c r="BF1488" s="2">
        <f t="shared" si="636"/>
        <v>0</v>
      </c>
      <c r="BG1488" s="2">
        <f t="shared" si="636"/>
        <v>0</v>
      </c>
      <c r="BH1488" s="2">
        <f t="shared" si="636"/>
        <v>0</v>
      </c>
      <c r="BI1488" s="2">
        <f t="shared" si="636"/>
        <v>0</v>
      </c>
      <c r="BJ1488" s="2">
        <f t="shared" si="636"/>
        <v>0</v>
      </c>
      <c r="BK1488" s="2">
        <f t="shared" si="636"/>
        <v>0</v>
      </c>
      <c r="BL1488" s="2">
        <f t="shared" si="636"/>
        <v>0</v>
      </c>
      <c r="BM1488" s="2">
        <f t="shared" si="636"/>
        <v>0</v>
      </c>
      <c r="BN1488" s="2">
        <f t="shared" si="636"/>
        <v>0</v>
      </c>
      <c r="BO1488" s="2">
        <f t="shared" si="636"/>
        <v>0</v>
      </c>
      <c r="BP1488" s="2">
        <f t="shared" si="636"/>
        <v>0</v>
      </c>
      <c r="BQ1488" s="2">
        <f t="shared" si="636"/>
        <v>0</v>
      </c>
      <c r="BR1488" s="2">
        <f t="shared" si="636"/>
        <v>0</v>
      </c>
      <c r="BS1488" s="2">
        <f t="shared" si="636"/>
        <v>0</v>
      </c>
      <c r="BT1488" s="2">
        <f t="shared" si="636"/>
        <v>0</v>
      </c>
      <c r="BU1488" s="2">
        <f t="shared" si="636"/>
        <v>0</v>
      </c>
      <c r="BV1488" s="2">
        <f t="shared" si="636"/>
        <v>0</v>
      </c>
      <c r="BW1488" s="2">
        <f t="shared" si="636"/>
        <v>0</v>
      </c>
      <c r="BX1488" s="2">
        <f t="shared" si="636"/>
        <v>0</v>
      </c>
      <c r="BY1488" s="2">
        <f t="shared" si="636"/>
        <v>0</v>
      </c>
      <c r="BZ1488" s="2">
        <f t="shared" si="636"/>
        <v>0</v>
      </c>
      <c r="CA1488" s="2">
        <f t="shared" ref="CA1488:DF1488" si="637">CA1496</f>
        <v>0</v>
      </c>
      <c r="CB1488" s="2">
        <f t="shared" si="637"/>
        <v>0</v>
      </c>
      <c r="CC1488" s="2">
        <f t="shared" si="637"/>
        <v>0</v>
      </c>
      <c r="CD1488" s="2">
        <f t="shared" si="637"/>
        <v>0</v>
      </c>
      <c r="CE1488" s="2">
        <f t="shared" si="637"/>
        <v>0</v>
      </c>
      <c r="CF1488" s="2">
        <f t="shared" si="637"/>
        <v>0</v>
      </c>
      <c r="CG1488" s="2">
        <f t="shared" si="637"/>
        <v>0</v>
      </c>
      <c r="CH1488" s="2">
        <f t="shared" si="637"/>
        <v>0</v>
      </c>
      <c r="CI1488" s="2">
        <f t="shared" si="637"/>
        <v>0</v>
      </c>
      <c r="CJ1488" s="2">
        <f t="shared" si="637"/>
        <v>0</v>
      </c>
      <c r="CK1488" s="2">
        <f t="shared" si="637"/>
        <v>0</v>
      </c>
      <c r="CL1488" s="2">
        <f t="shared" si="637"/>
        <v>0</v>
      </c>
      <c r="CM1488" s="2">
        <f t="shared" si="637"/>
        <v>0</v>
      </c>
      <c r="CN1488" s="2">
        <f t="shared" si="637"/>
        <v>0</v>
      </c>
      <c r="CO1488" s="2">
        <f t="shared" si="637"/>
        <v>0</v>
      </c>
      <c r="CP1488" s="2">
        <f t="shared" si="637"/>
        <v>0</v>
      </c>
      <c r="CQ1488" s="2">
        <f t="shared" si="637"/>
        <v>0</v>
      </c>
      <c r="CR1488" s="2">
        <f t="shared" si="637"/>
        <v>0</v>
      </c>
      <c r="CS1488" s="2">
        <f t="shared" si="637"/>
        <v>0</v>
      </c>
      <c r="CT1488" s="2">
        <f t="shared" si="637"/>
        <v>0</v>
      </c>
      <c r="CU1488" s="2">
        <f t="shared" si="637"/>
        <v>0</v>
      </c>
      <c r="CV1488" s="2">
        <f t="shared" si="637"/>
        <v>0</v>
      </c>
      <c r="CW1488" s="2">
        <f t="shared" si="637"/>
        <v>0</v>
      </c>
      <c r="CX1488" s="2">
        <f t="shared" si="637"/>
        <v>0</v>
      </c>
      <c r="CY1488" s="2">
        <f t="shared" si="637"/>
        <v>0</v>
      </c>
      <c r="CZ1488" s="2">
        <f t="shared" si="637"/>
        <v>0</v>
      </c>
      <c r="DA1488" s="2">
        <f t="shared" si="637"/>
        <v>0</v>
      </c>
      <c r="DB1488" s="2">
        <f t="shared" si="637"/>
        <v>0</v>
      </c>
      <c r="DC1488" s="2">
        <f t="shared" si="637"/>
        <v>0</v>
      </c>
      <c r="DD1488" s="2">
        <f t="shared" si="637"/>
        <v>0</v>
      </c>
      <c r="DE1488" s="2">
        <f t="shared" si="637"/>
        <v>0</v>
      </c>
      <c r="DF1488" s="2">
        <f t="shared" si="637"/>
        <v>0</v>
      </c>
      <c r="DG1488" s="3">
        <f t="shared" ref="DG1488:EL1488" si="638">DG1496</f>
        <v>0</v>
      </c>
      <c r="DH1488" s="3">
        <f t="shared" si="638"/>
        <v>0</v>
      </c>
      <c r="DI1488" s="3">
        <f t="shared" si="638"/>
        <v>0</v>
      </c>
      <c r="DJ1488" s="3">
        <f t="shared" si="638"/>
        <v>0</v>
      </c>
      <c r="DK1488" s="3">
        <f t="shared" si="638"/>
        <v>0</v>
      </c>
      <c r="DL1488" s="3">
        <f t="shared" si="638"/>
        <v>0</v>
      </c>
      <c r="DM1488" s="3">
        <f t="shared" si="638"/>
        <v>0</v>
      </c>
      <c r="DN1488" s="3">
        <f t="shared" si="638"/>
        <v>0</v>
      </c>
      <c r="DO1488" s="3">
        <f t="shared" si="638"/>
        <v>0</v>
      </c>
      <c r="DP1488" s="3">
        <f t="shared" si="638"/>
        <v>0</v>
      </c>
      <c r="DQ1488" s="3">
        <f t="shared" si="638"/>
        <v>0</v>
      </c>
      <c r="DR1488" s="3">
        <f t="shared" si="638"/>
        <v>0</v>
      </c>
      <c r="DS1488" s="3">
        <f t="shared" si="638"/>
        <v>0</v>
      </c>
      <c r="DT1488" s="3">
        <f t="shared" si="638"/>
        <v>0</v>
      </c>
      <c r="DU1488" s="3">
        <f t="shared" si="638"/>
        <v>0</v>
      </c>
      <c r="DV1488" s="3">
        <f t="shared" si="638"/>
        <v>0</v>
      </c>
      <c r="DW1488" s="3">
        <f t="shared" si="638"/>
        <v>0</v>
      </c>
      <c r="DX1488" s="3">
        <f t="shared" si="638"/>
        <v>0</v>
      </c>
      <c r="DY1488" s="3">
        <f t="shared" si="638"/>
        <v>0</v>
      </c>
      <c r="DZ1488" s="3">
        <f t="shared" si="638"/>
        <v>0</v>
      </c>
      <c r="EA1488" s="3">
        <f t="shared" si="638"/>
        <v>0</v>
      </c>
      <c r="EB1488" s="3">
        <f t="shared" si="638"/>
        <v>0</v>
      </c>
      <c r="EC1488" s="3">
        <f t="shared" si="638"/>
        <v>0</v>
      </c>
      <c r="ED1488" s="3">
        <f t="shared" si="638"/>
        <v>0</v>
      </c>
      <c r="EE1488" s="3">
        <f t="shared" si="638"/>
        <v>0</v>
      </c>
      <c r="EF1488" s="3">
        <f t="shared" si="638"/>
        <v>0</v>
      </c>
      <c r="EG1488" s="3">
        <f t="shared" si="638"/>
        <v>0</v>
      </c>
      <c r="EH1488" s="3">
        <f t="shared" si="638"/>
        <v>0</v>
      </c>
      <c r="EI1488" s="3">
        <f t="shared" si="638"/>
        <v>0</v>
      </c>
      <c r="EJ1488" s="3">
        <f t="shared" si="638"/>
        <v>0</v>
      </c>
      <c r="EK1488" s="3">
        <f t="shared" si="638"/>
        <v>0</v>
      </c>
      <c r="EL1488" s="3">
        <f t="shared" si="638"/>
        <v>0</v>
      </c>
      <c r="EM1488" s="3">
        <f t="shared" ref="EM1488:FR1488" si="639">EM1496</f>
        <v>0</v>
      </c>
      <c r="EN1488" s="3">
        <f t="shared" si="639"/>
        <v>0</v>
      </c>
      <c r="EO1488" s="3">
        <f t="shared" si="639"/>
        <v>0</v>
      </c>
      <c r="EP1488" s="3">
        <f t="shared" si="639"/>
        <v>0</v>
      </c>
      <c r="EQ1488" s="3">
        <f t="shared" si="639"/>
        <v>0</v>
      </c>
      <c r="ER1488" s="3">
        <f t="shared" si="639"/>
        <v>0</v>
      </c>
      <c r="ES1488" s="3">
        <f t="shared" si="639"/>
        <v>0</v>
      </c>
      <c r="ET1488" s="3">
        <f t="shared" si="639"/>
        <v>0</v>
      </c>
      <c r="EU1488" s="3">
        <f t="shared" si="639"/>
        <v>0</v>
      </c>
      <c r="EV1488" s="3">
        <f t="shared" si="639"/>
        <v>0</v>
      </c>
      <c r="EW1488" s="3">
        <f t="shared" si="639"/>
        <v>0</v>
      </c>
      <c r="EX1488" s="3">
        <f t="shared" si="639"/>
        <v>0</v>
      </c>
      <c r="EY1488" s="3">
        <f t="shared" si="639"/>
        <v>0</v>
      </c>
      <c r="EZ1488" s="3">
        <f t="shared" si="639"/>
        <v>0</v>
      </c>
      <c r="FA1488" s="3">
        <f t="shared" si="639"/>
        <v>0</v>
      </c>
      <c r="FB1488" s="3">
        <f t="shared" si="639"/>
        <v>0</v>
      </c>
      <c r="FC1488" s="3">
        <f t="shared" si="639"/>
        <v>0</v>
      </c>
      <c r="FD1488" s="3">
        <f t="shared" si="639"/>
        <v>0</v>
      </c>
      <c r="FE1488" s="3">
        <f t="shared" si="639"/>
        <v>0</v>
      </c>
      <c r="FF1488" s="3">
        <f t="shared" si="639"/>
        <v>0</v>
      </c>
      <c r="FG1488" s="3">
        <f t="shared" si="639"/>
        <v>0</v>
      </c>
      <c r="FH1488" s="3">
        <f t="shared" si="639"/>
        <v>0</v>
      </c>
      <c r="FI1488" s="3">
        <f t="shared" si="639"/>
        <v>0</v>
      </c>
      <c r="FJ1488" s="3">
        <f t="shared" si="639"/>
        <v>0</v>
      </c>
      <c r="FK1488" s="3">
        <f t="shared" si="639"/>
        <v>0</v>
      </c>
      <c r="FL1488" s="3">
        <f t="shared" si="639"/>
        <v>0</v>
      </c>
      <c r="FM1488" s="3">
        <f t="shared" si="639"/>
        <v>0</v>
      </c>
      <c r="FN1488" s="3">
        <f t="shared" si="639"/>
        <v>0</v>
      </c>
      <c r="FO1488" s="3">
        <f t="shared" si="639"/>
        <v>0</v>
      </c>
      <c r="FP1488" s="3">
        <f t="shared" si="639"/>
        <v>0</v>
      </c>
      <c r="FQ1488" s="3">
        <f t="shared" si="639"/>
        <v>0</v>
      </c>
      <c r="FR1488" s="3">
        <f t="shared" si="639"/>
        <v>0</v>
      </c>
      <c r="FS1488" s="3">
        <f t="shared" ref="FS1488:GX1488" si="640">FS1496</f>
        <v>0</v>
      </c>
      <c r="FT1488" s="3">
        <f t="shared" si="640"/>
        <v>0</v>
      </c>
      <c r="FU1488" s="3">
        <f t="shared" si="640"/>
        <v>0</v>
      </c>
      <c r="FV1488" s="3">
        <f t="shared" si="640"/>
        <v>0</v>
      </c>
      <c r="FW1488" s="3">
        <f t="shared" si="640"/>
        <v>0</v>
      </c>
      <c r="FX1488" s="3">
        <f t="shared" si="640"/>
        <v>0</v>
      </c>
      <c r="FY1488" s="3">
        <f t="shared" si="640"/>
        <v>0</v>
      </c>
      <c r="FZ1488" s="3">
        <f t="shared" si="640"/>
        <v>0</v>
      </c>
      <c r="GA1488" s="3">
        <f t="shared" si="640"/>
        <v>0</v>
      </c>
      <c r="GB1488" s="3">
        <f t="shared" si="640"/>
        <v>0</v>
      </c>
      <c r="GC1488" s="3">
        <f t="shared" si="640"/>
        <v>0</v>
      </c>
      <c r="GD1488" s="3">
        <f t="shared" si="640"/>
        <v>0</v>
      </c>
      <c r="GE1488" s="3">
        <f t="shared" si="640"/>
        <v>0</v>
      </c>
      <c r="GF1488" s="3">
        <f t="shared" si="640"/>
        <v>0</v>
      </c>
      <c r="GG1488" s="3">
        <f t="shared" si="640"/>
        <v>0</v>
      </c>
      <c r="GH1488" s="3">
        <f t="shared" si="640"/>
        <v>0</v>
      </c>
      <c r="GI1488" s="3">
        <f t="shared" si="640"/>
        <v>0</v>
      </c>
      <c r="GJ1488" s="3">
        <f t="shared" si="640"/>
        <v>0</v>
      </c>
      <c r="GK1488" s="3">
        <f t="shared" si="640"/>
        <v>0</v>
      </c>
      <c r="GL1488" s="3">
        <f t="shared" si="640"/>
        <v>0</v>
      </c>
      <c r="GM1488" s="3">
        <f t="shared" si="640"/>
        <v>0</v>
      </c>
      <c r="GN1488" s="3">
        <f t="shared" si="640"/>
        <v>0</v>
      </c>
      <c r="GO1488" s="3">
        <f t="shared" si="640"/>
        <v>0</v>
      </c>
      <c r="GP1488" s="3">
        <f t="shared" si="640"/>
        <v>0</v>
      </c>
      <c r="GQ1488" s="3">
        <f t="shared" si="640"/>
        <v>0</v>
      </c>
      <c r="GR1488" s="3">
        <f t="shared" si="640"/>
        <v>0</v>
      </c>
      <c r="GS1488" s="3">
        <f t="shared" si="640"/>
        <v>0</v>
      </c>
      <c r="GT1488" s="3">
        <f t="shared" si="640"/>
        <v>0</v>
      </c>
      <c r="GU1488" s="3">
        <f t="shared" si="640"/>
        <v>0</v>
      </c>
      <c r="GV1488" s="3">
        <f t="shared" si="640"/>
        <v>0</v>
      </c>
      <c r="GW1488" s="3">
        <f t="shared" si="640"/>
        <v>0</v>
      </c>
      <c r="GX1488" s="3">
        <f t="shared" si="640"/>
        <v>0</v>
      </c>
    </row>
    <row r="1490" spans="1:245" x14ac:dyDescent="0.2">
      <c r="A1490">
        <v>17</v>
      </c>
      <c r="B1490">
        <v>1</v>
      </c>
      <c r="C1490">
        <f>ROW(SmtRes!A141)</f>
        <v>141</v>
      </c>
      <c r="D1490">
        <f>ROW(EtalonRes!A126)</f>
        <v>126</v>
      </c>
      <c r="E1490" t="s">
        <v>133</v>
      </c>
      <c r="F1490" t="s">
        <v>192</v>
      </c>
      <c r="G1490" t="s">
        <v>193</v>
      </c>
      <c r="H1490" t="s">
        <v>164</v>
      </c>
      <c r="I1490">
        <v>0</v>
      </c>
      <c r="J1490">
        <v>0</v>
      </c>
      <c r="O1490">
        <f>ROUND(CP1490,2)</f>
        <v>0</v>
      </c>
      <c r="P1490">
        <f>ROUND(CQ1490*I1490,2)</f>
        <v>0</v>
      </c>
      <c r="Q1490">
        <f>ROUND(CR1490*I1490,2)</f>
        <v>0</v>
      </c>
      <c r="R1490">
        <f>ROUND(CS1490*I1490,2)</f>
        <v>0</v>
      </c>
      <c r="S1490">
        <f>ROUND(CT1490*I1490,2)</f>
        <v>0</v>
      </c>
      <c r="T1490">
        <f>ROUND(CU1490*I1490,2)</f>
        <v>0</v>
      </c>
      <c r="U1490">
        <f>CV1490*I1490</f>
        <v>0</v>
      </c>
      <c r="V1490">
        <f>CW1490*I1490</f>
        <v>0</v>
      </c>
      <c r="W1490">
        <f>ROUND(CX1490*I1490,2)</f>
        <v>0</v>
      </c>
      <c r="X1490">
        <f t="shared" ref="X1490:Y1494" si="641">ROUND(CY1490,2)</f>
        <v>0</v>
      </c>
      <c r="Y1490">
        <f t="shared" si="641"/>
        <v>0</v>
      </c>
      <c r="AA1490">
        <v>36286615</v>
      </c>
      <c r="AB1490">
        <f>ROUND((AC1490+AD1490+AF1490),6)</f>
        <v>77340.27</v>
      </c>
      <c r="AC1490">
        <f>ROUND((ES1490),6)</f>
        <v>66244.850000000006</v>
      </c>
      <c r="AD1490">
        <f>ROUND((((ET1490)-(EU1490))+AE1490),6)</f>
        <v>8271.2800000000007</v>
      </c>
      <c r="AE1490">
        <f t="shared" ref="AE1490:AF1494" si="642">ROUND((EU1490),6)</f>
        <v>3129.62</v>
      </c>
      <c r="AF1490">
        <f t="shared" si="642"/>
        <v>2824.14</v>
      </c>
      <c r="AG1490">
        <f>ROUND((AP1490),6)</f>
        <v>0</v>
      </c>
      <c r="AH1490">
        <f t="shared" ref="AH1490:AI1494" si="643">(EW1490)</f>
        <v>16.559999999999999</v>
      </c>
      <c r="AI1490">
        <f t="shared" si="643"/>
        <v>0</v>
      </c>
      <c r="AJ1490">
        <f>(AS1490)</f>
        <v>0</v>
      </c>
      <c r="AK1490">
        <v>77340.27</v>
      </c>
      <c r="AL1490">
        <v>66244.850000000006</v>
      </c>
      <c r="AM1490">
        <v>8271.2800000000007</v>
      </c>
      <c r="AN1490">
        <v>3129.62</v>
      </c>
      <c r="AO1490">
        <v>2824.14</v>
      </c>
      <c r="AP1490">
        <v>0</v>
      </c>
      <c r="AQ1490">
        <v>16.559999999999999</v>
      </c>
      <c r="AR1490">
        <v>0</v>
      </c>
      <c r="AS1490">
        <v>0</v>
      </c>
      <c r="AT1490">
        <v>70</v>
      </c>
      <c r="AU1490">
        <v>10</v>
      </c>
      <c r="AV1490">
        <v>1</v>
      </c>
      <c r="AW1490">
        <v>1</v>
      </c>
      <c r="AZ1490">
        <v>1</v>
      </c>
      <c r="BA1490">
        <v>1</v>
      </c>
      <c r="BB1490">
        <v>1</v>
      </c>
      <c r="BC1490">
        <v>1</v>
      </c>
      <c r="BD1490" t="s">
        <v>3</v>
      </c>
      <c r="BE1490" t="s">
        <v>3</v>
      </c>
      <c r="BF1490" t="s">
        <v>3</v>
      </c>
      <c r="BG1490" t="s">
        <v>3</v>
      </c>
      <c r="BH1490">
        <v>0</v>
      </c>
      <c r="BI1490">
        <v>4</v>
      </c>
      <c r="BJ1490" t="s">
        <v>276</v>
      </c>
      <c r="BM1490">
        <v>0</v>
      </c>
      <c r="BN1490">
        <v>0</v>
      </c>
      <c r="BO1490" t="s">
        <v>3</v>
      </c>
      <c r="BP1490">
        <v>0</v>
      </c>
      <c r="BQ1490">
        <v>1</v>
      </c>
      <c r="BR1490">
        <v>0</v>
      </c>
      <c r="BS1490">
        <v>1</v>
      </c>
      <c r="BT1490">
        <v>1</v>
      </c>
      <c r="BU1490">
        <v>1</v>
      </c>
      <c r="BV1490">
        <v>1</v>
      </c>
      <c r="BW1490">
        <v>1</v>
      </c>
      <c r="BX1490">
        <v>1</v>
      </c>
      <c r="BY1490" t="s">
        <v>3</v>
      </c>
      <c r="BZ1490">
        <v>70</v>
      </c>
      <c r="CA1490">
        <v>10</v>
      </c>
      <c r="CE1490">
        <v>0</v>
      </c>
      <c r="CF1490">
        <v>0</v>
      </c>
      <c r="CG1490">
        <v>0</v>
      </c>
      <c r="CM1490">
        <v>0</v>
      </c>
      <c r="CN1490" t="s">
        <v>3</v>
      </c>
      <c r="CO1490">
        <v>0</v>
      </c>
      <c r="CP1490">
        <f>(P1490+Q1490+S1490)</f>
        <v>0</v>
      </c>
      <c r="CQ1490">
        <f>(AC1490*BC1490*AW1490)</f>
        <v>66244.850000000006</v>
      </c>
      <c r="CR1490">
        <f>((((ET1490)*BB1490-(EU1490)*BS1490)+AE1490*BS1490)*AV1490)</f>
        <v>8271.2800000000007</v>
      </c>
      <c r="CS1490">
        <f>(AE1490*BS1490*AV1490)</f>
        <v>3129.62</v>
      </c>
      <c r="CT1490">
        <f>(AF1490*BA1490*AV1490)</f>
        <v>2824.14</v>
      </c>
      <c r="CU1490">
        <f>AG1490</f>
        <v>0</v>
      </c>
      <c r="CV1490">
        <f>(AH1490*AV1490)</f>
        <v>16.559999999999999</v>
      </c>
      <c r="CW1490">
        <f t="shared" ref="CW1490:CX1494" si="644">AI1490</f>
        <v>0</v>
      </c>
      <c r="CX1490">
        <f t="shared" si="644"/>
        <v>0</v>
      </c>
      <c r="CY1490">
        <f>((S1490*BZ1490)/100)</f>
        <v>0</v>
      </c>
      <c r="CZ1490">
        <f>((S1490*CA1490)/100)</f>
        <v>0</v>
      </c>
      <c r="DC1490" t="s">
        <v>3</v>
      </c>
      <c r="DD1490" t="s">
        <v>3</v>
      </c>
      <c r="DE1490" t="s">
        <v>3</v>
      </c>
      <c r="DF1490" t="s">
        <v>3</v>
      </c>
      <c r="DG1490" t="s">
        <v>3</v>
      </c>
      <c r="DH1490" t="s">
        <v>3</v>
      </c>
      <c r="DI1490" t="s">
        <v>3</v>
      </c>
      <c r="DJ1490" t="s">
        <v>3</v>
      </c>
      <c r="DK1490" t="s">
        <v>3</v>
      </c>
      <c r="DL1490" t="s">
        <v>3</v>
      </c>
      <c r="DM1490" t="s">
        <v>3</v>
      </c>
      <c r="DN1490">
        <v>0</v>
      </c>
      <c r="DO1490">
        <v>0</v>
      </c>
      <c r="DP1490">
        <v>1</v>
      </c>
      <c r="DQ1490">
        <v>1</v>
      </c>
      <c r="DU1490">
        <v>1007</v>
      </c>
      <c r="DV1490" t="s">
        <v>164</v>
      </c>
      <c r="DW1490" t="s">
        <v>164</v>
      </c>
      <c r="DX1490">
        <v>100</v>
      </c>
      <c r="EE1490">
        <v>34857346</v>
      </c>
      <c r="EF1490">
        <v>1</v>
      </c>
      <c r="EG1490" t="s">
        <v>86</v>
      </c>
      <c r="EH1490">
        <v>0</v>
      </c>
      <c r="EI1490" t="s">
        <v>3</v>
      </c>
      <c r="EJ1490">
        <v>4</v>
      </c>
      <c r="EK1490">
        <v>0</v>
      </c>
      <c r="EL1490" t="s">
        <v>87</v>
      </c>
      <c r="EM1490" t="s">
        <v>88</v>
      </c>
      <c r="EO1490" t="s">
        <v>3</v>
      </c>
      <c r="EQ1490">
        <v>0</v>
      </c>
      <c r="ER1490">
        <v>77340.27</v>
      </c>
      <c r="ES1490">
        <v>66244.850000000006</v>
      </c>
      <c r="ET1490">
        <v>8271.2800000000007</v>
      </c>
      <c r="EU1490">
        <v>3129.62</v>
      </c>
      <c r="EV1490">
        <v>2824.14</v>
      </c>
      <c r="EW1490">
        <v>16.559999999999999</v>
      </c>
      <c r="EX1490">
        <v>0</v>
      </c>
      <c r="EY1490">
        <v>0</v>
      </c>
      <c r="FQ1490">
        <v>0</v>
      </c>
      <c r="FR1490">
        <f>ROUND(IF(AND(BH1490=3,BI1490=3),P1490,0),2)</f>
        <v>0</v>
      </c>
      <c r="FS1490">
        <v>0</v>
      </c>
      <c r="FX1490">
        <v>70</v>
      </c>
      <c r="FY1490">
        <v>10</v>
      </c>
      <c r="GA1490" t="s">
        <v>3</v>
      </c>
      <c r="GD1490">
        <v>0</v>
      </c>
      <c r="GF1490">
        <v>62023876</v>
      </c>
      <c r="GG1490">
        <v>2</v>
      </c>
      <c r="GH1490">
        <v>1</v>
      </c>
      <c r="GI1490">
        <v>-2</v>
      </c>
      <c r="GJ1490">
        <v>0</v>
      </c>
      <c r="GK1490">
        <f>ROUND(R1490*(R12)/100,2)</f>
        <v>0</v>
      </c>
      <c r="GL1490">
        <f>ROUND(IF(AND(BH1490=3,BI1490=3,FS1490&lt;&gt;0),P1490,0),2)</f>
        <v>0</v>
      </c>
      <c r="GM1490">
        <f>ROUND(O1490+X1490+Y1490+GK1490,2)+GX1490</f>
        <v>0</v>
      </c>
      <c r="GN1490">
        <f>IF(OR(BI1490=0,BI1490=1),ROUND(O1490+X1490+Y1490+GK1490,2),0)</f>
        <v>0</v>
      </c>
      <c r="GO1490">
        <f>IF(BI1490=2,ROUND(O1490+X1490+Y1490+GK1490,2),0)</f>
        <v>0</v>
      </c>
      <c r="GP1490">
        <f>IF(BI1490=4,ROUND(O1490+X1490+Y1490+GK1490,2)+GX1490,0)</f>
        <v>0</v>
      </c>
      <c r="GR1490">
        <v>0</v>
      </c>
      <c r="GS1490">
        <v>3</v>
      </c>
      <c r="GT1490">
        <v>0</v>
      </c>
      <c r="GU1490" t="s">
        <v>3</v>
      </c>
      <c r="GV1490">
        <f>ROUND((GT1490),6)</f>
        <v>0</v>
      </c>
      <c r="GW1490">
        <v>1</v>
      </c>
      <c r="GX1490">
        <f>ROUND(HC1490*I1490,2)</f>
        <v>0</v>
      </c>
      <c r="HA1490">
        <v>0</v>
      </c>
      <c r="HB1490">
        <v>0</v>
      </c>
      <c r="HC1490">
        <f>GV1490*GW1490</f>
        <v>0</v>
      </c>
      <c r="IK1490">
        <v>0</v>
      </c>
    </row>
    <row r="1491" spans="1:245" x14ac:dyDescent="0.2">
      <c r="A1491">
        <v>17</v>
      </c>
      <c r="B1491">
        <v>1</v>
      </c>
      <c r="C1491">
        <f>ROW(SmtRes!A150)</f>
        <v>150</v>
      </c>
      <c r="D1491">
        <f>ROW(EtalonRes!A135)</f>
        <v>135</v>
      </c>
      <c r="E1491" t="s">
        <v>134</v>
      </c>
      <c r="F1491" t="s">
        <v>211</v>
      </c>
      <c r="G1491" t="s">
        <v>212</v>
      </c>
      <c r="H1491" t="s">
        <v>164</v>
      </c>
      <c r="I1491">
        <v>0</v>
      </c>
      <c r="J1491">
        <v>0</v>
      </c>
      <c r="O1491">
        <f>ROUND(CP1491,2)</f>
        <v>0</v>
      </c>
      <c r="P1491">
        <f>ROUND(CQ1491*I1491,2)</f>
        <v>0</v>
      </c>
      <c r="Q1491">
        <f>ROUND(CR1491*I1491,2)</f>
        <v>0</v>
      </c>
      <c r="R1491">
        <f>ROUND(CS1491*I1491,2)</f>
        <v>0</v>
      </c>
      <c r="S1491">
        <f>ROUND(CT1491*I1491,2)</f>
        <v>0</v>
      </c>
      <c r="T1491">
        <f>ROUND(CU1491*I1491,2)</f>
        <v>0</v>
      </c>
      <c r="U1491">
        <f>CV1491*I1491</f>
        <v>0</v>
      </c>
      <c r="V1491">
        <f>CW1491*I1491</f>
        <v>0</v>
      </c>
      <c r="W1491">
        <f>ROUND(CX1491*I1491,2)</f>
        <v>0</v>
      </c>
      <c r="X1491">
        <f t="shared" si="641"/>
        <v>0</v>
      </c>
      <c r="Y1491">
        <f t="shared" si="641"/>
        <v>0</v>
      </c>
      <c r="AA1491">
        <v>36286615</v>
      </c>
      <c r="AB1491">
        <f>ROUND((AC1491+AD1491+AF1491),6)</f>
        <v>293249.3</v>
      </c>
      <c r="AC1491">
        <f>ROUND((ES1491),6)</f>
        <v>240384.27</v>
      </c>
      <c r="AD1491">
        <f>ROUND((((ET1491)-(EU1491))+AE1491),6)</f>
        <v>48628.82</v>
      </c>
      <c r="AE1491">
        <f t="shared" si="642"/>
        <v>18633.05</v>
      </c>
      <c r="AF1491">
        <f t="shared" si="642"/>
        <v>4236.21</v>
      </c>
      <c r="AG1491">
        <f>ROUND((AP1491),6)</f>
        <v>0</v>
      </c>
      <c r="AH1491">
        <f t="shared" si="643"/>
        <v>24.84</v>
      </c>
      <c r="AI1491">
        <f t="shared" si="643"/>
        <v>0</v>
      </c>
      <c r="AJ1491">
        <f>(AS1491)</f>
        <v>0</v>
      </c>
      <c r="AK1491">
        <v>293249.3</v>
      </c>
      <c r="AL1491">
        <v>240384.27</v>
      </c>
      <c r="AM1491">
        <v>48628.82</v>
      </c>
      <c r="AN1491">
        <v>18633.05</v>
      </c>
      <c r="AO1491">
        <v>4236.21</v>
      </c>
      <c r="AP1491">
        <v>0</v>
      </c>
      <c r="AQ1491">
        <v>24.84</v>
      </c>
      <c r="AR1491">
        <v>0</v>
      </c>
      <c r="AS1491">
        <v>0</v>
      </c>
      <c r="AT1491">
        <v>70</v>
      </c>
      <c r="AU1491">
        <v>10</v>
      </c>
      <c r="AV1491">
        <v>1</v>
      </c>
      <c r="AW1491">
        <v>1</v>
      </c>
      <c r="AZ1491">
        <v>1</v>
      </c>
      <c r="BA1491">
        <v>1</v>
      </c>
      <c r="BB1491">
        <v>1</v>
      </c>
      <c r="BC1491">
        <v>1</v>
      </c>
      <c r="BD1491" t="s">
        <v>3</v>
      </c>
      <c r="BE1491" t="s">
        <v>3</v>
      </c>
      <c r="BF1491" t="s">
        <v>3</v>
      </c>
      <c r="BG1491" t="s">
        <v>3</v>
      </c>
      <c r="BH1491">
        <v>0</v>
      </c>
      <c r="BI1491">
        <v>4</v>
      </c>
      <c r="BJ1491" t="s">
        <v>213</v>
      </c>
      <c r="BM1491">
        <v>0</v>
      </c>
      <c r="BN1491">
        <v>0</v>
      </c>
      <c r="BO1491" t="s">
        <v>3</v>
      </c>
      <c r="BP1491">
        <v>0</v>
      </c>
      <c r="BQ1491">
        <v>1</v>
      </c>
      <c r="BR1491">
        <v>0</v>
      </c>
      <c r="BS1491">
        <v>1</v>
      </c>
      <c r="BT1491">
        <v>1</v>
      </c>
      <c r="BU1491">
        <v>1</v>
      </c>
      <c r="BV1491">
        <v>1</v>
      </c>
      <c r="BW1491">
        <v>1</v>
      </c>
      <c r="BX1491">
        <v>1</v>
      </c>
      <c r="BY1491" t="s">
        <v>3</v>
      </c>
      <c r="BZ1491">
        <v>70</v>
      </c>
      <c r="CA1491">
        <v>10</v>
      </c>
      <c r="CE1491">
        <v>0</v>
      </c>
      <c r="CF1491">
        <v>0</v>
      </c>
      <c r="CG1491">
        <v>0</v>
      </c>
      <c r="CM1491">
        <v>0</v>
      </c>
      <c r="CN1491" t="s">
        <v>3</v>
      </c>
      <c r="CO1491">
        <v>0</v>
      </c>
      <c r="CP1491">
        <f>(P1491+Q1491+S1491)</f>
        <v>0</v>
      </c>
      <c r="CQ1491">
        <f>(AC1491*BC1491*AW1491)</f>
        <v>240384.27</v>
      </c>
      <c r="CR1491">
        <f>((((ET1491)*BB1491-(EU1491)*BS1491)+AE1491*BS1491)*AV1491)</f>
        <v>48628.82</v>
      </c>
      <c r="CS1491">
        <f>(AE1491*BS1491*AV1491)</f>
        <v>18633.05</v>
      </c>
      <c r="CT1491">
        <f>(AF1491*BA1491*AV1491)</f>
        <v>4236.21</v>
      </c>
      <c r="CU1491">
        <f>AG1491</f>
        <v>0</v>
      </c>
      <c r="CV1491">
        <f>(AH1491*AV1491)</f>
        <v>24.84</v>
      </c>
      <c r="CW1491">
        <f t="shared" si="644"/>
        <v>0</v>
      </c>
      <c r="CX1491">
        <f t="shared" si="644"/>
        <v>0</v>
      </c>
      <c r="CY1491">
        <f>((S1491*BZ1491)/100)</f>
        <v>0</v>
      </c>
      <c r="CZ1491">
        <f>((S1491*CA1491)/100)</f>
        <v>0</v>
      </c>
      <c r="DC1491" t="s">
        <v>3</v>
      </c>
      <c r="DD1491" t="s">
        <v>3</v>
      </c>
      <c r="DE1491" t="s">
        <v>3</v>
      </c>
      <c r="DF1491" t="s">
        <v>3</v>
      </c>
      <c r="DG1491" t="s">
        <v>3</v>
      </c>
      <c r="DH1491" t="s">
        <v>3</v>
      </c>
      <c r="DI1491" t="s">
        <v>3</v>
      </c>
      <c r="DJ1491" t="s">
        <v>3</v>
      </c>
      <c r="DK1491" t="s">
        <v>3</v>
      </c>
      <c r="DL1491" t="s">
        <v>3</v>
      </c>
      <c r="DM1491" t="s">
        <v>3</v>
      </c>
      <c r="DN1491">
        <v>0</v>
      </c>
      <c r="DO1491">
        <v>0</v>
      </c>
      <c r="DP1491">
        <v>1</v>
      </c>
      <c r="DQ1491">
        <v>1</v>
      </c>
      <c r="DU1491">
        <v>1007</v>
      </c>
      <c r="DV1491" t="s">
        <v>164</v>
      </c>
      <c r="DW1491" t="s">
        <v>164</v>
      </c>
      <c r="DX1491">
        <v>100</v>
      </c>
      <c r="EE1491">
        <v>34857346</v>
      </c>
      <c r="EF1491">
        <v>1</v>
      </c>
      <c r="EG1491" t="s">
        <v>86</v>
      </c>
      <c r="EH1491">
        <v>0</v>
      </c>
      <c r="EI1491" t="s">
        <v>3</v>
      </c>
      <c r="EJ1491">
        <v>4</v>
      </c>
      <c r="EK1491">
        <v>0</v>
      </c>
      <c r="EL1491" t="s">
        <v>87</v>
      </c>
      <c r="EM1491" t="s">
        <v>88</v>
      </c>
      <c r="EO1491" t="s">
        <v>3</v>
      </c>
      <c r="EQ1491">
        <v>0</v>
      </c>
      <c r="ER1491">
        <v>293249.3</v>
      </c>
      <c r="ES1491">
        <v>240384.27</v>
      </c>
      <c r="ET1491">
        <v>48628.82</v>
      </c>
      <c r="EU1491">
        <v>18633.05</v>
      </c>
      <c r="EV1491">
        <v>4236.21</v>
      </c>
      <c r="EW1491">
        <v>24.84</v>
      </c>
      <c r="EX1491">
        <v>0</v>
      </c>
      <c r="EY1491">
        <v>0</v>
      </c>
      <c r="FQ1491">
        <v>0</v>
      </c>
      <c r="FR1491">
        <f>ROUND(IF(AND(BH1491=3,BI1491=3),P1491,0),2)</f>
        <v>0</v>
      </c>
      <c r="FS1491">
        <v>0</v>
      </c>
      <c r="FX1491">
        <v>70</v>
      </c>
      <c r="FY1491">
        <v>10</v>
      </c>
      <c r="GA1491" t="s">
        <v>3</v>
      </c>
      <c r="GD1491">
        <v>0</v>
      </c>
      <c r="GF1491">
        <v>-1242174762</v>
      </c>
      <c r="GG1491">
        <v>2</v>
      </c>
      <c r="GH1491">
        <v>1</v>
      </c>
      <c r="GI1491">
        <v>-2</v>
      </c>
      <c r="GJ1491">
        <v>0</v>
      </c>
      <c r="GK1491">
        <f>ROUND(R1491*(R12)/100,2)</f>
        <v>0</v>
      </c>
      <c r="GL1491">
        <f>ROUND(IF(AND(BH1491=3,BI1491=3,FS1491&lt;&gt;0),P1491,0),2)</f>
        <v>0</v>
      </c>
      <c r="GM1491">
        <f>ROUND(O1491+X1491+Y1491+GK1491,2)+GX1491</f>
        <v>0</v>
      </c>
      <c r="GN1491">
        <f>IF(OR(BI1491=0,BI1491=1),ROUND(O1491+X1491+Y1491+GK1491,2),0)</f>
        <v>0</v>
      </c>
      <c r="GO1491">
        <f>IF(BI1491=2,ROUND(O1491+X1491+Y1491+GK1491,2),0)</f>
        <v>0</v>
      </c>
      <c r="GP1491">
        <f>IF(BI1491=4,ROUND(O1491+X1491+Y1491+GK1491,2)+GX1491,0)</f>
        <v>0</v>
      </c>
      <c r="GR1491">
        <v>0</v>
      </c>
      <c r="GS1491">
        <v>3</v>
      </c>
      <c r="GT1491">
        <v>0</v>
      </c>
      <c r="GU1491" t="s">
        <v>3</v>
      </c>
      <c r="GV1491">
        <f>ROUND((GT1491),6)</f>
        <v>0</v>
      </c>
      <c r="GW1491">
        <v>1</v>
      </c>
      <c r="GX1491">
        <f>ROUND(HC1491*I1491,2)</f>
        <v>0</v>
      </c>
      <c r="HA1491">
        <v>0</v>
      </c>
      <c r="HB1491">
        <v>0</v>
      </c>
      <c r="HC1491">
        <f>GV1491*GW1491</f>
        <v>0</v>
      </c>
      <c r="IK1491">
        <v>0</v>
      </c>
    </row>
    <row r="1492" spans="1:245" x14ac:dyDescent="0.2">
      <c r="A1492">
        <v>17</v>
      </c>
      <c r="B1492">
        <v>1</v>
      </c>
      <c r="C1492">
        <f>ROW(SmtRes!A155)</f>
        <v>155</v>
      </c>
      <c r="D1492">
        <f>ROW(EtalonRes!A139)</f>
        <v>139</v>
      </c>
      <c r="E1492" t="s">
        <v>135</v>
      </c>
      <c r="F1492" t="s">
        <v>200</v>
      </c>
      <c r="G1492" t="s">
        <v>224</v>
      </c>
      <c r="H1492" t="s">
        <v>202</v>
      </c>
      <c r="I1492">
        <v>0</v>
      </c>
      <c r="J1492">
        <v>0</v>
      </c>
      <c r="O1492">
        <f>ROUND(CP1492,2)</f>
        <v>0</v>
      </c>
      <c r="P1492">
        <f>ROUND(CQ1492*I1492,2)</f>
        <v>0</v>
      </c>
      <c r="Q1492">
        <f>ROUND(CR1492*I1492,2)</f>
        <v>0</v>
      </c>
      <c r="R1492">
        <f>ROUND(CS1492*I1492,2)</f>
        <v>0</v>
      </c>
      <c r="S1492">
        <f>ROUND(CT1492*I1492,2)</f>
        <v>0</v>
      </c>
      <c r="T1492">
        <f>ROUND(CU1492*I1492,2)</f>
        <v>0</v>
      </c>
      <c r="U1492">
        <f>CV1492*I1492</f>
        <v>0</v>
      </c>
      <c r="V1492">
        <f>CW1492*I1492</f>
        <v>0</v>
      </c>
      <c r="W1492">
        <f>ROUND(CX1492*I1492,2)</f>
        <v>0</v>
      </c>
      <c r="X1492">
        <f t="shared" si="641"/>
        <v>0</v>
      </c>
      <c r="Y1492">
        <f t="shared" si="641"/>
        <v>0</v>
      </c>
      <c r="AA1492">
        <v>36286615</v>
      </c>
      <c r="AB1492">
        <f>ROUND((AC1492+AD1492+AF1492),6)</f>
        <v>24027.06</v>
      </c>
      <c r="AC1492">
        <f>ROUND((ES1492),6)</f>
        <v>20886.79</v>
      </c>
      <c r="AD1492">
        <f>ROUND((((ET1492)-(EU1492))+AE1492),6)</f>
        <v>994.47</v>
      </c>
      <c r="AE1492">
        <f t="shared" si="642"/>
        <v>403.85</v>
      </c>
      <c r="AF1492">
        <f t="shared" si="642"/>
        <v>2145.8000000000002</v>
      </c>
      <c r="AG1492">
        <f>ROUND((AP1492),6)</f>
        <v>0</v>
      </c>
      <c r="AH1492">
        <f t="shared" si="643"/>
        <v>10.3</v>
      </c>
      <c r="AI1492">
        <f t="shared" si="643"/>
        <v>0</v>
      </c>
      <c r="AJ1492">
        <f>(AS1492)</f>
        <v>0</v>
      </c>
      <c r="AK1492">
        <v>24027.06</v>
      </c>
      <c r="AL1492">
        <v>20886.79</v>
      </c>
      <c r="AM1492">
        <v>994.47</v>
      </c>
      <c r="AN1492">
        <v>403.85</v>
      </c>
      <c r="AO1492">
        <v>2145.8000000000002</v>
      </c>
      <c r="AP1492">
        <v>0</v>
      </c>
      <c r="AQ1492">
        <v>10.3</v>
      </c>
      <c r="AR1492">
        <v>0</v>
      </c>
      <c r="AS1492">
        <v>0</v>
      </c>
      <c r="AT1492">
        <v>70</v>
      </c>
      <c r="AU1492">
        <v>10</v>
      </c>
      <c r="AV1492">
        <v>1</v>
      </c>
      <c r="AW1492">
        <v>1</v>
      </c>
      <c r="AZ1492">
        <v>1</v>
      </c>
      <c r="BA1492">
        <v>1</v>
      </c>
      <c r="BB1492">
        <v>1</v>
      </c>
      <c r="BC1492">
        <v>1</v>
      </c>
      <c r="BD1492" t="s">
        <v>3</v>
      </c>
      <c r="BE1492" t="s">
        <v>3</v>
      </c>
      <c r="BF1492" t="s">
        <v>3</v>
      </c>
      <c r="BG1492" t="s">
        <v>3</v>
      </c>
      <c r="BH1492">
        <v>0</v>
      </c>
      <c r="BI1492">
        <v>4</v>
      </c>
      <c r="BJ1492" t="s">
        <v>225</v>
      </c>
      <c r="BM1492">
        <v>0</v>
      </c>
      <c r="BN1492">
        <v>0</v>
      </c>
      <c r="BO1492" t="s">
        <v>3</v>
      </c>
      <c r="BP1492">
        <v>0</v>
      </c>
      <c r="BQ1492">
        <v>1</v>
      </c>
      <c r="BR1492">
        <v>0</v>
      </c>
      <c r="BS1492">
        <v>1</v>
      </c>
      <c r="BT1492">
        <v>1</v>
      </c>
      <c r="BU1492">
        <v>1</v>
      </c>
      <c r="BV1492">
        <v>1</v>
      </c>
      <c r="BW1492">
        <v>1</v>
      </c>
      <c r="BX1492">
        <v>1</v>
      </c>
      <c r="BY1492" t="s">
        <v>3</v>
      </c>
      <c r="BZ1492">
        <v>70</v>
      </c>
      <c r="CA1492">
        <v>10</v>
      </c>
      <c r="CE1492">
        <v>0</v>
      </c>
      <c r="CF1492">
        <v>0</v>
      </c>
      <c r="CG1492">
        <v>0</v>
      </c>
      <c r="CM1492">
        <v>0</v>
      </c>
      <c r="CN1492" t="s">
        <v>3</v>
      </c>
      <c r="CO1492">
        <v>0</v>
      </c>
      <c r="CP1492">
        <f>(P1492+Q1492+S1492)</f>
        <v>0</v>
      </c>
      <c r="CQ1492">
        <f>(AC1492*BC1492*AW1492)</f>
        <v>20886.79</v>
      </c>
      <c r="CR1492">
        <f>((((ET1492)*BB1492-(EU1492)*BS1492)+AE1492*BS1492)*AV1492)</f>
        <v>994.47</v>
      </c>
      <c r="CS1492">
        <f>(AE1492*BS1492*AV1492)</f>
        <v>403.85</v>
      </c>
      <c r="CT1492">
        <f>(AF1492*BA1492*AV1492)</f>
        <v>2145.8000000000002</v>
      </c>
      <c r="CU1492">
        <f>AG1492</f>
        <v>0</v>
      </c>
      <c r="CV1492">
        <f>(AH1492*AV1492)</f>
        <v>10.3</v>
      </c>
      <c r="CW1492">
        <f t="shared" si="644"/>
        <v>0</v>
      </c>
      <c r="CX1492">
        <f t="shared" si="644"/>
        <v>0</v>
      </c>
      <c r="CY1492">
        <f>((S1492*BZ1492)/100)</f>
        <v>0</v>
      </c>
      <c r="CZ1492">
        <f>((S1492*CA1492)/100)</f>
        <v>0</v>
      </c>
      <c r="DC1492" t="s">
        <v>3</v>
      </c>
      <c r="DD1492" t="s">
        <v>3</v>
      </c>
      <c r="DE1492" t="s">
        <v>3</v>
      </c>
      <c r="DF1492" t="s">
        <v>3</v>
      </c>
      <c r="DG1492" t="s">
        <v>3</v>
      </c>
      <c r="DH1492" t="s">
        <v>3</v>
      </c>
      <c r="DI1492" t="s">
        <v>3</v>
      </c>
      <c r="DJ1492" t="s">
        <v>3</v>
      </c>
      <c r="DK1492" t="s">
        <v>3</v>
      </c>
      <c r="DL1492" t="s">
        <v>3</v>
      </c>
      <c r="DM1492" t="s">
        <v>3</v>
      </c>
      <c r="DN1492">
        <v>0</v>
      </c>
      <c r="DO1492">
        <v>0</v>
      </c>
      <c r="DP1492">
        <v>1</v>
      </c>
      <c r="DQ1492">
        <v>1</v>
      </c>
      <c r="DU1492">
        <v>1005</v>
      </c>
      <c r="DV1492" t="s">
        <v>202</v>
      </c>
      <c r="DW1492" t="s">
        <v>202</v>
      </c>
      <c r="DX1492">
        <v>100</v>
      </c>
      <c r="EE1492">
        <v>34857346</v>
      </c>
      <c r="EF1492">
        <v>1</v>
      </c>
      <c r="EG1492" t="s">
        <v>86</v>
      </c>
      <c r="EH1492">
        <v>0</v>
      </c>
      <c r="EI1492" t="s">
        <v>3</v>
      </c>
      <c r="EJ1492">
        <v>4</v>
      </c>
      <c r="EK1492">
        <v>0</v>
      </c>
      <c r="EL1492" t="s">
        <v>87</v>
      </c>
      <c r="EM1492" t="s">
        <v>88</v>
      </c>
      <c r="EO1492" t="s">
        <v>3</v>
      </c>
      <c r="EQ1492">
        <v>0</v>
      </c>
      <c r="ER1492">
        <v>24027.06</v>
      </c>
      <c r="ES1492">
        <v>20886.79</v>
      </c>
      <c r="ET1492">
        <v>994.47</v>
      </c>
      <c r="EU1492">
        <v>403.85</v>
      </c>
      <c r="EV1492">
        <v>2145.8000000000002</v>
      </c>
      <c r="EW1492">
        <v>10.3</v>
      </c>
      <c r="EX1492">
        <v>0</v>
      </c>
      <c r="EY1492">
        <v>0</v>
      </c>
      <c r="FQ1492">
        <v>0</v>
      </c>
      <c r="FR1492">
        <f>ROUND(IF(AND(BH1492=3,BI1492=3),P1492,0),2)</f>
        <v>0</v>
      </c>
      <c r="FS1492">
        <v>0</v>
      </c>
      <c r="FX1492">
        <v>70</v>
      </c>
      <c r="FY1492">
        <v>10</v>
      </c>
      <c r="GA1492" t="s">
        <v>3</v>
      </c>
      <c r="GD1492">
        <v>0</v>
      </c>
      <c r="GF1492">
        <v>421045255</v>
      </c>
      <c r="GG1492">
        <v>2</v>
      </c>
      <c r="GH1492">
        <v>1</v>
      </c>
      <c r="GI1492">
        <v>-2</v>
      </c>
      <c r="GJ1492">
        <v>0</v>
      </c>
      <c r="GK1492">
        <f>ROUND(R1492*(R12)/100,2)</f>
        <v>0</v>
      </c>
      <c r="GL1492">
        <f>ROUND(IF(AND(BH1492=3,BI1492=3,FS1492&lt;&gt;0),P1492,0),2)</f>
        <v>0</v>
      </c>
      <c r="GM1492">
        <f>ROUND(O1492+X1492+Y1492+GK1492,2)+GX1492</f>
        <v>0</v>
      </c>
      <c r="GN1492">
        <f>IF(OR(BI1492=0,BI1492=1),ROUND(O1492+X1492+Y1492+GK1492,2),0)</f>
        <v>0</v>
      </c>
      <c r="GO1492">
        <f>IF(BI1492=2,ROUND(O1492+X1492+Y1492+GK1492,2),0)</f>
        <v>0</v>
      </c>
      <c r="GP1492">
        <f>IF(BI1492=4,ROUND(O1492+X1492+Y1492+GK1492,2)+GX1492,0)</f>
        <v>0</v>
      </c>
      <c r="GR1492">
        <v>0</v>
      </c>
      <c r="GS1492">
        <v>3</v>
      </c>
      <c r="GT1492">
        <v>0</v>
      </c>
      <c r="GU1492" t="s">
        <v>3</v>
      </c>
      <c r="GV1492">
        <f>ROUND((GT1492),6)</f>
        <v>0</v>
      </c>
      <c r="GW1492">
        <v>1</v>
      </c>
      <c r="GX1492">
        <f>ROUND(HC1492*I1492,2)</f>
        <v>0</v>
      </c>
      <c r="HA1492">
        <v>0</v>
      </c>
      <c r="HB1492">
        <v>0</v>
      </c>
      <c r="HC1492">
        <f>GV1492*GW1492</f>
        <v>0</v>
      </c>
      <c r="IK1492">
        <v>0</v>
      </c>
    </row>
    <row r="1493" spans="1:245" x14ac:dyDescent="0.2">
      <c r="A1493">
        <v>18</v>
      </c>
      <c r="B1493">
        <v>1</v>
      </c>
      <c r="C1493">
        <v>154</v>
      </c>
      <c r="E1493" t="s">
        <v>245</v>
      </c>
      <c r="F1493" t="s">
        <v>205</v>
      </c>
      <c r="G1493" t="s">
        <v>206</v>
      </c>
      <c r="H1493" t="s">
        <v>171</v>
      </c>
      <c r="I1493">
        <f>I1492*J1493</f>
        <v>0</v>
      </c>
      <c r="J1493">
        <v>-7.1400000000000006</v>
      </c>
      <c r="O1493">
        <f>ROUND(CP1493,2)</f>
        <v>0</v>
      </c>
      <c r="P1493">
        <f>ROUND(CQ1493*I1493,2)</f>
        <v>0</v>
      </c>
      <c r="Q1493">
        <f>ROUND(CR1493*I1493,2)</f>
        <v>0</v>
      </c>
      <c r="R1493">
        <f>ROUND(CS1493*I1493,2)</f>
        <v>0</v>
      </c>
      <c r="S1493">
        <f>ROUND(CT1493*I1493,2)</f>
        <v>0</v>
      </c>
      <c r="T1493">
        <f>ROUND(CU1493*I1493,2)</f>
        <v>0</v>
      </c>
      <c r="U1493">
        <f>CV1493*I1493</f>
        <v>0</v>
      </c>
      <c r="V1493">
        <f>CW1493*I1493</f>
        <v>0</v>
      </c>
      <c r="W1493">
        <f>ROUND(CX1493*I1493,2)</f>
        <v>0</v>
      </c>
      <c r="X1493">
        <f t="shared" si="641"/>
        <v>0</v>
      </c>
      <c r="Y1493">
        <f t="shared" si="641"/>
        <v>0</v>
      </c>
      <c r="AA1493">
        <v>36286615</v>
      </c>
      <c r="AB1493">
        <f>ROUND((AC1493+AD1493+AF1493),6)</f>
        <v>2653.46</v>
      </c>
      <c r="AC1493">
        <f>ROUND((ES1493),6)</f>
        <v>2653.46</v>
      </c>
      <c r="AD1493">
        <f>ROUND((((ET1493)-(EU1493))+AE1493),6)</f>
        <v>0</v>
      </c>
      <c r="AE1493">
        <f t="shared" si="642"/>
        <v>0</v>
      </c>
      <c r="AF1493">
        <f t="shared" si="642"/>
        <v>0</v>
      </c>
      <c r="AG1493">
        <f>ROUND((AP1493),6)</f>
        <v>0</v>
      </c>
      <c r="AH1493">
        <f t="shared" si="643"/>
        <v>0</v>
      </c>
      <c r="AI1493">
        <f t="shared" si="643"/>
        <v>0</v>
      </c>
      <c r="AJ1493">
        <f>(AS1493)</f>
        <v>0</v>
      </c>
      <c r="AK1493">
        <v>2653.46</v>
      </c>
      <c r="AL1493">
        <v>2653.46</v>
      </c>
      <c r="AM1493">
        <v>0</v>
      </c>
      <c r="AN1493">
        <v>0</v>
      </c>
      <c r="AO1493">
        <v>0</v>
      </c>
      <c r="AP1493">
        <v>0</v>
      </c>
      <c r="AQ1493">
        <v>0</v>
      </c>
      <c r="AR1493">
        <v>0</v>
      </c>
      <c r="AS1493">
        <v>0</v>
      </c>
      <c r="AT1493">
        <v>70</v>
      </c>
      <c r="AU1493">
        <v>10</v>
      </c>
      <c r="AV1493">
        <v>1</v>
      </c>
      <c r="AW1493">
        <v>1</v>
      </c>
      <c r="AZ1493">
        <v>1</v>
      </c>
      <c r="BA1493">
        <v>1</v>
      </c>
      <c r="BB1493">
        <v>1</v>
      </c>
      <c r="BC1493">
        <v>1</v>
      </c>
      <c r="BD1493" t="s">
        <v>3</v>
      </c>
      <c r="BE1493" t="s">
        <v>3</v>
      </c>
      <c r="BF1493" t="s">
        <v>3</v>
      </c>
      <c r="BG1493" t="s">
        <v>3</v>
      </c>
      <c r="BH1493">
        <v>3</v>
      </c>
      <c r="BI1493">
        <v>4</v>
      </c>
      <c r="BJ1493" t="s">
        <v>223</v>
      </c>
      <c r="BM1493">
        <v>0</v>
      </c>
      <c r="BN1493">
        <v>0</v>
      </c>
      <c r="BO1493" t="s">
        <v>3</v>
      </c>
      <c r="BP1493">
        <v>0</v>
      </c>
      <c r="BQ1493">
        <v>1</v>
      </c>
      <c r="BR1493">
        <v>1</v>
      </c>
      <c r="BS1493">
        <v>1</v>
      </c>
      <c r="BT1493">
        <v>1</v>
      </c>
      <c r="BU1493">
        <v>1</v>
      </c>
      <c r="BV1493">
        <v>1</v>
      </c>
      <c r="BW1493">
        <v>1</v>
      </c>
      <c r="BX1493">
        <v>1</v>
      </c>
      <c r="BY1493" t="s">
        <v>3</v>
      </c>
      <c r="BZ1493">
        <v>70</v>
      </c>
      <c r="CA1493">
        <v>10</v>
      </c>
      <c r="CE1493">
        <v>0</v>
      </c>
      <c r="CF1493">
        <v>0</v>
      </c>
      <c r="CG1493">
        <v>0</v>
      </c>
      <c r="CM1493">
        <v>0</v>
      </c>
      <c r="CN1493" t="s">
        <v>3</v>
      </c>
      <c r="CO1493">
        <v>0</v>
      </c>
      <c r="CP1493">
        <f>(P1493+Q1493+S1493)</f>
        <v>0</v>
      </c>
      <c r="CQ1493">
        <f>(AC1493*BC1493*AW1493)</f>
        <v>2653.46</v>
      </c>
      <c r="CR1493">
        <f>((((ET1493)*BB1493-(EU1493)*BS1493)+AE1493*BS1493)*AV1493)</f>
        <v>0</v>
      </c>
      <c r="CS1493">
        <f>(AE1493*BS1493*AV1493)</f>
        <v>0</v>
      </c>
      <c r="CT1493">
        <f>(AF1493*BA1493*AV1493)</f>
        <v>0</v>
      </c>
      <c r="CU1493">
        <f>AG1493</f>
        <v>0</v>
      </c>
      <c r="CV1493">
        <f>(AH1493*AV1493)</f>
        <v>0</v>
      </c>
      <c r="CW1493">
        <f t="shared" si="644"/>
        <v>0</v>
      </c>
      <c r="CX1493">
        <f t="shared" si="644"/>
        <v>0</v>
      </c>
      <c r="CY1493">
        <f>((S1493*BZ1493)/100)</f>
        <v>0</v>
      </c>
      <c r="CZ1493">
        <f>((S1493*CA1493)/100)</f>
        <v>0</v>
      </c>
      <c r="DC1493" t="s">
        <v>3</v>
      </c>
      <c r="DD1493" t="s">
        <v>3</v>
      </c>
      <c r="DE1493" t="s">
        <v>3</v>
      </c>
      <c r="DF1493" t="s">
        <v>3</v>
      </c>
      <c r="DG1493" t="s">
        <v>3</v>
      </c>
      <c r="DH1493" t="s">
        <v>3</v>
      </c>
      <c r="DI1493" t="s">
        <v>3</v>
      </c>
      <c r="DJ1493" t="s">
        <v>3</v>
      </c>
      <c r="DK1493" t="s">
        <v>3</v>
      </c>
      <c r="DL1493" t="s">
        <v>3</v>
      </c>
      <c r="DM1493" t="s">
        <v>3</v>
      </c>
      <c r="DN1493">
        <v>0</v>
      </c>
      <c r="DO1493">
        <v>0</v>
      </c>
      <c r="DP1493">
        <v>1</v>
      </c>
      <c r="DQ1493">
        <v>1</v>
      </c>
      <c r="DU1493">
        <v>1009</v>
      </c>
      <c r="DV1493" t="s">
        <v>171</v>
      </c>
      <c r="DW1493" t="s">
        <v>171</v>
      </c>
      <c r="DX1493">
        <v>1000</v>
      </c>
      <c r="EE1493">
        <v>34857346</v>
      </c>
      <c r="EF1493">
        <v>1</v>
      </c>
      <c r="EG1493" t="s">
        <v>86</v>
      </c>
      <c r="EH1493">
        <v>0</v>
      </c>
      <c r="EI1493" t="s">
        <v>3</v>
      </c>
      <c r="EJ1493">
        <v>4</v>
      </c>
      <c r="EK1493">
        <v>0</v>
      </c>
      <c r="EL1493" t="s">
        <v>87</v>
      </c>
      <c r="EM1493" t="s">
        <v>88</v>
      </c>
      <c r="EO1493" t="s">
        <v>3</v>
      </c>
      <c r="EQ1493">
        <v>32768</v>
      </c>
      <c r="ER1493">
        <v>2653.46</v>
      </c>
      <c r="ES1493">
        <v>2653.46</v>
      </c>
      <c r="ET1493">
        <v>0</v>
      </c>
      <c r="EU1493">
        <v>0</v>
      </c>
      <c r="EV1493">
        <v>0</v>
      </c>
      <c r="EW1493">
        <v>0</v>
      </c>
      <c r="EX1493">
        <v>0</v>
      </c>
      <c r="FQ1493">
        <v>0</v>
      </c>
      <c r="FR1493">
        <f>ROUND(IF(AND(BH1493=3,BI1493=3),P1493,0),2)</f>
        <v>0</v>
      </c>
      <c r="FS1493">
        <v>0</v>
      </c>
      <c r="FX1493">
        <v>70</v>
      </c>
      <c r="FY1493">
        <v>10</v>
      </c>
      <c r="GA1493" t="s">
        <v>3</v>
      </c>
      <c r="GD1493">
        <v>0</v>
      </c>
      <c r="GF1493">
        <v>633964965</v>
      </c>
      <c r="GG1493">
        <v>2</v>
      </c>
      <c r="GH1493">
        <v>1</v>
      </c>
      <c r="GI1493">
        <v>-2</v>
      </c>
      <c r="GJ1493">
        <v>0</v>
      </c>
      <c r="GK1493">
        <f>ROUND(R1493*(R12)/100,2)</f>
        <v>0</v>
      </c>
      <c r="GL1493">
        <f>ROUND(IF(AND(BH1493=3,BI1493=3,FS1493&lt;&gt;0),P1493,0),2)</f>
        <v>0</v>
      </c>
      <c r="GM1493">
        <f>ROUND(O1493+X1493+Y1493+GK1493,2)+GX1493</f>
        <v>0</v>
      </c>
      <c r="GN1493">
        <f>IF(OR(BI1493=0,BI1493=1),ROUND(O1493+X1493+Y1493+GK1493,2),0)</f>
        <v>0</v>
      </c>
      <c r="GO1493">
        <f>IF(BI1493=2,ROUND(O1493+X1493+Y1493+GK1493,2),0)</f>
        <v>0</v>
      </c>
      <c r="GP1493">
        <f>IF(BI1493=4,ROUND(O1493+X1493+Y1493+GK1493,2)+GX1493,0)</f>
        <v>0</v>
      </c>
      <c r="GR1493">
        <v>0</v>
      </c>
      <c r="GS1493">
        <v>3</v>
      </c>
      <c r="GT1493">
        <v>0</v>
      </c>
      <c r="GU1493" t="s">
        <v>3</v>
      </c>
      <c r="GV1493">
        <f>ROUND((GT1493),6)</f>
        <v>0</v>
      </c>
      <c r="GW1493">
        <v>1</v>
      </c>
      <c r="GX1493">
        <f>ROUND(HC1493*I1493,2)</f>
        <v>0</v>
      </c>
      <c r="HA1493">
        <v>0</v>
      </c>
      <c r="HB1493">
        <v>0</v>
      </c>
      <c r="HC1493">
        <f>GV1493*GW1493</f>
        <v>0</v>
      </c>
      <c r="IK1493">
        <v>0</v>
      </c>
    </row>
    <row r="1494" spans="1:245" x14ac:dyDescent="0.2">
      <c r="A1494">
        <v>18</v>
      </c>
      <c r="B1494">
        <v>1</v>
      </c>
      <c r="C1494">
        <v>155</v>
      </c>
      <c r="E1494" t="s">
        <v>246</v>
      </c>
      <c r="F1494" t="s">
        <v>205</v>
      </c>
      <c r="G1494" t="s">
        <v>206</v>
      </c>
      <c r="H1494" t="s">
        <v>171</v>
      </c>
      <c r="I1494">
        <f>I1492*J1494</f>
        <v>0</v>
      </c>
      <c r="J1494">
        <v>11.9</v>
      </c>
      <c r="O1494">
        <f>ROUND(CP1494,2)</f>
        <v>0</v>
      </c>
      <c r="P1494">
        <f>ROUND(CQ1494*I1494,2)</f>
        <v>0</v>
      </c>
      <c r="Q1494">
        <f>ROUND(CR1494*I1494,2)</f>
        <v>0</v>
      </c>
      <c r="R1494">
        <f>ROUND(CS1494*I1494,2)</f>
        <v>0</v>
      </c>
      <c r="S1494">
        <f>ROUND(CT1494*I1494,2)</f>
        <v>0</v>
      </c>
      <c r="T1494">
        <f>ROUND(CU1494*I1494,2)</f>
        <v>0</v>
      </c>
      <c r="U1494">
        <f>CV1494*I1494</f>
        <v>0</v>
      </c>
      <c r="V1494">
        <f>CW1494*I1494</f>
        <v>0</v>
      </c>
      <c r="W1494">
        <f>ROUND(CX1494*I1494,2)</f>
        <v>0</v>
      </c>
      <c r="X1494">
        <f t="shared" si="641"/>
        <v>0</v>
      </c>
      <c r="Y1494">
        <f t="shared" si="641"/>
        <v>0</v>
      </c>
      <c r="AA1494">
        <v>36286615</v>
      </c>
      <c r="AB1494">
        <f>ROUND((AC1494+AD1494+AF1494),6)</f>
        <v>2653.46</v>
      </c>
      <c r="AC1494">
        <f>ROUND((ES1494),6)</f>
        <v>2653.46</v>
      </c>
      <c r="AD1494">
        <f>ROUND((((ET1494)-(EU1494))+AE1494),6)</f>
        <v>0</v>
      </c>
      <c r="AE1494">
        <f t="shared" si="642"/>
        <v>0</v>
      </c>
      <c r="AF1494">
        <f t="shared" si="642"/>
        <v>0</v>
      </c>
      <c r="AG1494">
        <f>ROUND((AP1494),6)</f>
        <v>0</v>
      </c>
      <c r="AH1494">
        <f t="shared" si="643"/>
        <v>0</v>
      </c>
      <c r="AI1494">
        <f t="shared" si="643"/>
        <v>0</v>
      </c>
      <c r="AJ1494">
        <f>(AS1494)</f>
        <v>0</v>
      </c>
      <c r="AK1494">
        <v>2653.46</v>
      </c>
      <c r="AL1494">
        <v>2653.46</v>
      </c>
      <c r="AM1494">
        <v>0</v>
      </c>
      <c r="AN1494">
        <v>0</v>
      </c>
      <c r="AO1494">
        <v>0</v>
      </c>
      <c r="AP1494">
        <v>0</v>
      </c>
      <c r="AQ1494">
        <v>0</v>
      </c>
      <c r="AR1494">
        <v>0</v>
      </c>
      <c r="AS1494">
        <v>0</v>
      </c>
      <c r="AT1494">
        <v>70</v>
      </c>
      <c r="AU1494">
        <v>10</v>
      </c>
      <c r="AV1494">
        <v>1</v>
      </c>
      <c r="AW1494">
        <v>1</v>
      </c>
      <c r="AZ1494">
        <v>1</v>
      </c>
      <c r="BA1494">
        <v>1</v>
      </c>
      <c r="BB1494">
        <v>1</v>
      </c>
      <c r="BC1494">
        <v>1</v>
      </c>
      <c r="BD1494" t="s">
        <v>3</v>
      </c>
      <c r="BE1494" t="s">
        <v>3</v>
      </c>
      <c r="BF1494" t="s">
        <v>3</v>
      </c>
      <c r="BG1494" t="s">
        <v>3</v>
      </c>
      <c r="BH1494">
        <v>3</v>
      </c>
      <c r="BI1494">
        <v>4</v>
      </c>
      <c r="BJ1494" t="s">
        <v>223</v>
      </c>
      <c r="BM1494">
        <v>0</v>
      </c>
      <c r="BN1494">
        <v>0</v>
      </c>
      <c r="BO1494" t="s">
        <v>3</v>
      </c>
      <c r="BP1494">
        <v>0</v>
      </c>
      <c r="BQ1494">
        <v>1</v>
      </c>
      <c r="BR1494">
        <v>0</v>
      </c>
      <c r="BS1494">
        <v>1</v>
      </c>
      <c r="BT1494">
        <v>1</v>
      </c>
      <c r="BU1494">
        <v>1</v>
      </c>
      <c r="BV1494">
        <v>1</v>
      </c>
      <c r="BW1494">
        <v>1</v>
      </c>
      <c r="BX1494">
        <v>1</v>
      </c>
      <c r="BY1494" t="s">
        <v>3</v>
      </c>
      <c r="BZ1494">
        <v>70</v>
      </c>
      <c r="CA1494">
        <v>10</v>
      </c>
      <c r="CE1494">
        <v>0</v>
      </c>
      <c r="CF1494">
        <v>0</v>
      </c>
      <c r="CG1494">
        <v>0</v>
      </c>
      <c r="CM1494">
        <v>0</v>
      </c>
      <c r="CN1494" t="s">
        <v>3</v>
      </c>
      <c r="CO1494">
        <v>0</v>
      </c>
      <c r="CP1494">
        <f>(P1494+Q1494+S1494)</f>
        <v>0</v>
      </c>
      <c r="CQ1494">
        <f>(AC1494*BC1494*AW1494)</f>
        <v>2653.46</v>
      </c>
      <c r="CR1494">
        <f>((((ET1494)*BB1494-(EU1494)*BS1494)+AE1494*BS1494)*AV1494)</f>
        <v>0</v>
      </c>
      <c r="CS1494">
        <f>(AE1494*BS1494*AV1494)</f>
        <v>0</v>
      </c>
      <c r="CT1494">
        <f>(AF1494*BA1494*AV1494)</f>
        <v>0</v>
      </c>
      <c r="CU1494">
        <f>AG1494</f>
        <v>0</v>
      </c>
      <c r="CV1494">
        <f>(AH1494*AV1494)</f>
        <v>0</v>
      </c>
      <c r="CW1494">
        <f t="shared" si="644"/>
        <v>0</v>
      </c>
      <c r="CX1494">
        <f t="shared" si="644"/>
        <v>0</v>
      </c>
      <c r="CY1494">
        <f>((S1494*BZ1494)/100)</f>
        <v>0</v>
      </c>
      <c r="CZ1494">
        <f>((S1494*CA1494)/100)</f>
        <v>0</v>
      </c>
      <c r="DC1494" t="s">
        <v>3</v>
      </c>
      <c r="DD1494" t="s">
        <v>3</v>
      </c>
      <c r="DE1494" t="s">
        <v>3</v>
      </c>
      <c r="DF1494" t="s">
        <v>3</v>
      </c>
      <c r="DG1494" t="s">
        <v>3</v>
      </c>
      <c r="DH1494" t="s">
        <v>3</v>
      </c>
      <c r="DI1494" t="s">
        <v>3</v>
      </c>
      <c r="DJ1494" t="s">
        <v>3</v>
      </c>
      <c r="DK1494" t="s">
        <v>3</v>
      </c>
      <c r="DL1494" t="s">
        <v>3</v>
      </c>
      <c r="DM1494" t="s">
        <v>3</v>
      </c>
      <c r="DN1494">
        <v>0</v>
      </c>
      <c r="DO1494">
        <v>0</v>
      </c>
      <c r="DP1494">
        <v>1</v>
      </c>
      <c r="DQ1494">
        <v>1</v>
      </c>
      <c r="DU1494">
        <v>1009</v>
      </c>
      <c r="DV1494" t="s">
        <v>171</v>
      </c>
      <c r="DW1494" t="s">
        <v>171</v>
      </c>
      <c r="DX1494">
        <v>1000</v>
      </c>
      <c r="EE1494">
        <v>34857346</v>
      </c>
      <c r="EF1494">
        <v>1</v>
      </c>
      <c r="EG1494" t="s">
        <v>86</v>
      </c>
      <c r="EH1494">
        <v>0</v>
      </c>
      <c r="EI1494" t="s">
        <v>3</v>
      </c>
      <c r="EJ1494">
        <v>4</v>
      </c>
      <c r="EK1494">
        <v>0</v>
      </c>
      <c r="EL1494" t="s">
        <v>87</v>
      </c>
      <c r="EM1494" t="s">
        <v>88</v>
      </c>
      <c r="EO1494" t="s">
        <v>3</v>
      </c>
      <c r="EQ1494">
        <v>0</v>
      </c>
      <c r="ER1494">
        <v>2653.46</v>
      </c>
      <c r="ES1494">
        <v>2653.46</v>
      </c>
      <c r="ET1494">
        <v>0</v>
      </c>
      <c r="EU1494">
        <v>0</v>
      </c>
      <c r="EV1494">
        <v>0</v>
      </c>
      <c r="EW1494">
        <v>0</v>
      </c>
      <c r="EX1494">
        <v>0</v>
      </c>
      <c r="FQ1494">
        <v>0</v>
      </c>
      <c r="FR1494">
        <f>ROUND(IF(AND(BH1494=3,BI1494=3),P1494,0),2)</f>
        <v>0</v>
      </c>
      <c r="FS1494">
        <v>0</v>
      </c>
      <c r="FX1494">
        <v>70</v>
      </c>
      <c r="FY1494">
        <v>10</v>
      </c>
      <c r="GA1494" t="s">
        <v>3</v>
      </c>
      <c r="GD1494">
        <v>0</v>
      </c>
      <c r="GF1494">
        <v>633964965</v>
      </c>
      <c r="GG1494">
        <v>2</v>
      </c>
      <c r="GH1494">
        <v>1</v>
      </c>
      <c r="GI1494">
        <v>-2</v>
      </c>
      <c r="GJ1494">
        <v>0</v>
      </c>
      <c r="GK1494">
        <f>ROUND(R1494*(R12)/100,2)</f>
        <v>0</v>
      </c>
      <c r="GL1494">
        <f>ROUND(IF(AND(BH1494=3,BI1494=3,FS1494&lt;&gt;0),P1494,0),2)</f>
        <v>0</v>
      </c>
      <c r="GM1494">
        <f>ROUND(O1494+X1494+Y1494+GK1494,2)+GX1494</f>
        <v>0</v>
      </c>
      <c r="GN1494">
        <f>IF(OR(BI1494=0,BI1494=1),ROUND(O1494+X1494+Y1494+GK1494,2),0)</f>
        <v>0</v>
      </c>
      <c r="GO1494">
        <f>IF(BI1494=2,ROUND(O1494+X1494+Y1494+GK1494,2),0)</f>
        <v>0</v>
      </c>
      <c r="GP1494">
        <f>IF(BI1494=4,ROUND(O1494+X1494+Y1494+GK1494,2)+GX1494,0)</f>
        <v>0</v>
      </c>
      <c r="GR1494">
        <v>0</v>
      </c>
      <c r="GS1494">
        <v>3</v>
      </c>
      <c r="GT1494">
        <v>0</v>
      </c>
      <c r="GU1494" t="s">
        <v>3</v>
      </c>
      <c r="GV1494">
        <f>ROUND((GT1494),6)</f>
        <v>0</v>
      </c>
      <c r="GW1494">
        <v>1</v>
      </c>
      <c r="GX1494">
        <f>ROUND(HC1494*I1494,2)</f>
        <v>0</v>
      </c>
      <c r="HA1494">
        <v>0</v>
      </c>
      <c r="HB1494">
        <v>0</v>
      </c>
      <c r="HC1494">
        <f>GV1494*GW1494</f>
        <v>0</v>
      </c>
      <c r="IK1494">
        <v>0</v>
      </c>
    </row>
    <row r="1496" spans="1:245" x14ac:dyDescent="0.2">
      <c r="A1496" s="2">
        <v>51</v>
      </c>
      <c r="B1496" s="2">
        <f>B1486</f>
        <v>1</v>
      </c>
      <c r="C1496" s="2">
        <f>A1486</f>
        <v>5</v>
      </c>
      <c r="D1496" s="2">
        <f>ROW(A1486)</f>
        <v>1486</v>
      </c>
      <c r="E1496" s="2"/>
      <c r="F1496" s="2" t="str">
        <f>IF(F1486&lt;&gt;"",F1486,"")</f>
        <v>1.1.3</v>
      </c>
      <c r="G1496" s="2" t="str">
        <f>IF(G1486&lt;&gt;"",G1486,"")</f>
        <v>Устройство тротуара</v>
      </c>
      <c r="H1496" s="2">
        <v>0</v>
      </c>
      <c r="I1496" s="2"/>
      <c r="J1496" s="2"/>
      <c r="K1496" s="2"/>
      <c r="L1496" s="2"/>
      <c r="M1496" s="2"/>
      <c r="N1496" s="2"/>
      <c r="O1496" s="2">
        <f t="shared" ref="O1496:T1496" si="645">ROUND(AB1496,2)</f>
        <v>0</v>
      </c>
      <c r="P1496" s="2">
        <f t="shared" si="645"/>
        <v>0</v>
      </c>
      <c r="Q1496" s="2">
        <f t="shared" si="645"/>
        <v>0</v>
      </c>
      <c r="R1496" s="2">
        <f t="shared" si="645"/>
        <v>0</v>
      </c>
      <c r="S1496" s="2">
        <f t="shared" si="645"/>
        <v>0</v>
      </c>
      <c r="T1496" s="2">
        <f t="shared" si="645"/>
        <v>0</v>
      </c>
      <c r="U1496" s="2">
        <f>AH1496</f>
        <v>0</v>
      </c>
      <c r="V1496" s="2">
        <f>AI1496</f>
        <v>0</v>
      </c>
      <c r="W1496" s="2">
        <f>ROUND(AJ1496,2)</f>
        <v>0</v>
      </c>
      <c r="X1496" s="2">
        <f>ROUND(AK1496,2)</f>
        <v>0</v>
      </c>
      <c r="Y1496" s="2">
        <f>ROUND(AL1496,2)</f>
        <v>0</v>
      </c>
      <c r="Z1496" s="2"/>
      <c r="AA1496" s="2"/>
      <c r="AB1496" s="2">
        <f>ROUND(SUMIF(AA1490:AA1494,"=36286615",O1490:O1494),2)</f>
        <v>0</v>
      </c>
      <c r="AC1496" s="2">
        <f>ROUND(SUMIF(AA1490:AA1494,"=36286615",P1490:P1494),2)</f>
        <v>0</v>
      </c>
      <c r="AD1496" s="2">
        <f>ROUND(SUMIF(AA1490:AA1494,"=36286615",Q1490:Q1494),2)</f>
        <v>0</v>
      </c>
      <c r="AE1496" s="2">
        <f>ROUND(SUMIF(AA1490:AA1494,"=36286615",R1490:R1494),2)</f>
        <v>0</v>
      </c>
      <c r="AF1496" s="2">
        <f>ROUND(SUMIF(AA1490:AA1494,"=36286615",S1490:S1494),2)</f>
        <v>0</v>
      </c>
      <c r="AG1496" s="2">
        <f>ROUND(SUMIF(AA1490:AA1494,"=36286615",T1490:T1494),2)</f>
        <v>0</v>
      </c>
      <c r="AH1496" s="2">
        <f>SUMIF(AA1490:AA1494,"=36286615",U1490:U1494)</f>
        <v>0</v>
      </c>
      <c r="AI1496" s="2">
        <f>SUMIF(AA1490:AA1494,"=36286615",V1490:V1494)</f>
        <v>0</v>
      </c>
      <c r="AJ1496" s="2">
        <f>ROUND(SUMIF(AA1490:AA1494,"=36286615",W1490:W1494),2)</f>
        <v>0</v>
      </c>
      <c r="AK1496" s="2">
        <f>ROUND(SUMIF(AA1490:AA1494,"=36286615",X1490:X1494),2)</f>
        <v>0</v>
      </c>
      <c r="AL1496" s="2">
        <f>ROUND(SUMIF(AA1490:AA1494,"=36286615",Y1490:Y1494),2)</f>
        <v>0</v>
      </c>
      <c r="AM1496" s="2"/>
      <c r="AN1496" s="2"/>
      <c r="AO1496" s="2">
        <f t="shared" ref="AO1496:BC1496" si="646">ROUND(BX1496,2)</f>
        <v>0</v>
      </c>
      <c r="AP1496" s="2">
        <f t="shared" si="646"/>
        <v>0</v>
      </c>
      <c r="AQ1496" s="2">
        <f t="shared" si="646"/>
        <v>0</v>
      </c>
      <c r="AR1496" s="2">
        <f t="shared" si="646"/>
        <v>0</v>
      </c>
      <c r="AS1496" s="2">
        <f t="shared" si="646"/>
        <v>0</v>
      </c>
      <c r="AT1496" s="2">
        <f t="shared" si="646"/>
        <v>0</v>
      </c>
      <c r="AU1496" s="2">
        <f t="shared" si="646"/>
        <v>0</v>
      </c>
      <c r="AV1496" s="2">
        <f t="shared" si="646"/>
        <v>0</v>
      </c>
      <c r="AW1496" s="2">
        <f t="shared" si="646"/>
        <v>0</v>
      </c>
      <c r="AX1496" s="2">
        <f t="shared" si="646"/>
        <v>0</v>
      </c>
      <c r="AY1496" s="2">
        <f t="shared" si="646"/>
        <v>0</v>
      </c>
      <c r="AZ1496" s="2">
        <f t="shared" si="646"/>
        <v>0</v>
      </c>
      <c r="BA1496" s="2">
        <f t="shared" si="646"/>
        <v>0</v>
      </c>
      <c r="BB1496" s="2">
        <f t="shared" si="646"/>
        <v>0</v>
      </c>
      <c r="BC1496" s="2">
        <f t="shared" si="646"/>
        <v>0</v>
      </c>
      <c r="BD1496" s="2"/>
      <c r="BE1496" s="2"/>
      <c r="BF1496" s="2"/>
      <c r="BG1496" s="2"/>
      <c r="BH1496" s="2"/>
      <c r="BI1496" s="2"/>
      <c r="BJ1496" s="2"/>
      <c r="BK1496" s="2"/>
      <c r="BL1496" s="2"/>
      <c r="BM1496" s="2"/>
      <c r="BN1496" s="2"/>
      <c r="BO1496" s="2"/>
      <c r="BP1496" s="2"/>
      <c r="BQ1496" s="2"/>
      <c r="BR1496" s="2"/>
      <c r="BS1496" s="2"/>
      <c r="BT1496" s="2"/>
      <c r="BU1496" s="2"/>
      <c r="BV1496" s="2"/>
      <c r="BW1496" s="2"/>
      <c r="BX1496" s="2">
        <f>ROUND(SUMIF(AA1490:AA1494,"=36286615",FQ1490:FQ1494),2)</f>
        <v>0</v>
      </c>
      <c r="BY1496" s="2">
        <f>ROUND(SUMIF(AA1490:AA1494,"=36286615",FR1490:FR1494),2)</f>
        <v>0</v>
      </c>
      <c r="BZ1496" s="2">
        <f>ROUND(SUMIF(AA1490:AA1494,"=36286615",GL1490:GL1494),2)</f>
        <v>0</v>
      </c>
      <c r="CA1496" s="2">
        <f>ROUND(SUMIF(AA1490:AA1494,"=36286615",GM1490:GM1494),2)</f>
        <v>0</v>
      </c>
      <c r="CB1496" s="2">
        <f>ROUND(SUMIF(AA1490:AA1494,"=36286615",GN1490:GN1494),2)</f>
        <v>0</v>
      </c>
      <c r="CC1496" s="2">
        <f>ROUND(SUMIF(AA1490:AA1494,"=36286615",GO1490:GO1494),2)</f>
        <v>0</v>
      </c>
      <c r="CD1496" s="2">
        <f>ROUND(SUMIF(AA1490:AA1494,"=36286615",GP1490:GP1494),2)</f>
        <v>0</v>
      </c>
      <c r="CE1496" s="2">
        <f>AC1496-BX1496</f>
        <v>0</v>
      </c>
      <c r="CF1496" s="2">
        <f>AC1496-BY1496</f>
        <v>0</v>
      </c>
      <c r="CG1496" s="2">
        <f>BX1496-BZ1496</f>
        <v>0</v>
      </c>
      <c r="CH1496" s="2">
        <f>AC1496-BX1496-BY1496+BZ1496</f>
        <v>0</v>
      </c>
      <c r="CI1496" s="2">
        <f>BY1496-BZ1496</f>
        <v>0</v>
      </c>
      <c r="CJ1496" s="2">
        <f>ROUND(SUMIF(AA1490:AA1494,"=36286615",GX1490:GX1494),2)</f>
        <v>0</v>
      </c>
      <c r="CK1496" s="2">
        <f>ROUND(SUMIF(AA1490:AA1494,"=36286615",GY1490:GY1494),2)</f>
        <v>0</v>
      </c>
      <c r="CL1496" s="2">
        <f>ROUND(SUMIF(AA1490:AA1494,"=36286615",GZ1490:GZ1494),2)</f>
        <v>0</v>
      </c>
      <c r="CM1496" s="2"/>
      <c r="CN1496" s="2"/>
      <c r="CO1496" s="2"/>
      <c r="CP1496" s="2"/>
      <c r="CQ1496" s="2"/>
      <c r="CR1496" s="2"/>
      <c r="CS1496" s="2"/>
      <c r="CT1496" s="2"/>
      <c r="CU1496" s="2"/>
      <c r="CV1496" s="2"/>
      <c r="CW1496" s="2"/>
      <c r="CX1496" s="2"/>
      <c r="CY1496" s="2"/>
      <c r="CZ1496" s="2"/>
      <c r="DA1496" s="2"/>
      <c r="DB1496" s="2"/>
      <c r="DC1496" s="2"/>
      <c r="DD1496" s="2"/>
      <c r="DE1496" s="2"/>
      <c r="DF1496" s="2"/>
      <c r="DG1496" s="3"/>
      <c r="DH1496" s="3"/>
      <c r="DI1496" s="3"/>
      <c r="DJ1496" s="3"/>
      <c r="DK1496" s="3"/>
      <c r="DL1496" s="3"/>
      <c r="DM1496" s="3"/>
      <c r="DN1496" s="3"/>
      <c r="DO1496" s="3"/>
      <c r="DP1496" s="3"/>
      <c r="DQ1496" s="3"/>
      <c r="DR1496" s="3"/>
      <c r="DS1496" s="3"/>
      <c r="DT1496" s="3"/>
      <c r="DU1496" s="3"/>
      <c r="DV1496" s="3"/>
      <c r="DW1496" s="3"/>
      <c r="DX1496" s="3"/>
      <c r="DY1496" s="3"/>
      <c r="DZ1496" s="3"/>
      <c r="EA1496" s="3"/>
      <c r="EB1496" s="3"/>
      <c r="EC1496" s="3"/>
      <c r="ED1496" s="3"/>
      <c r="EE1496" s="3"/>
      <c r="EF1496" s="3"/>
      <c r="EG1496" s="3"/>
      <c r="EH1496" s="3"/>
      <c r="EI1496" s="3"/>
      <c r="EJ1496" s="3"/>
      <c r="EK1496" s="3"/>
      <c r="EL1496" s="3"/>
      <c r="EM1496" s="3"/>
      <c r="EN1496" s="3"/>
      <c r="EO1496" s="3"/>
      <c r="EP1496" s="3"/>
      <c r="EQ1496" s="3"/>
      <c r="ER1496" s="3"/>
      <c r="ES1496" s="3"/>
      <c r="ET1496" s="3"/>
      <c r="EU1496" s="3"/>
      <c r="EV1496" s="3"/>
      <c r="EW1496" s="3"/>
      <c r="EX1496" s="3"/>
      <c r="EY1496" s="3"/>
      <c r="EZ1496" s="3"/>
      <c r="FA1496" s="3"/>
      <c r="FB1496" s="3"/>
      <c r="FC1496" s="3"/>
      <c r="FD1496" s="3"/>
      <c r="FE1496" s="3"/>
      <c r="FF1496" s="3"/>
      <c r="FG1496" s="3"/>
      <c r="FH1496" s="3"/>
      <c r="FI1496" s="3"/>
      <c r="FJ1496" s="3"/>
      <c r="FK1496" s="3"/>
      <c r="FL1496" s="3"/>
      <c r="FM1496" s="3"/>
      <c r="FN1496" s="3"/>
      <c r="FO1496" s="3"/>
      <c r="FP1496" s="3"/>
      <c r="FQ1496" s="3"/>
      <c r="FR1496" s="3"/>
      <c r="FS1496" s="3"/>
      <c r="FT1496" s="3"/>
      <c r="FU1496" s="3"/>
      <c r="FV1496" s="3"/>
      <c r="FW1496" s="3"/>
      <c r="FX1496" s="3"/>
      <c r="FY1496" s="3"/>
      <c r="FZ1496" s="3"/>
      <c r="GA1496" s="3"/>
      <c r="GB1496" s="3"/>
      <c r="GC1496" s="3"/>
      <c r="GD1496" s="3"/>
      <c r="GE1496" s="3"/>
      <c r="GF1496" s="3"/>
      <c r="GG1496" s="3"/>
      <c r="GH1496" s="3"/>
      <c r="GI1496" s="3"/>
      <c r="GJ1496" s="3"/>
      <c r="GK1496" s="3"/>
      <c r="GL1496" s="3"/>
      <c r="GM1496" s="3"/>
      <c r="GN1496" s="3"/>
      <c r="GO1496" s="3"/>
      <c r="GP1496" s="3"/>
      <c r="GQ1496" s="3"/>
      <c r="GR1496" s="3"/>
      <c r="GS1496" s="3"/>
      <c r="GT1496" s="3"/>
      <c r="GU1496" s="3"/>
      <c r="GV1496" s="3"/>
      <c r="GW1496" s="3"/>
      <c r="GX1496" s="3">
        <v>0</v>
      </c>
    </row>
    <row r="1498" spans="1:245" x14ac:dyDescent="0.2">
      <c r="A1498" s="4">
        <v>50</v>
      </c>
      <c r="B1498" s="4">
        <v>0</v>
      </c>
      <c r="C1498" s="4">
        <v>0</v>
      </c>
      <c r="D1498" s="4">
        <v>1</v>
      </c>
      <c r="E1498" s="4">
        <v>201</v>
      </c>
      <c r="F1498" s="4">
        <f>ROUND(Source!O1496,O1498)</f>
        <v>0</v>
      </c>
      <c r="G1498" s="4" t="s">
        <v>12</v>
      </c>
      <c r="H1498" s="4" t="s">
        <v>13</v>
      </c>
      <c r="I1498" s="4"/>
      <c r="J1498" s="4"/>
      <c r="K1498" s="4">
        <v>201</v>
      </c>
      <c r="L1498" s="4">
        <v>1</v>
      </c>
      <c r="M1498" s="4">
        <v>3</v>
      </c>
      <c r="N1498" s="4" t="s">
        <v>3</v>
      </c>
      <c r="O1498" s="4">
        <v>2</v>
      </c>
      <c r="P1498" s="4"/>
      <c r="Q1498" s="4"/>
      <c r="R1498" s="4"/>
      <c r="S1498" s="4"/>
      <c r="T1498" s="4"/>
      <c r="U1498" s="4"/>
      <c r="V1498" s="4"/>
      <c r="W1498" s="4"/>
    </row>
    <row r="1499" spans="1:245" x14ac:dyDescent="0.2">
      <c r="A1499" s="4">
        <v>50</v>
      </c>
      <c r="B1499" s="4">
        <v>0</v>
      </c>
      <c r="C1499" s="4">
        <v>0</v>
      </c>
      <c r="D1499" s="4">
        <v>1</v>
      </c>
      <c r="E1499" s="4">
        <v>202</v>
      </c>
      <c r="F1499" s="4">
        <f>ROUND(Source!P1496,O1499)</f>
        <v>0</v>
      </c>
      <c r="G1499" s="4" t="s">
        <v>14</v>
      </c>
      <c r="H1499" s="4" t="s">
        <v>15</v>
      </c>
      <c r="I1499" s="4"/>
      <c r="J1499" s="4"/>
      <c r="K1499" s="4">
        <v>202</v>
      </c>
      <c r="L1499" s="4">
        <v>2</v>
      </c>
      <c r="M1499" s="4">
        <v>3</v>
      </c>
      <c r="N1499" s="4" t="s">
        <v>3</v>
      </c>
      <c r="O1499" s="4">
        <v>2</v>
      </c>
      <c r="P1499" s="4"/>
      <c r="Q1499" s="4"/>
      <c r="R1499" s="4"/>
      <c r="S1499" s="4"/>
      <c r="T1499" s="4"/>
      <c r="U1499" s="4"/>
      <c r="V1499" s="4"/>
      <c r="W1499" s="4"/>
    </row>
    <row r="1500" spans="1:245" x14ac:dyDescent="0.2">
      <c r="A1500" s="4">
        <v>50</v>
      </c>
      <c r="B1500" s="4">
        <v>0</v>
      </c>
      <c r="C1500" s="4">
        <v>0</v>
      </c>
      <c r="D1500" s="4">
        <v>1</v>
      </c>
      <c r="E1500" s="4">
        <v>222</v>
      </c>
      <c r="F1500" s="4">
        <f>ROUND(Source!AO1496,O1500)</f>
        <v>0</v>
      </c>
      <c r="G1500" s="4" t="s">
        <v>16</v>
      </c>
      <c r="H1500" s="4" t="s">
        <v>17</v>
      </c>
      <c r="I1500" s="4"/>
      <c r="J1500" s="4"/>
      <c r="K1500" s="4">
        <v>222</v>
      </c>
      <c r="L1500" s="4">
        <v>3</v>
      </c>
      <c r="M1500" s="4">
        <v>3</v>
      </c>
      <c r="N1500" s="4" t="s">
        <v>3</v>
      </c>
      <c r="O1500" s="4">
        <v>2</v>
      </c>
      <c r="P1500" s="4"/>
      <c r="Q1500" s="4"/>
      <c r="R1500" s="4"/>
      <c r="S1500" s="4"/>
      <c r="T1500" s="4"/>
      <c r="U1500" s="4"/>
      <c r="V1500" s="4"/>
      <c r="W1500" s="4"/>
    </row>
    <row r="1501" spans="1:245" x14ac:dyDescent="0.2">
      <c r="A1501" s="4">
        <v>50</v>
      </c>
      <c r="B1501" s="4">
        <v>0</v>
      </c>
      <c r="C1501" s="4">
        <v>0</v>
      </c>
      <c r="D1501" s="4">
        <v>1</v>
      </c>
      <c r="E1501" s="4">
        <v>225</v>
      </c>
      <c r="F1501" s="4">
        <f>ROUND(Source!AV1496,O1501)</f>
        <v>0</v>
      </c>
      <c r="G1501" s="4" t="s">
        <v>18</v>
      </c>
      <c r="H1501" s="4" t="s">
        <v>19</v>
      </c>
      <c r="I1501" s="4"/>
      <c r="J1501" s="4"/>
      <c r="K1501" s="4">
        <v>225</v>
      </c>
      <c r="L1501" s="4">
        <v>4</v>
      </c>
      <c r="M1501" s="4">
        <v>3</v>
      </c>
      <c r="N1501" s="4" t="s">
        <v>3</v>
      </c>
      <c r="O1501" s="4">
        <v>2</v>
      </c>
      <c r="P1501" s="4"/>
      <c r="Q1501" s="4"/>
      <c r="R1501" s="4"/>
      <c r="S1501" s="4"/>
      <c r="T1501" s="4"/>
      <c r="U1501" s="4"/>
      <c r="V1501" s="4"/>
      <c r="W1501" s="4"/>
    </row>
    <row r="1502" spans="1:245" x14ac:dyDescent="0.2">
      <c r="A1502" s="4">
        <v>50</v>
      </c>
      <c r="B1502" s="4">
        <v>0</v>
      </c>
      <c r="C1502" s="4">
        <v>0</v>
      </c>
      <c r="D1502" s="4">
        <v>1</v>
      </c>
      <c r="E1502" s="4">
        <v>226</v>
      </c>
      <c r="F1502" s="4">
        <f>ROUND(Source!AW1496,O1502)</f>
        <v>0</v>
      </c>
      <c r="G1502" s="4" t="s">
        <v>20</v>
      </c>
      <c r="H1502" s="4" t="s">
        <v>21</v>
      </c>
      <c r="I1502" s="4"/>
      <c r="J1502" s="4"/>
      <c r="K1502" s="4">
        <v>226</v>
      </c>
      <c r="L1502" s="4">
        <v>5</v>
      </c>
      <c r="M1502" s="4">
        <v>3</v>
      </c>
      <c r="N1502" s="4" t="s">
        <v>3</v>
      </c>
      <c r="O1502" s="4">
        <v>2</v>
      </c>
      <c r="P1502" s="4"/>
      <c r="Q1502" s="4"/>
      <c r="R1502" s="4"/>
      <c r="S1502" s="4"/>
      <c r="T1502" s="4"/>
      <c r="U1502" s="4"/>
      <c r="V1502" s="4"/>
      <c r="W1502" s="4"/>
    </row>
    <row r="1503" spans="1:245" x14ac:dyDescent="0.2">
      <c r="A1503" s="4">
        <v>50</v>
      </c>
      <c r="B1503" s="4">
        <v>0</v>
      </c>
      <c r="C1503" s="4">
        <v>0</v>
      </c>
      <c r="D1503" s="4">
        <v>1</v>
      </c>
      <c r="E1503" s="4">
        <v>227</v>
      </c>
      <c r="F1503" s="4">
        <f>ROUND(Source!AX1496,O1503)</f>
        <v>0</v>
      </c>
      <c r="G1503" s="4" t="s">
        <v>22</v>
      </c>
      <c r="H1503" s="4" t="s">
        <v>23</v>
      </c>
      <c r="I1503" s="4"/>
      <c r="J1503" s="4"/>
      <c r="K1503" s="4">
        <v>227</v>
      </c>
      <c r="L1503" s="4">
        <v>6</v>
      </c>
      <c r="M1503" s="4">
        <v>3</v>
      </c>
      <c r="N1503" s="4" t="s">
        <v>3</v>
      </c>
      <c r="O1503" s="4">
        <v>2</v>
      </c>
      <c r="P1503" s="4"/>
      <c r="Q1503" s="4"/>
      <c r="R1503" s="4"/>
      <c r="S1503" s="4"/>
      <c r="T1503" s="4"/>
      <c r="U1503" s="4"/>
      <c r="V1503" s="4"/>
      <c r="W1503" s="4"/>
    </row>
    <row r="1504" spans="1:245" x14ac:dyDescent="0.2">
      <c r="A1504" s="4">
        <v>50</v>
      </c>
      <c r="B1504" s="4">
        <v>0</v>
      </c>
      <c r="C1504" s="4">
        <v>0</v>
      </c>
      <c r="D1504" s="4">
        <v>1</v>
      </c>
      <c r="E1504" s="4">
        <v>228</v>
      </c>
      <c r="F1504" s="4">
        <f>ROUND(Source!AY1496,O1504)</f>
        <v>0</v>
      </c>
      <c r="G1504" s="4" t="s">
        <v>24</v>
      </c>
      <c r="H1504" s="4" t="s">
        <v>25</v>
      </c>
      <c r="I1504" s="4"/>
      <c r="J1504" s="4"/>
      <c r="K1504" s="4">
        <v>228</v>
      </c>
      <c r="L1504" s="4">
        <v>7</v>
      </c>
      <c r="M1504" s="4">
        <v>3</v>
      </c>
      <c r="N1504" s="4" t="s">
        <v>3</v>
      </c>
      <c r="O1504" s="4">
        <v>2</v>
      </c>
      <c r="P1504" s="4"/>
      <c r="Q1504" s="4"/>
      <c r="R1504" s="4"/>
      <c r="S1504" s="4"/>
      <c r="T1504" s="4"/>
      <c r="U1504" s="4"/>
      <c r="V1504" s="4"/>
      <c r="W1504" s="4"/>
    </row>
    <row r="1505" spans="1:23" x14ac:dyDescent="0.2">
      <c r="A1505" s="4">
        <v>50</v>
      </c>
      <c r="B1505" s="4">
        <v>0</v>
      </c>
      <c r="C1505" s="4">
        <v>0</v>
      </c>
      <c r="D1505" s="4">
        <v>1</v>
      </c>
      <c r="E1505" s="4">
        <v>216</v>
      </c>
      <c r="F1505" s="4">
        <f>ROUND(Source!AP1496,O1505)</f>
        <v>0</v>
      </c>
      <c r="G1505" s="4" t="s">
        <v>26</v>
      </c>
      <c r="H1505" s="4" t="s">
        <v>27</v>
      </c>
      <c r="I1505" s="4"/>
      <c r="J1505" s="4"/>
      <c r="K1505" s="4">
        <v>216</v>
      </c>
      <c r="L1505" s="4">
        <v>8</v>
      </c>
      <c r="M1505" s="4">
        <v>3</v>
      </c>
      <c r="N1505" s="4" t="s">
        <v>3</v>
      </c>
      <c r="O1505" s="4">
        <v>2</v>
      </c>
      <c r="P1505" s="4"/>
      <c r="Q1505" s="4"/>
      <c r="R1505" s="4"/>
      <c r="S1505" s="4"/>
      <c r="T1505" s="4"/>
      <c r="U1505" s="4"/>
      <c r="V1505" s="4"/>
      <c r="W1505" s="4"/>
    </row>
    <row r="1506" spans="1:23" x14ac:dyDescent="0.2">
      <c r="A1506" s="4">
        <v>50</v>
      </c>
      <c r="B1506" s="4">
        <v>0</v>
      </c>
      <c r="C1506" s="4">
        <v>0</v>
      </c>
      <c r="D1506" s="4">
        <v>1</v>
      </c>
      <c r="E1506" s="4">
        <v>223</v>
      </c>
      <c r="F1506" s="4">
        <f>ROUND(Source!AQ1496,O1506)</f>
        <v>0</v>
      </c>
      <c r="G1506" s="4" t="s">
        <v>28</v>
      </c>
      <c r="H1506" s="4" t="s">
        <v>29</v>
      </c>
      <c r="I1506" s="4"/>
      <c r="J1506" s="4"/>
      <c r="K1506" s="4">
        <v>223</v>
      </c>
      <c r="L1506" s="4">
        <v>9</v>
      </c>
      <c r="M1506" s="4">
        <v>3</v>
      </c>
      <c r="N1506" s="4" t="s">
        <v>3</v>
      </c>
      <c r="O1506" s="4">
        <v>2</v>
      </c>
      <c r="P1506" s="4"/>
      <c r="Q1506" s="4"/>
      <c r="R1506" s="4"/>
      <c r="S1506" s="4"/>
      <c r="T1506" s="4"/>
      <c r="U1506" s="4"/>
      <c r="V1506" s="4"/>
      <c r="W1506" s="4"/>
    </row>
    <row r="1507" spans="1:23" x14ac:dyDescent="0.2">
      <c r="A1507" s="4">
        <v>50</v>
      </c>
      <c r="B1507" s="4">
        <v>0</v>
      </c>
      <c r="C1507" s="4">
        <v>0</v>
      </c>
      <c r="D1507" s="4">
        <v>1</v>
      </c>
      <c r="E1507" s="4">
        <v>229</v>
      </c>
      <c r="F1507" s="4">
        <f>ROUND(Source!AZ1496,O1507)</f>
        <v>0</v>
      </c>
      <c r="G1507" s="4" t="s">
        <v>30</v>
      </c>
      <c r="H1507" s="4" t="s">
        <v>31</v>
      </c>
      <c r="I1507" s="4"/>
      <c r="J1507" s="4"/>
      <c r="K1507" s="4">
        <v>229</v>
      </c>
      <c r="L1507" s="4">
        <v>10</v>
      </c>
      <c r="M1507" s="4">
        <v>3</v>
      </c>
      <c r="N1507" s="4" t="s">
        <v>3</v>
      </c>
      <c r="O1507" s="4">
        <v>2</v>
      </c>
      <c r="P1507" s="4"/>
      <c r="Q1507" s="4"/>
      <c r="R1507" s="4"/>
      <c r="S1507" s="4"/>
      <c r="T1507" s="4"/>
      <c r="U1507" s="4"/>
      <c r="V1507" s="4"/>
      <c r="W1507" s="4"/>
    </row>
    <row r="1508" spans="1:23" x14ac:dyDescent="0.2">
      <c r="A1508" s="4">
        <v>50</v>
      </c>
      <c r="B1508" s="4">
        <v>0</v>
      </c>
      <c r="C1508" s="4">
        <v>0</v>
      </c>
      <c r="D1508" s="4">
        <v>1</v>
      </c>
      <c r="E1508" s="4">
        <v>203</v>
      </c>
      <c r="F1508" s="4">
        <f>ROUND(Source!Q1496,O1508)</f>
        <v>0</v>
      </c>
      <c r="G1508" s="4" t="s">
        <v>32</v>
      </c>
      <c r="H1508" s="4" t="s">
        <v>33</v>
      </c>
      <c r="I1508" s="4"/>
      <c r="J1508" s="4"/>
      <c r="K1508" s="4">
        <v>203</v>
      </c>
      <c r="L1508" s="4">
        <v>11</v>
      </c>
      <c r="M1508" s="4">
        <v>3</v>
      </c>
      <c r="N1508" s="4" t="s">
        <v>3</v>
      </c>
      <c r="O1508" s="4">
        <v>2</v>
      </c>
      <c r="P1508" s="4"/>
      <c r="Q1508" s="4"/>
      <c r="R1508" s="4"/>
      <c r="S1508" s="4"/>
      <c r="T1508" s="4"/>
      <c r="U1508" s="4"/>
      <c r="V1508" s="4"/>
      <c r="W1508" s="4"/>
    </row>
    <row r="1509" spans="1:23" x14ac:dyDescent="0.2">
      <c r="A1509" s="4">
        <v>50</v>
      </c>
      <c r="B1509" s="4">
        <v>0</v>
      </c>
      <c r="C1509" s="4">
        <v>0</v>
      </c>
      <c r="D1509" s="4">
        <v>1</v>
      </c>
      <c r="E1509" s="4">
        <v>231</v>
      </c>
      <c r="F1509" s="4">
        <f>ROUND(Source!BB1496,O1509)</f>
        <v>0</v>
      </c>
      <c r="G1509" s="4" t="s">
        <v>34</v>
      </c>
      <c r="H1509" s="4" t="s">
        <v>35</v>
      </c>
      <c r="I1509" s="4"/>
      <c r="J1509" s="4"/>
      <c r="K1509" s="4">
        <v>231</v>
      </c>
      <c r="L1509" s="4">
        <v>12</v>
      </c>
      <c r="M1509" s="4">
        <v>3</v>
      </c>
      <c r="N1509" s="4" t="s">
        <v>3</v>
      </c>
      <c r="O1509" s="4">
        <v>2</v>
      </c>
      <c r="P1509" s="4"/>
      <c r="Q1509" s="4"/>
      <c r="R1509" s="4"/>
      <c r="S1509" s="4"/>
      <c r="T1509" s="4"/>
      <c r="U1509" s="4"/>
      <c r="V1509" s="4"/>
      <c r="W1509" s="4"/>
    </row>
    <row r="1510" spans="1:23" x14ac:dyDescent="0.2">
      <c r="A1510" s="4">
        <v>50</v>
      </c>
      <c r="B1510" s="4">
        <v>0</v>
      </c>
      <c r="C1510" s="4">
        <v>0</v>
      </c>
      <c r="D1510" s="4">
        <v>1</v>
      </c>
      <c r="E1510" s="4">
        <v>204</v>
      </c>
      <c r="F1510" s="4">
        <f>ROUND(Source!R1496,O1510)</f>
        <v>0</v>
      </c>
      <c r="G1510" s="4" t="s">
        <v>36</v>
      </c>
      <c r="H1510" s="4" t="s">
        <v>37</v>
      </c>
      <c r="I1510" s="4"/>
      <c r="J1510" s="4"/>
      <c r="K1510" s="4">
        <v>204</v>
      </c>
      <c r="L1510" s="4">
        <v>13</v>
      </c>
      <c r="M1510" s="4">
        <v>3</v>
      </c>
      <c r="N1510" s="4" t="s">
        <v>3</v>
      </c>
      <c r="O1510" s="4">
        <v>2</v>
      </c>
      <c r="P1510" s="4"/>
      <c r="Q1510" s="4"/>
      <c r="R1510" s="4"/>
      <c r="S1510" s="4"/>
      <c r="T1510" s="4"/>
      <c r="U1510" s="4"/>
      <c r="V1510" s="4"/>
      <c r="W1510" s="4"/>
    </row>
    <row r="1511" spans="1:23" x14ac:dyDescent="0.2">
      <c r="A1511" s="4">
        <v>50</v>
      </c>
      <c r="B1511" s="4">
        <v>0</v>
      </c>
      <c r="C1511" s="4">
        <v>0</v>
      </c>
      <c r="D1511" s="4">
        <v>1</v>
      </c>
      <c r="E1511" s="4">
        <v>205</v>
      </c>
      <c r="F1511" s="4">
        <f>ROUND(Source!S1496,O1511)</f>
        <v>0</v>
      </c>
      <c r="G1511" s="4" t="s">
        <v>38</v>
      </c>
      <c r="H1511" s="4" t="s">
        <v>39</v>
      </c>
      <c r="I1511" s="4"/>
      <c r="J1511" s="4"/>
      <c r="K1511" s="4">
        <v>205</v>
      </c>
      <c r="L1511" s="4">
        <v>14</v>
      </c>
      <c r="M1511" s="4">
        <v>3</v>
      </c>
      <c r="N1511" s="4" t="s">
        <v>3</v>
      </c>
      <c r="O1511" s="4">
        <v>2</v>
      </c>
      <c r="P1511" s="4"/>
      <c r="Q1511" s="4"/>
      <c r="R1511" s="4"/>
      <c r="S1511" s="4"/>
      <c r="T1511" s="4"/>
      <c r="U1511" s="4"/>
      <c r="V1511" s="4"/>
      <c r="W1511" s="4"/>
    </row>
    <row r="1512" spans="1:23" x14ac:dyDescent="0.2">
      <c r="A1512" s="4">
        <v>50</v>
      </c>
      <c r="B1512" s="4">
        <v>0</v>
      </c>
      <c r="C1512" s="4">
        <v>0</v>
      </c>
      <c r="D1512" s="4">
        <v>1</v>
      </c>
      <c r="E1512" s="4">
        <v>232</v>
      </c>
      <c r="F1512" s="4">
        <f>ROUND(Source!BC1496,O1512)</f>
        <v>0</v>
      </c>
      <c r="G1512" s="4" t="s">
        <v>40</v>
      </c>
      <c r="H1512" s="4" t="s">
        <v>41</v>
      </c>
      <c r="I1512" s="4"/>
      <c r="J1512" s="4"/>
      <c r="K1512" s="4">
        <v>232</v>
      </c>
      <c r="L1512" s="4">
        <v>15</v>
      </c>
      <c r="M1512" s="4">
        <v>3</v>
      </c>
      <c r="N1512" s="4" t="s">
        <v>3</v>
      </c>
      <c r="O1512" s="4">
        <v>2</v>
      </c>
      <c r="P1512" s="4"/>
      <c r="Q1512" s="4"/>
      <c r="R1512" s="4"/>
      <c r="S1512" s="4"/>
      <c r="T1512" s="4"/>
      <c r="U1512" s="4"/>
      <c r="V1512" s="4"/>
      <c r="W1512" s="4"/>
    </row>
    <row r="1513" spans="1:23" x14ac:dyDescent="0.2">
      <c r="A1513" s="4">
        <v>50</v>
      </c>
      <c r="B1513" s="4">
        <v>0</v>
      </c>
      <c r="C1513" s="4">
        <v>0</v>
      </c>
      <c r="D1513" s="4">
        <v>1</v>
      </c>
      <c r="E1513" s="4">
        <v>214</v>
      </c>
      <c r="F1513" s="4">
        <f>ROUND(Source!AS1496,O1513)</f>
        <v>0</v>
      </c>
      <c r="G1513" s="4" t="s">
        <v>42</v>
      </c>
      <c r="H1513" s="4" t="s">
        <v>43</v>
      </c>
      <c r="I1513" s="4"/>
      <c r="J1513" s="4"/>
      <c r="K1513" s="4">
        <v>214</v>
      </c>
      <c r="L1513" s="4">
        <v>16</v>
      </c>
      <c r="M1513" s="4">
        <v>3</v>
      </c>
      <c r="N1513" s="4" t="s">
        <v>3</v>
      </c>
      <c r="O1513" s="4">
        <v>2</v>
      </c>
      <c r="P1513" s="4"/>
      <c r="Q1513" s="4"/>
      <c r="R1513" s="4"/>
      <c r="S1513" s="4"/>
      <c r="T1513" s="4"/>
      <c r="U1513" s="4"/>
      <c r="V1513" s="4"/>
      <c r="W1513" s="4"/>
    </row>
    <row r="1514" spans="1:23" x14ac:dyDescent="0.2">
      <c r="A1514" s="4">
        <v>50</v>
      </c>
      <c r="B1514" s="4">
        <v>0</v>
      </c>
      <c r="C1514" s="4">
        <v>0</v>
      </c>
      <c r="D1514" s="4">
        <v>1</v>
      </c>
      <c r="E1514" s="4">
        <v>215</v>
      </c>
      <c r="F1514" s="4">
        <f>ROUND(Source!AT1496,O1514)</f>
        <v>0</v>
      </c>
      <c r="G1514" s="4" t="s">
        <v>44</v>
      </c>
      <c r="H1514" s="4" t="s">
        <v>45</v>
      </c>
      <c r="I1514" s="4"/>
      <c r="J1514" s="4"/>
      <c r="K1514" s="4">
        <v>215</v>
      </c>
      <c r="L1514" s="4">
        <v>17</v>
      </c>
      <c r="M1514" s="4">
        <v>3</v>
      </c>
      <c r="N1514" s="4" t="s">
        <v>3</v>
      </c>
      <c r="O1514" s="4">
        <v>2</v>
      </c>
      <c r="P1514" s="4"/>
      <c r="Q1514" s="4"/>
      <c r="R1514" s="4"/>
      <c r="S1514" s="4"/>
      <c r="T1514" s="4"/>
      <c r="U1514" s="4"/>
      <c r="V1514" s="4"/>
      <c r="W1514" s="4"/>
    </row>
    <row r="1515" spans="1:23" x14ac:dyDescent="0.2">
      <c r="A1515" s="4">
        <v>50</v>
      </c>
      <c r="B1515" s="4">
        <v>0</v>
      </c>
      <c r="C1515" s="4">
        <v>0</v>
      </c>
      <c r="D1515" s="4">
        <v>1</v>
      </c>
      <c r="E1515" s="4">
        <v>217</v>
      </c>
      <c r="F1515" s="4">
        <f>ROUND(Source!AU1496,O1515)</f>
        <v>0</v>
      </c>
      <c r="G1515" s="4" t="s">
        <v>46</v>
      </c>
      <c r="H1515" s="4" t="s">
        <v>47</v>
      </c>
      <c r="I1515" s="4"/>
      <c r="J1515" s="4"/>
      <c r="K1515" s="4">
        <v>217</v>
      </c>
      <c r="L1515" s="4">
        <v>18</v>
      </c>
      <c r="M1515" s="4">
        <v>3</v>
      </c>
      <c r="N1515" s="4" t="s">
        <v>3</v>
      </c>
      <c r="O1515" s="4">
        <v>2</v>
      </c>
      <c r="P1515" s="4"/>
      <c r="Q1515" s="4"/>
      <c r="R1515" s="4"/>
      <c r="S1515" s="4"/>
      <c r="T1515" s="4"/>
      <c r="U1515" s="4"/>
      <c r="V1515" s="4"/>
      <c r="W1515" s="4"/>
    </row>
    <row r="1516" spans="1:23" x14ac:dyDescent="0.2">
      <c r="A1516" s="4">
        <v>50</v>
      </c>
      <c r="B1516" s="4">
        <v>0</v>
      </c>
      <c r="C1516" s="4">
        <v>0</v>
      </c>
      <c r="D1516" s="4">
        <v>1</v>
      </c>
      <c r="E1516" s="4">
        <v>230</v>
      </c>
      <c r="F1516" s="4">
        <f>ROUND(Source!BA1496,O1516)</f>
        <v>0</v>
      </c>
      <c r="G1516" s="4" t="s">
        <v>48</v>
      </c>
      <c r="H1516" s="4" t="s">
        <v>49</v>
      </c>
      <c r="I1516" s="4"/>
      <c r="J1516" s="4"/>
      <c r="K1516" s="4">
        <v>230</v>
      </c>
      <c r="L1516" s="4">
        <v>19</v>
      </c>
      <c r="M1516" s="4">
        <v>3</v>
      </c>
      <c r="N1516" s="4" t="s">
        <v>3</v>
      </c>
      <c r="O1516" s="4">
        <v>2</v>
      </c>
      <c r="P1516" s="4"/>
      <c r="Q1516" s="4"/>
      <c r="R1516" s="4"/>
      <c r="S1516" s="4"/>
      <c r="T1516" s="4"/>
      <c r="U1516" s="4"/>
      <c r="V1516" s="4"/>
      <c r="W1516" s="4"/>
    </row>
    <row r="1517" spans="1:23" x14ac:dyDescent="0.2">
      <c r="A1517" s="4">
        <v>50</v>
      </c>
      <c r="B1517" s="4">
        <v>0</v>
      </c>
      <c r="C1517" s="4">
        <v>0</v>
      </c>
      <c r="D1517" s="4">
        <v>1</v>
      </c>
      <c r="E1517" s="4">
        <v>206</v>
      </c>
      <c r="F1517" s="4">
        <f>ROUND(Source!T1496,O1517)</f>
        <v>0</v>
      </c>
      <c r="G1517" s="4" t="s">
        <v>50</v>
      </c>
      <c r="H1517" s="4" t="s">
        <v>51</v>
      </c>
      <c r="I1517" s="4"/>
      <c r="J1517" s="4"/>
      <c r="K1517" s="4">
        <v>206</v>
      </c>
      <c r="L1517" s="4">
        <v>20</v>
      </c>
      <c r="M1517" s="4">
        <v>3</v>
      </c>
      <c r="N1517" s="4" t="s">
        <v>3</v>
      </c>
      <c r="O1517" s="4">
        <v>2</v>
      </c>
      <c r="P1517" s="4"/>
      <c r="Q1517" s="4"/>
      <c r="R1517" s="4"/>
      <c r="S1517" s="4"/>
      <c r="T1517" s="4"/>
      <c r="U1517" s="4"/>
      <c r="V1517" s="4"/>
      <c r="W1517" s="4"/>
    </row>
    <row r="1518" spans="1:23" x14ac:dyDescent="0.2">
      <c r="A1518" s="4">
        <v>50</v>
      </c>
      <c r="B1518" s="4">
        <v>0</v>
      </c>
      <c r="C1518" s="4">
        <v>0</v>
      </c>
      <c r="D1518" s="4">
        <v>1</v>
      </c>
      <c r="E1518" s="4">
        <v>207</v>
      </c>
      <c r="F1518" s="4">
        <f>Source!U1496</f>
        <v>0</v>
      </c>
      <c r="G1518" s="4" t="s">
        <v>52</v>
      </c>
      <c r="H1518" s="4" t="s">
        <v>53</v>
      </c>
      <c r="I1518" s="4"/>
      <c r="J1518" s="4"/>
      <c r="K1518" s="4">
        <v>207</v>
      </c>
      <c r="L1518" s="4">
        <v>21</v>
      </c>
      <c r="M1518" s="4">
        <v>3</v>
      </c>
      <c r="N1518" s="4" t="s">
        <v>3</v>
      </c>
      <c r="O1518" s="4">
        <v>-1</v>
      </c>
      <c r="P1518" s="4"/>
      <c r="Q1518" s="4"/>
      <c r="R1518" s="4"/>
      <c r="S1518" s="4"/>
      <c r="T1518" s="4"/>
      <c r="U1518" s="4"/>
      <c r="V1518" s="4"/>
      <c r="W1518" s="4"/>
    </row>
    <row r="1519" spans="1:23" x14ac:dyDescent="0.2">
      <c r="A1519" s="4">
        <v>50</v>
      </c>
      <c r="B1519" s="4">
        <v>0</v>
      </c>
      <c r="C1519" s="4">
        <v>0</v>
      </c>
      <c r="D1519" s="4">
        <v>1</v>
      </c>
      <c r="E1519" s="4">
        <v>208</v>
      </c>
      <c r="F1519" s="4">
        <f>Source!V1496</f>
        <v>0</v>
      </c>
      <c r="G1519" s="4" t="s">
        <v>54</v>
      </c>
      <c r="H1519" s="4" t="s">
        <v>55</v>
      </c>
      <c r="I1519" s="4"/>
      <c r="J1519" s="4"/>
      <c r="K1519" s="4">
        <v>208</v>
      </c>
      <c r="L1519" s="4">
        <v>22</v>
      </c>
      <c r="M1519" s="4">
        <v>3</v>
      </c>
      <c r="N1519" s="4" t="s">
        <v>3</v>
      </c>
      <c r="O1519" s="4">
        <v>-1</v>
      </c>
      <c r="P1519" s="4"/>
      <c r="Q1519" s="4"/>
      <c r="R1519" s="4"/>
      <c r="S1519" s="4"/>
      <c r="T1519" s="4"/>
      <c r="U1519" s="4"/>
      <c r="V1519" s="4"/>
      <c r="W1519" s="4"/>
    </row>
    <row r="1520" spans="1:23" x14ac:dyDescent="0.2">
      <c r="A1520" s="4">
        <v>50</v>
      </c>
      <c r="B1520" s="4">
        <v>0</v>
      </c>
      <c r="C1520" s="4">
        <v>0</v>
      </c>
      <c r="D1520" s="4">
        <v>1</v>
      </c>
      <c r="E1520" s="4">
        <v>209</v>
      </c>
      <c r="F1520" s="4">
        <f>ROUND(Source!W1496,O1520)</f>
        <v>0</v>
      </c>
      <c r="G1520" s="4" t="s">
        <v>56</v>
      </c>
      <c r="H1520" s="4" t="s">
        <v>57</v>
      </c>
      <c r="I1520" s="4"/>
      <c r="J1520" s="4"/>
      <c r="K1520" s="4">
        <v>209</v>
      </c>
      <c r="L1520" s="4">
        <v>23</v>
      </c>
      <c r="M1520" s="4">
        <v>3</v>
      </c>
      <c r="N1520" s="4" t="s">
        <v>3</v>
      </c>
      <c r="O1520" s="4">
        <v>2</v>
      </c>
      <c r="P1520" s="4"/>
      <c r="Q1520" s="4"/>
      <c r="R1520" s="4"/>
      <c r="S1520" s="4"/>
      <c r="T1520" s="4"/>
      <c r="U1520" s="4"/>
      <c r="V1520" s="4"/>
      <c r="W1520" s="4"/>
    </row>
    <row r="1521" spans="1:245" x14ac:dyDescent="0.2">
      <c r="A1521" s="4">
        <v>50</v>
      </c>
      <c r="B1521" s="4">
        <v>0</v>
      </c>
      <c r="C1521" s="4">
        <v>0</v>
      </c>
      <c r="D1521" s="4">
        <v>1</v>
      </c>
      <c r="E1521" s="4">
        <v>210</v>
      </c>
      <c r="F1521" s="4">
        <f>ROUND(Source!X1496,O1521)</f>
        <v>0</v>
      </c>
      <c r="G1521" s="4" t="s">
        <v>58</v>
      </c>
      <c r="H1521" s="4" t="s">
        <v>59</v>
      </c>
      <c r="I1521" s="4"/>
      <c r="J1521" s="4"/>
      <c r="K1521" s="4">
        <v>210</v>
      </c>
      <c r="L1521" s="4">
        <v>24</v>
      </c>
      <c r="M1521" s="4">
        <v>3</v>
      </c>
      <c r="N1521" s="4" t="s">
        <v>3</v>
      </c>
      <c r="O1521" s="4">
        <v>2</v>
      </c>
      <c r="P1521" s="4"/>
      <c r="Q1521" s="4"/>
      <c r="R1521" s="4"/>
      <c r="S1521" s="4"/>
      <c r="T1521" s="4"/>
      <c r="U1521" s="4"/>
      <c r="V1521" s="4"/>
      <c r="W1521" s="4"/>
    </row>
    <row r="1522" spans="1:245" x14ac:dyDescent="0.2">
      <c r="A1522" s="4">
        <v>50</v>
      </c>
      <c r="B1522" s="4">
        <v>0</v>
      </c>
      <c r="C1522" s="4">
        <v>0</v>
      </c>
      <c r="D1522" s="4">
        <v>1</v>
      </c>
      <c r="E1522" s="4">
        <v>211</v>
      </c>
      <c r="F1522" s="4">
        <f>ROUND(Source!Y1496,O1522)</f>
        <v>0</v>
      </c>
      <c r="G1522" s="4" t="s">
        <v>60</v>
      </c>
      <c r="H1522" s="4" t="s">
        <v>61</v>
      </c>
      <c r="I1522" s="4"/>
      <c r="J1522" s="4"/>
      <c r="K1522" s="4">
        <v>211</v>
      </c>
      <c r="L1522" s="4">
        <v>25</v>
      </c>
      <c r="M1522" s="4">
        <v>3</v>
      </c>
      <c r="N1522" s="4" t="s">
        <v>3</v>
      </c>
      <c r="O1522" s="4">
        <v>2</v>
      </c>
      <c r="P1522" s="4"/>
      <c r="Q1522" s="4"/>
      <c r="R1522" s="4"/>
      <c r="S1522" s="4"/>
      <c r="T1522" s="4"/>
      <c r="U1522" s="4"/>
      <c r="V1522" s="4"/>
      <c r="W1522" s="4"/>
    </row>
    <row r="1523" spans="1:245" x14ac:dyDescent="0.2">
      <c r="A1523" s="4">
        <v>50</v>
      </c>
      <c r="B1523" s="4">
        <v>0</v>
      </c>
      <c r="C1523" s="4">
        <v>0</v>
      </c>
      <c r="D1523" s="4">
        <v>1</v>
      </c>
      <c r="E1523" s="4">
        <v>224</v>
      </c>
      <c r="F1523" s="4">
        <f>ROUND(Source!AR1496,O1523)</f>
        <v>0</v>
      </c>
      <c r="G1523" s="4" t="s">
        <v>62</v>
      </c>
      <c r="H1523" s="4" t="s">
        <v>63</v>
      </c>
      <c r="I1523" s="4"/>
      <c r="J1523" s="4"/>
      <c r="K1523" s="4">
        <v>224</v>
      </c>
      <c r="L1523" s="4">
        <v>26</v>
      </c>
      <c r="M1523" s="4">
        <v>3</v>
      </c>
      <c r="N1523" s="4" t="s">
        <v>3</v>
      </c>
      <c r="O1523" s="4">
        <v>2</v>
      </c>
      <c r="P1523" s="4"/>
      <c r="Q1523" s="4"/>
      <c r="R1523" s="4"/>
      <c r="S1523" s="4"/>
      <c r="T1523" s="4"/>
      <c r="U1523" s="4"/>
      <c r="V1523" s="4"/>
      <c r="W1523" s="4"/>
    </row>
    <row r="1525" spans="1:245" x14ac:dyDescent="0.2">
      <c r="A1525" s="1">
        <v>5</v>
      </c>
      <c r="B1525" s="1">
        <v>1</v>
      </c>
      <c r="C1525" s="1"/>
      <c r="D1525" s="1">
        <f>ROW(A1536)</f>
        <v>1536</v>
      </c>
      <c r="E1525" s="1"/>
      <c r="F1525" s="1" t="s">
        <v>280</v>
      </c>
      <c r="G1525" s="1" t="s">
        <v>81</v>
      </c>
      <c r="H1525" s="1" t="s">
        <v>3</v>
      </c>
      <c r="I1525" s="1">
        <v>0</v>
      </c>
      <c r="J1525" s="1"/>
      <c r="K1525" s="1">
        <v>-1</v>
      </c>
      <c r="L1525" s="1"/>
      <c r="M1525" s="1"/>
      <c r="N1525" s="1"/>
      <c r="O1525" s="1"/>
      <c r="P1525" s="1"/>
      <c r="Q1525" s="1"/>
      <c r="R1525" s="1"/>
      <c r="S1525" s="1"/>
      <c r="T1525" s="1"/>
      <c r="U1525" s="1" t="s">
        <v>3</v>
      </c>
      <c r="V1525" s="1">
        <v>0</v>
      </c>
      <c r="W1525" s="1"/>
      <c r="X1525" s="1"/>
      <c r="Y1525" s="1"/>
      <c r="Z1525" s="1"/>
      <c r="AA1525" s="1"/>
      <c r="AB1525" s="1" t="s">
        <v>3</v>
      </c>
      <c r="AC1525" s="1" t="s">
        <v>3</v>
      </c>
      <c r="AD1525" s="1" t="s">
        <v>3</v>
      </c>
      <c r="AE1525" s="1" t="s">
        <v>3</v>
      </c>
      <c r="AF1525" s="1" t="s">
        <v>3</v>
      </c>
      <c r="AG1525" s="1" t="s">
        <v>3</v>
      </c>
      <c r="AH1525" s="1"/>
      <c r="AI1525" s="1"/>
      <c r="AJ1525" s="1"/>
      <c r="AK1525" s="1"/>
      <c r="AL1525" s="1"/>
      <c r="AM1525" s="1"/>
      <c r="AN1525" s="1"/>
      <c r="AO1525" s="1"/>
      <c r="AP1525" s="1" t="s">
        <v>3</v>
      </c>
      <c r="AQ1525" s="1" t="s">
        <v>3</v>
      </c>
      <c r="AR1525" s="1" t="s">
        <v>3</v>
      </c>
      <c r="AS1525" s="1"/>
      <c r="AT1525" s="1"/>
      <c r="AU1525" s="1"/>
      <c r="AV1525" s="1"/>
      <c r="AW1525" s="1"/>
      <c r="AX1525" s="1"/>
      <c r="AY1525" s="1"/>
      <c r="AZ1525" s="1" t="s">
        <v>3</v>
      </c>
      <c r="BA1525" s="1"/>
      <c r="BB1525" s="1" t="s">
        <v>3</v>
      </c>
      <c r="BC1525" s="1" t="s">
        <v>3</v>
      </c>
      <c r="BD1525" s="1" t="s">
        <v>3</v>
      </c>
      <c r="BE1525" s="1" t="s">
        <v>3</v>
      </c>
      <c r="BF1525" s="1" t="s">
        <v>3</v>
      </c>
      <c r="BG1525" s="1" t="s">
        <v>3</v>
      </c>
      <c r="BH1525" s="1" t="s">
        <v>3</v>
      </c>
      <c r="BI1525" s="1" t="s">
        <v>3</v>
      </c>
      <c r="BJ1525" s="1" t="s">
        <v>3</v>
      </c>
      <c r="BK1525" s="1" t="s">
        <v>3</v>
      </c>
      <c r="BL1525" s="1" t="s">
        <v>3</v>
      </c>
      <c r="BM1525" s="1" t="s">
        <v>3</v>
      </c>
      <c r="BN1525" s="1" t="s">
        <v>3</v>
      </c>
      <c r="BO1525" s="1" t="s">
        <v>3</v>
      </c>
      <c r="BP1525" s="1" t="s">
        <v>3</v>
      </c>
      <c r="BQ1525" s="1"/>
      <c r="BR1525" s="1"/>
      <c r="BS1525" s="1"/>
      <c r="BT1525" s="1"/>
      <c r="BU1525" s="1"/>
      <c r="BV1525" s="1"/>
      <c r="BW1525" s="1"/>
      <c r="BX1525" s="1">
        <v>0</v>
      </c>
      <c r="BY1525" s="1"/>
      <c r="BZ1525" s="1"/>
      <c r="CA1525" s="1"/>
      <c r="CB1525" s="1"/>
      <c r="CC1525" s="1"/>
      <c r="CD1525" s="1"/>
      <c r="CE1525" s="1"/>
      <c r="CF1525" s="1"/>
      <c r="CG1525" s="1"/>
      <c r="CH1525" s="1"/>
      <c r="CI1525" s="1"/>
      <c r="CJ1525" s="1">
        <v>0</v>
      </c>
    </row>
    <row r="1527" spans="1:245" x14ac:dyDescent="0.2">
      <c r="A1527" s="2">
        <v>52</v>
      </c>
      <c r="B1527" s="2">
        <f t="shared" ref="B1527:G1527" si="647">B1536</f>
        <v>1</v>
      </c>
      <c r="C1527" s="2">
        <f t="shared" si="647"/>
        <v>5</v>
      </c>
      <c r="D1527" s="2">
        <f t="shared" si="647"/>
        <v>1525</v>
      </c>
      <c r="E1527" s="2">
        <f t="shared" si="647"/>
        <v>0</v>
      </c>
      <c r="F1527" s="2" t="str">
        <f t="shared" si="647"/>
        <v>1.1.4</v>
      </c>
      <c r="G1527" s="2" t="str">
        <f t="shared" si="647"/>
        <v>Прочие работы</v>
      </c>
      <c r="H1527" s="2"/>
      <c r="I1527" s="2"/>
      <c r="J1527" s="2"/>
      <c r="K1527" s="2"/>
      <c r="L1527" s="2"/>
      <c r="M1527" s="2"/>
      <c r="N1527" s="2"/>
      <c r="O1527" s="2">
        <f t="shared" ref="O1527:AT1527" si="648">O1536</f>
        <v>0</v>
      </c>
      <c r="P1527" s="2">
        <f t="shared" si="648"/>
        <v>0</v>
      </c>
      <c r="Q1527" s="2">
        <f t="shared" si="648"/>
        <v>0</v>
      </c>
      <c r="R1527" s="2">
        <f t="shared" si="648"/>
        <v>0</v>
      </c>
      <c r="S1527" s="2">
        <f t="shared" si="648"/>
        <v>0</v>
      </c>
      <c r="T1527" s="2">
        <f t="shared" si="648"/>
        <v>0</v>
      </c>
      <c r="U1527" s="2">
        <f t="shared" si="648"/>
        <v>0</v>
      </c>
      <c r="V1527" s="2">
        <f t="shared" si="648"/>
        <v>0</v>
      </c>
      <c r="W1527" s="2">
        <f t="shared" si="648"/>
        <v>0</v>
      </c>
      <c r="X1527" s="2">
        <f t="shared" si="648"/>
        <v>0</v>
      </c>
      <c r="Y1527" s="2">
        <f t="shared" si="648"/>
        <v>0</v>
      </c>
      <c r="Z1527" s="2">
        <f t="shared" si="648"/>
        <v>0</v>
      </c>
      <c r="AA1527" s="2">
        <f t="shared" si="648"/>
        <v>0</v>
      </c>
      <c r="AB1527" s="2">
        <f t="shared" si="648"/>
        <v>0</v>
      </c>
      <c r="AC1527" s="2">
        <f t="shared" si="648"/>
        <v>0</v>
      </c>
      <c r="AD1527" s="2">
        <f t="shared" si="648"/>
        <v>0</v>
      </c>
      <c r="AE1527" s="2">
        <f t="shared" si="648"/>
        <v>0</v>
      </c>
      <c r="AF1527" s="2">
        <f t="shared" si="648"/>
        <v>0</v>
      </c>
      <c r="AG1527" s="2">
        <f t="shared" si="648"/>
        <v>0</v>
      </c>
      <c r="AH1527" s="2">
        <f t="shared" si="648"/>
        <v>0</v>
      </c>
      <c r="AI1527" s="2">
        <f t="shared" si="648"/>
        <v>0</v>
      </c>
      <c r="AJ1527" s="2">
        <f t="shared" si="648"/>
        <v>0</v>
      </c>
      <c r="AK1527" s="2">
        <f t="shared" si="648"/>
        <v>0</v>
      </c>
      <c r="AL1527" s="2">
        <f t="shared" si="648"/>
        <v>0</v>
      </c>
      <c r="AM1527" s="2">
        <f t="shared" si="648"/>
        <v>0</v>
      </c>
      <c r="AN1527" s="2">
        <f t="shared" si="648"/>
        <v>0</v>
      </c>
      <c r="AO1527" s="2">
        <f t="shared" si="648"/>
        <v>0</v>
      </c>
      <c r="AP1527" s="2">
        <f t="shared" si="648"/>
        <v>0</v>
      </c>
      <c r="AQ1527" s="2">
        <f t="shared" si="648"/>
        <v>0</v>
      </c>
      <c r="AR1527" s="2">
        <f t="shared" si="648"/>
        <v>0</v>
      </c>
      <c r="AS1527" s="2">
        <f t="shared" si="648"/>
        <v>0</v>
      </c>
      <c r="AT1527" s="2">
        <f t="shared" si="648"/>
        <v>0</v>
      </c>
      <c r="AU1527" s="2">
        <f t="shared" ref="AU1527:BZ1527" si="649">AU1536</f>
        <v>0</v>
      </c>
      <c r="AV1527" s="2">
        <f t="shared" si="649"/>
        <v>0</v>
      </c>
      <c r="AW1527" s="2">
        <f t="shared" si="649"/>
        <v>0</v>
      </c>
      <c r="AX1527" s="2">
        <f t="shared" si="649"/>
        <v>0</v>
      </c>
      <c r="AY1527" s="2">
        <f t="shared" si="649"/>
        <v>0</v>
      </c>
      <c r="AZ1527" s="2">
        <f t="shared" si="649"/>
        <v>0</v>
      </c>
      <c r="BA1527" s="2">
        <f t="shared" si="649"/>
        <v>0</v>
      </c>
      <c r="BB1527" s="2">
        <f t="shared" si="649"/>
        <v>0</v>
      </c>
      <c r="BC1527" s="2">
        <f t="shared" si="649"/>
        <v>0</v>
      </c>
      <c r="BD1527" s="2">
        <f t="shared" si="649"/>
        <v>0</v>
      </c>
      <c r="BE1527" s="2">
        <f t="shared" si="649"/>
        <v>0</v>
      </c>
      <c r="BF1527" s="2">
        <f t="shared" si="649"/>
        <v>0</v>
      </c>
      <c r="BG1527" s="2">
        <f t="shared" si="649"/>
        <v>0</v>
      </c>
      <c r="BH1527" s="2">
        <f t="shared" si="649"/>
        <v>0</v>
      </c>
      <c r="BI1527" s="2">
        <f t="shared" si="649"/>
        <v>0</v>
      </c>
      <c r="BJ1527" s="2">
        <f t="shared" si="649"/>
        <v>0</v>
      </c>
      <c r="BK1527" s="2">
        <f t="shared" si="649"/>
        <v>0</v>
      </c>
      <c r="BL1527" s="2">
        <f t="shared" si="649"/>
        <v>0</v>
      </c>
      <c r="BM1527" s="2">
        <f t="shared" si="649"/>
        <v>0</v>
      </c>
      <c r="BN1527" s="2">
        <f t="shared" si="649"/>
        <v>0</v>
      </c>
      <c r="BO1527" s="2">
        <f t="shared" si="649"/>
        <v>0</v>
      </c>
      <c r="BP1527" s="2">
        <f t="shared" si="649"/>
        <v>0</v>
      </c>
      <c r="BQ1527" s="2">
        <f t="shared" si="649"/>
        <v>0</v>
      </c>
      <c r="BR1527" s="2">
        <f t="shared" si="649"/>
        <v>0</v>
      </c>
      <c r="BS1527" s="2">
        <f t="shared" si="649"/>
        <v>0</v>
      </c>
      <c r="BT1527" s="2">
        <f t="shared" si="649"/>
        <v>0</v>
      </c>
      <c r="BU1527" s="2">
        <f t="shared" si="649"/>
        <v>0</v>
      </c>
      <c r="BV1527" s="2">
        <f t="shared" si="649"/>
        <v>0</v>
      </c>
      <c r="BW1527" s="2">
        <f t="shared" si="649"/>
        <v>0</v>
      </c>
      <c r="BX1527" s="2">
        <f t="shared" si="649"/>
        <v>0</v>
      </c>
      <c r="BY1527" s="2">
        <f t="shared" si="649"/>
        <v>0</v>
      </c>
      <c r="BZ1527" s="2">
        <f t="shared" si="649"/>
        <v>0</v>
      </c>
      <c r="CA1527" s="2">
        <f t="shared" ref="CA1527:DF1527" si="650">CA1536</f>
        <v>0</v>
      </c>
      <c r="CB1527" s="2">
        <f t="shared" si="650"/>
        <v>0</v>
      </c>
      <c r="CC1527" s="2">
        <f t="shared" si="650"/>
        <v>0</v>
      </c>
      <c r="CD1527" s="2">
        <f t="shared" si="650"/>
        <v>0</v>
      </c>
      <c r="CE1527" s="2">
        <f t="shared" si="650"/>
        <v>0</v>
      </c>
      <c r="CF1527" s="2">
        <f t="shared" si="650"/>
        <v>0</v>
      </c>
      <c r="CG1527" s="2">
        <f t="shared" si="650"/>
        <v>0</v>
      </c>
      <c r="CH1527" s="2">
        <f t="shared" si="650"/>
        <v>0</v>
      </c>
      <c r="CI1527" s="2">
        <f t="shared" si="650"/>
        <v>0</v>
      </c>
      <c r="CJ1527" s="2">
        <f t="shared" si="650"/>
        <v>0</v>
      </c>
      <c r="CK1527" s="2">
        <f t="shared" si="650"/>
        <v>0</v>
      </c>
      <c r="CL1527" s="2">
        <f t="shared" si="650"/>
        <v>0</v>
      </c>
      <c r="CM1527" s="2">
        <f t="shared" si="650"/>
        <v>0</v>
      </c>
      <c r="CN1527" s="2">
        <f t="shared" si="650"/>
        <v>0</v>
      </c>
      <c r="CO1527" s="2">
        <f t="shared" si="650"/>
        <v>0</v>
      </c>
      <c r="CP1527" s="2">
        <f t="shared" si="650"/>
        <v>0</v>
      </c>
      <c r="CQ1527" s="2">
        <f t="shared" si="650"/>
        <v>0</v>
      </c>
      <c r="CR1527" s="2">
        <f t="shared" si="650"/>
        <v>0</v>
      </c>
      <c r="CS1527" s="2">
        <f t="shared" si="650"/>
        <v>0</v>
      </c>
      <c r="CT1527" s="2">
        <f t="shared" si="650"/>
        <v>0</v>
      </c>
      <c r="CU1527" s="2">
        <f t="shared" si="650"/>
        <v>0</v>
      </c>
      <c r="CV1527" s="2">
        <f t="shared" si="650"/>
        <v>0</v>
      </c>
      <c r="CW1527" s="2">
        <f t="shared" si="650"/>
        <v>0</v>
      </c>
      <c r="CX1527" s="2">
        <f t="shared" si="650"/>
        <v>0</v>
      </c>
      <c r="CY1527" s="2">
        <f t="shared" si="650"/>
        <v>0</v>
      </c>
      <c r="CZ1527" s="2">
        <f t="shared" si="650"/>
        <v>0</v>
      </c>
      <c r="DA1527" s="2">
        <f t="shared" si="650"/>
        <v>0</v>
      </c>
      <c r="DB1527" s="2">
        <f t="shared" si="650"/>
        <v>0</v>
      </c>
      <c r="DC1527" s="2">
        <f t="shared" si="650"/>
        <v>0</v>
      </c>
      <c r="DD1527" s="2">
        <f t="shared" si="650"/>
        <v>0</v>
      </c>
      <c r="DE1527" s="2">
        <f t="shared" si="650"/>
        <v>0</v>
      </c>
      <c r="DF1527" s="2">
        <f t="shared" si="650"/>
        <v>0</v>
      </c>
      <c r="DG1527" s="3">
        <f t="shared" ref="DG1527:EL1527" si="651">DG1536</f>
        <v>0</v>
      </c>
      <c r="DH1527" s="3">
        <f t="shared" si="651"/>
        <v>0</v>
      </c>
      <c r="DI1527" s="3">
        <f t="shared" si="651"/>
        <v>0</v>
      </c>
      <c r="DJ1527" s="3">
        <f t="shared" si="651"/>
        <v>0</v>
      </c>
      <c r="DK1527" s="3">
        <f t="shared" si="651"/>
        <v>0</v>
      </c>
      <c r="DL1527" s="3">
        <f t="shared" si="651"/>
        <v>0</v>
      </c>
      <c r="DM1527" s="3">
        <f t="shared" si="651"/>
        <v>0</v>
      </c>
      <c r="DN1527" s="3">
        <f t="shared" si="651"/>
        <v>0</v>
      </c>
      <c r="DO1527" s="3">
        <f t="shared" si="651"/>
        <v>0</v>
      </c>
      <c r="DP1527" s="3">
        <f t="shared" si="651"/>
        <v>0</v>
      </c>
      <c r="DQ1527" s="3">
        <f t="shared" si="651"/>
        <v>0</v>
      </c>
      <c r="DR1527" s="3">
        <f t="shared" si="651"/>
        <v>0</v>
      </c>
      <c r="DS1527" s="3">
        <f t="shared" si="651"/>
        <v>0</v>
      </c>
      <c r="DT1527" s="3">
        <f t="shared" si="651"/>
        <v>0</v>
      </c>
      <c r="DU1527" s="3">
        <f t="shared" si="651"/>
        <v>0</v>
      </c>
      <c r="DV1527" s="3">
        <f t="shared" si="651"/>
        <v>0</v>
      </c>
      <c r="DW1527" s="3">
        <f t="shared" si="651"/>
        <v>0</v>
      </c>
      <c r="DX1527" s="3">
        <f t="shared" si="651"/>
        <v>0</v>
      </c>
      <c r="DY1527" s="3">
        <f t="shared" si="651"/>
        <v>0</v>
      </c>
      <c r="DZ1527" s="3">
        <f t="shared" si="651"/>
        <v>0</v>
      </c>
      <c r="EA1527" s="3">
        <f t="shared" si="651"/>
        <v>0</v>
      </c>
      <c r="EB1527" s="3">
        <f t="shared" si="651"/>
        <v>0</v>
      </c>
      <c r="EC1527" s="3">
        <f t="shared" si="651"/>
        <v>0</v>
      </c>
      <c r="ED1527" s="3">
        <f t="shared" si="651"/>
        <v>0</v>
      </c>
      <c r="EE1527" s="3">
        <f t="shared" si="651"/>
        <v>0</v>
      </c>
      <c r="EF1527" s="3">
        <f t="shared" si="651"/>
        <v>0</v>
      </c>
      <c r="EG1527" s="3">
        <f t="shared" si="651"/>
        <v>0</v>
      </c>
      <c r="EH1527" s="3">
        <f t="shared" si="651"/>
        <v>0</v>
      </c>
      <c r="EI1527" s="3">
        <f t="shared" si="651"/>
        <v>0</v>
      </c>
      <c r="EJ1527" s="3">
        <f t="shared" si="651"/>
        <v>0</v>
      </c>
      <c r="EK1527" s="3">
        <f t="shared" si="651"/>
        <v>0</v>
      </c>
      <c r="EL1527" s="3">
        <f t="shared" si="651"/>
        <v>0</v>
      </c>
      <c r="EM1527" s="3">
        <f t="shared" ref="EM1527:FR1527" si="652">EM1536</f>
        <v>0</v>
      </c>
      <c r="EN1527" s="3">
        <f t="shared" si="652"/>
        <v>0</v>
      </c>
      <c r="EO1527" s="3">
        <f t="shared" si="652"/>
        <v>0</v>
      </c>
      <c r="EP1527" s="3">
        <f t="shared" si="652"/>
        <v>0</v>
      </c>
      <c r="EQ1527" s="3">
        <f t="shared" si="652"/>
        <v>0</v>
      </c>
      <c r="ER1527" s="3">
        <f t="shared" si="652"/>
        <v>0</v>
      </c>
      <c r="ES1527" s="3">
        <f t="shared" si="652"/>
        <v>0</v>
      </c>
      <c r="ET1527" s="3">
        <f t="shared" si="652"/>
        <v>0</v>
      </c>
      <c r="EU1527" s="3">
        <f t="shared" si="652"/>
        <v>0</v>
      </c>
      <c r="EV1527" s="3">
        <f t="shared" si="652"/>
        <v>0</v>
      </c>
      <c r="EW1527" s="3">
        <f t="shared" si="652"/>
        <v>0</v>
      </c>
      <c r="EX1527" s="3">
        <f t="shared" si="652"/>
        <v>0</v>
      </c>
      <c r="EY1527" s="3">
        <f t="shared" si="652"/>
        <v>0</v>
      </c>
      <c r="EZ1527" s="3">
        <f t="shared" si="652"/>
        <v>0</v>
      </c>
      <c r="FA1527" s="3">
        <f t="shared" si="652"/>
        <v>0</v>
      </c>
      <c r="FB1527" s="3">
        <f t="shared" si="652"/>
        <v>0</v>
      </c>
      <c r="FC1527" s="3">
        <f t="shared" si="652"/>
        <v>0</v>
      </c>
      <c r="FD1527" s="3">
        <f t="shared" si="652"/>
        <v>0</v>
      </c>
      <c r="FE1527" s="3">
        <f t="shared" si="652"/>
        <v>0</v>
      </c>
      <c r="FF1527" s="3">
        <f t="shared" si="652"/>
        <v>0</v>
      </c>
      <c r="FG1527" s="3">
        <f t="shared" si="652"/>
        <v>0</v>
      </c>
      <c r="FH1527" s="3">
        <f t="shared" si="652"/>
        <v>0</v>
      </c>
      <c r="FI1527" s="3">
        <f t="shared" si="652"/>
        <v>0</v>
      </c>
      <c r="FJ1527" s="3">
        <f t="shared" si="652"/>
        <v>0</v>
      </c>
      <c r="FK1527" s="3">
        <f t="shared" si="652"/>
        <v>0</v>
      </c>
      <c r="FL1527" s="3">
        <f t="shared" si="652"/>
        <v>0</v>
      </c>
      <c r="FM1527" s="3">
        <f t="shared" si="652"/>
        <v>0</v>
      </c>
      <c r="FN1527" s="3">
        <f t="shared" si="652"/>
        <v>0</v>
      </c>
      <c r="FO1527" s="3">
        <f t="shared" si="652"/>
        <v>0</v>
      </c>
      <c r="FP1527" s="3">
        <f t="shared" si="652"/>
        <v>0</v>
      </c>
      <c r="FQ1527" s="3">
        <f t="shared" si="652"/>
        <v>0</v>
      </c>
      <c r="FR1527" s="3">
        <f t="shared" si="652"/>
        <v>0</v>
      </c>
      <c r="FS1527" s="3">
        <f t="shared" ref="FS1527:GX1527" si="653">FS1536</f>
        <v>0</v>
      </c>
      <c r="FT1527" s="3">
        <f t="shared" si="653"/>
        <v>0</v>
      </c>
      <c r="FU1527" s="3">
        <f t="shared" si="653"/>
        <v>0</v>
      </c>
      <c r="FV1527" s="3">
        <f t="shared" si="653"/>
        <v>0</v>
      </c>
      <c r="FW1527" s="3">
        <f t="shared" si="653"/>
        <v>0</v>
      </c>
      <c r="FX1527" s="3">
        <f t="shared" si="653"/>
        <v>0</v>
      </c>
      <c r="FY1527" s="3">
        <f t="shared" si="653"/>
        <v>0</v>
      </c>
      <c r="FZ1527" s="3">
        <f t="shared" si="653"/>
        <v>0</v>
      </c>
      <c r="GA1527" s="3">
        <f t="shared" si="653"/>
        <v>0</v>
      </c>
      <c r="GB1527" s="3">
        <f t="shared" si="653"/>
        <v>0</v>
      </c>
      <c r="GC1527" s="3">
        <f t="shared" si="653"/>
        <v>0</v>
      </c>
      <c r="GD1527" s="3">
        <f t="shared" si="653"/>
        <v>0</v>
      </c>
      <c r="GE1527" s="3">
        <f t="shared" si="653"/>
        <v>0</v>
      </c>
      <c r="GF1527" s="3">
        <f t="shared" si="653"/>
        <v>0</v>
      </c>
      <c r="GG1527" s="3">
        <f t="shared" si="653"/>
        <v>0</v>
      </c>
      <c r="GH1527" s="3">
        <f t="shared" si="653"/>
        <v>0</v>
      </c>
      <c r="GI1527" s="3">
        <f t="shared" si="653"/>
        <v>0</v>
      </c>
      <c r="GJ1527" s="3">
        <f t="shared" si="653"/>
        <v>0</v>
      </c>
      <c r="GK1527" s="3">
        <f t="shared" si="653"/>
        <v>0</v>
      </c>
      <c r="GL1527" s="3">
        <f t="shared" si="653"/>
        <v>0</v>
      </c>
      <c r="GM1527" s="3">
        <f t="shared" si="653"/>
        <v>0</v>
      </c>
      <c r="GN1527" s="3">
        <f t="shared" si="653"/>
        <v>0</v>
      </c>
      <c r="GO1527" s="3">
        <f t="shared" si="653"/>
        <v>0</v>
      </c>
      <c r="GP1527" s="3">
        <f t="shared" si="653"/>
        <v>0</v>
      </c>
      <c r="GQ1527" s="3">
        <f t="shared" si="653"/>
        <v>0</v>
      </c>
      <c r="GR1527" s="3">
        <f t="shared" si="653"/>
        <v>0</v>
      </c>
      <c r="GS1527" s="3">
        <f t="shared" si="653"/>
        <v>0</v>
      </c>
      <c r="GT1527" s="3">
        <f t="shared" si="653"/>
        <v>0</v>
      </c>
      <c r="GU1527" s="3">
        <f t="shared" si="653"/>
        <v>0</v>
      </c>
      <c r="GV1527" s="3">
        <f t="shared" si="653"/>
        <v>0</v>
      </c>
      <c r="GW1527" s="3">
        <f t="shared" si="653"/>
        <v>0</v>
      </c>
      <c r="GX1527" s="3">
        <f t="shared" si="653"/>
        <v>0</v>
      </c>
    </row>
    <row r="1529" spans="1:245" x14ac:dyDescent="0.2">
      <c r="A1529">
        <v>17</v>
      </c>
      <c r="B1529">
        <v>1</v>
      </c>
      <c r="C1529">
        <f>ROW(SmtRes!A159)</f>
        <v>159</v>
      </c>
      <c r="D1529">
        <f>ROW(EtalonRes!A143)</f>
        <v>143</v>
      </c>
      <c r="E1529" t="s">
        <v>136</v>
      </c>
      <c r="F1529" t="s">
        <v>281</v>
      </c>
      <c r="G1529" t="s">
        <v>282</v>
      </c>
      <c r="H1529" t="s">
        <v>283</v>
      </c>
      <c r="I1529">
        <v>0</v>
      </c>
      <c r="J1529">
        <v>0</v>
      </c>
      <c r="O1529">
        <f t="shared" ref="O1529:O1534" si="654">ROUND(CP1529,2)</f>
        <v>0</v>
      </c>
      <c r="P1529">
        <f t="shared" ref="P1529:P1534" si="655">ROUND(CQ1529*I1529,2)</f>
        <v>0</v>
      </c>
      <c r="Q1529">
        <f t="shared" ref="Q1529:Q1534" si="656">ROUND(CR1529*I1529,2)</f>
        <v>0</v>
      </c>
      <c r="R1529">
        <f t="shared" ref="R1529:R1534" si="657">ROUND(CS1529*I1529,2)</f>
        <v>0</v>
      </c>
      <c r="S1529">
        <f t="shared" ref="S1529:S1534" si="658">ROUND(CT1529*I1529,2)</f>
        <v>0</v>
      </c>
      <c r="T1529">
        <f t="shared" ref="T1529:T1534" si="659">ROUND(CU1529*I1529,2)</f>
        <v>0</v>
      </c>
      <c r="U1529">
        <f t="shared" ref="U1529:U1534" si="660">CV1529*I1529</f>
        <v>0</v>
      </c>
      <c r="V1529">
        <f t="shared" ref="V1529:V1534" si="661">CW1529*I1529</f>
        <v>0</v>
      </c>
      <c r="W1529">
        <f t="shared" ref="W1529:W1534" si="662">ROUND(CX1529*I1529,2)</f>
        <v>0</v>
      </c>
      <c r="X1529">
        <f t="shared" ref="X1529:Y1534" si="663">ROUND(CY1529,2)</f>
        <v>0</v>
      </c>
      <c r="Y1529">
        <f t="shared" si="663"/>
        <v>0</v>
      </c>
      <c r="AA1529">
        <v>36286615</v>
      </c>
      <c r="AB1529">
        <f t="shared" ref="AB1529:AB1534" si="664">ROUND((AC1529+AD1529+AF1529),6)</f>
        <v>600.30999999999995</v>
      </c>
      <c r="AC1529">
        <f t="shared" ref="AC1529:AC1534" si="665">ROUND((ES1529),6)</f>
        <v>0</v>
      </c>
      <c r="AD1529">
        <f t="shared" ref="AD1529:AD1534" si="666">ROUND((((ET1529)-(EU1529))+AE1529),6)</f>
        <v>449.26</v>
      </c>
      <c r="AE1529">
        <f t="shared" ref="AE1529:AF1534" si="667">ROUND((EU1529),6)</f>
        <v>272.14</v>
      </c>
      <c r="AF1529">
        <f t="shared" si="667"/>
        <v>151.05000000000001</v>
      </c>
      <c r="AG1529">
        <f t="shared" ref="AG1529:AG1534" si="668">ROUND((AP1529),6)</f>
        <v>0</v>
      </c>
      <c r="AH1529">
        <f t="shared" ref="AH1529:AI1534" si="669">(EW1529)</f>
        <v>0.82</v>
      </c>
      <c r="AI1529">
        <f t="shared" si="669"/>
        <v>0</v>
      </c>
      <c r="AJ1529">
        <f t="shared" ref="AJ1529:AJ1534" si="670">(AS1529)</f>
        <v>0</v>
      </c>
      <c r="AK1529">
        <v>600.30999999999995</v>
      </c>
      <c r="AL1529">
        <v>0</v>
      </c>
      <c r="AM1529">
        <v>449.26</v>
      </c>
      <c r="AN1529">
        <v>272.14</v>
      </c>
      <c r="AO1529">
        <v>151.05000000000001</v>
      </c>
      <c r="AP1529">
        <v>0</v>
      </c>
      <c r="AQ1529">
        <v>0.82</v>
      </c>
      <c r="AR1529">
        <v>0</v>
      </c>
      <c r="AS1529">
        <v>0</v>
      </c>
      <c r="AT1529">
        <v>80</v>
      </c>
      <c r="AU1529">
        <v>10</v>
      </c>
      <c r="AV1529">
        <v>1</v>
      </c>
      <c r="AW1529">
        <v>1</v>
      </c>
      <c r="AZ1529">
        <v>1</v>
      </c>
      <c r="BA1529">
        <v>1</v>
      </c>
      <c r="BB1529">
        <v>1</v>
      </c>
      <c r="BC1529">
        <v>1</v>
      </c>
      <c r="BD1529" t="s">
        <v>3</v>
      </c>
      <c r="BE1529" t="s">
        <v>3</v>
      </c>
      <c r="BF1529" t="s">
        <v>3</v>
      </c>
      <c r="BG1529" t="s">
        <v>3</v>
      </c>
      <c r="BH1529">
        <v>0</v>
      </c>
      <c r="BI1529">
        <v>4</v>
      </c>
      <c r="BJ1529" t="s">
        <v>284</v>
      </c>
      <c r="BM1529">
        <v>2</v>
      </c>
      <c r="BN1529">
        <v>0</v>
      </c>
      <c r="BO1529" t="s">
        <v>3</v>
      </c>
      <c r="BP1529">
        <v>0</v>
      </c>
      <c r="BQ1529">
        <v>1</v>
      </c>
      <c r="BR1529">
        <v>0</v>
      </c>
      <c r="BS1529">
        <v>1</v>
      </c>
      <c r="BT1529">
        <v>1</v>
      </c>
      <c r="BU1529">
        <v>1</v>
      </c>
      <c r="BV1529">
        <v>1</v>
      </c>
      <c r="BW1529">
        <v>1</v>
      </c>
      <c r="BX1529">
        <v>1</v>
      </c>
      <c r="BY1529" t="s">
        <v>3</v>
      </c>
      <c r="BZ1529">
        <v>80</v>
      </c>
      <c r="CA1529">
        <v>10</v>
      </c>
      <c r="CE1529">
        <v>0</v>
      </c>
      <c r="CF1529">
        <v>0</v>
      </c>
      <c r="CG1529">
        <v>0</v>
      </c>
      <c r="CM1529">
        <v>0</v>
      </c>
      <c r="CN1529" t="s">
        <v>3</v>
      </c>
      <c r="CO1529">
        <v>0</v>
      </c>
      <c r="CP1529">
        <f t="shared" ref="CP1529:CP1534" si="671">(P1529+Q1529+S1529)</f>
        <v>0</v>
      </c>
      <c r="CQ1529">
        <f t="shared" ref="CQ1529:CQ1534" si="672">(AC1529*BC1529*AW1529)</f>
        <v>0</v>
      </c>
      <c r="CR1529">
        <f t="shared" ref="CR1529:CR1534" si="673">((((ET1529)*BB1529-(EU1529)*BS1529)+AE1529*BS1529)*AV1529)</f>
        <v>449.26</v>
      </c>
      <c r="CS1529">
        <f t="shared" ref="CS1529:CS1534" si="674">(AE1529*BS1529*AV1529)</f>
        <v>272.14</v>
      </c>
      <c r="CT1529">
        <f t="shared" ref="CT1529:CT1534" si="675">(AF1529*BA1529*AV1529)</f>
        <v>151.05000000000001</v>
      </c>
      <c r="CU1529">
        <f t="shared" ref="CU1529:CU1534" si="676">AG1529</f>
        <v>0</v>
      </c>
      <c r="CV1529">
        <f t="shared" ref="CV1529:CV1534" si="677">(AH1529*AV1529)</f>
        <v>0.82</v>
      </c>
      <c r="CW1529">
        <f t="shared" ref="CW1529:CX1534" si="678">AI1529</f>
        <v>0</v>
      </c>
      <c r="CX1529">
        <f t="shared" si="678"/>
        <v>0</v>
      </c>
      <c r="CY1529">
        <f t="shared" ref="CY1529:CY1534" si="679">((S1529*BZ1529)/100)</f>
        <v>0</v>
      </c>
      <c r="CZ1529">
        <f t="shared" ref="CZ1529:CZ1534" si="680">((S1529*CA1529)/100)</f>
        <v>0</v>
      </c>
      <c r="DC1529" t="s">
        <v>3</v>
      </c>
      <c r="DD1529" t="s">
        <v>3</v>
      </c>
      <c r="DE1529" t="s">
        <v>3</v>
      </c>
      <c r="DF1529" t="s">
        <v>3</v>
      </c>
      <c r="DG1529" t="s">
        <v>3</v>
      </c>
      <c r="DH1529" t="s">
        <v>3</v>
      </c>
      <c r="DI1529" t="s">
        <v>3</v>
      </c>
      <c r="DJ1529" t="s">
        <v>3</v>
      </c>
      <c r="DK1529" t="s">
        <v>3</v>
      </c>
      <c r="DL1529" t="s">
        <v>3</v>
      </c>
      <c r="DM1529" t="s">
        <v>3</v>
      </c>
      <c r="DN1529">
        <v>0</v>
      </c>
      <c r="DO1529">
        <v>0</v>
      </c>
      <c r="DP1529">
        <v>1</v>
      </c>
      <c r="DQ1529">
        <v>1</v>
      </c>
      <c r="DU1529">
        <v>1005</v>
      </c>
      <c r="DV1529" t="s">
        <v>283</v>
      </c>
      <c r="DW1529" t="s">
        <v>283</v>
      </c>
      <c r="DX1529">
        <v>1</v>
      </c>
      <c r="EE1529">
        <v>34857349</v>
      </c>
      <c r="EF1529">
        <v>1</v>
      </c>
      <c r="EG1529" t="s">
        <v>86</v>
      </c>
      <c r="EH1529">
        <v>0</v>
      </c>
      <c r="EI1529" t="s">
        <v>3</v>
      </c>
      <c r="EJ1529">
        <v>4</v>
      </c>
      <c r="EK1529">
        <v>2</v>
      </c>
      <c r="EL1529" t="s">
        <v>285</v>
      </c>
      <c r="EM1529" t="s">
        <v>88</v>
      </c>
      <c r="EO1529" t="s">
        <v>3</v>
      </c>
      <c r="EQ1529">
        <v>0</v>
      </c>
      <c r="ER1529">
        <v>600.30999999999995</v>
      </c>
      <c r="ES1529">
        <v>0</v>
      </c>
      <c r="ET1529">
        <v>449.26</v>
      </c>
      <c r="EU1529">
        <v>272.14</v>
      </c>
      <c r="EV1529">
        <v>151.05000000000001</v>
      </c>
      <c r="EW1529">
        <v>0.82</v>
      </c>
      <c r="EX1529">
        <v>0</v>
      </c>
      <c r="EY1529">
        <v>0</v>
      </c>
      <c r="FQ1529">
        <v>0</v>
      </c>
      <c r="FR1529">
        <f t="shared" ref="FR1529:FR1534" si="681">ROUND(IF(AND(BH1529=3,BI1529=3),P1529,0),2)</f>
        <v>0</v>
      </c>
      <c r="FS1529">
        <v>0</v>
      </c>
      <c r="FX1529">
        <v>80</v>
      </c>
      <c r="FY1529">
        <v>10</v>
      </c>
      <c r="GA1529" t="s">
        <v>3</v>
      </c>
      <c r="GD1529">
        <v>0</v>
      </c>
      <c r="GF1529">
        <v>-166687398</v>
      </c>
      <c r="GG1529">
        <v>2</v>
      </c>
      <c r="GH1529">
        <v>1</v>
      </c>
      <c r="GI1529">
        <v>-2</v>
      </c>
      <c r="GJ1529">
        <v>0</v>
      </c>
      <c r="GK1529">
        <f>ROUND(R1529*(R12)/100,2)</f>
        <v>0</v>
      </c>
      <c r="GL1529">
        <f t="shared" ref="GL1529:GL1534" si="682">ROUND(IF(AND(BH1529=3,BI1529=3,FS1529&lt;&gt;0),P1529,0),2)</f>
        <v>0</v>
      </c>
      <c r="GM1529">
        <f t="shared" ref="GM1529:GM1534" si="683">ROUND(O1529+X1529+Y1529+GK1529,2)+GX1529</f>
        <v>0</v>
      </c>
      <c r="GN1529">
        <f t="shared" ref="GN1529:GN1534" si="684">IF(OR(BI1529=0,BI1529=1),ROUND(O1529+X1529+Y1529+GK1529,2),0)</f>
        <v>0</v>
      </c>
      <c r="GO1529">
        <f t="shared" ref="GO1529:GO1534" si="685">IF(BI1529=2,ROUND(O1529+X1529+Y1529+GK1529,2),0)</f>
        <v>0</v>
      </c>
      <c r="GP1529">
        <f t="shared" ref="GP1529:GP1534" si="686">IF(BI1529=4,ROUND(O1529+X1529+Y1529+GK1529,2)+GX1529,0)</f>
        <v>0</v>
      </c>
      <c r="GR1529">
        <v>0</v>
      </c>
      <c r="GS1529">
        <v>3</v>
      </c>
      <c r="GT1529">
        <v>0</v>
      </c>
      <c r="GU1529" t="s">
        <v>3</v>
      </c>
      <c r="GV1529">
        <f t="shared" ref="GV1529:GV1534" si="687">ROUND((GT1529),6)</f>
        <v>0</v>
      </c>
      <c r="GW1529">
        <v>1</v>
      </c>
      <c r="GX1529">
        <f t="shared" ref="GX1529:GX1534" si="688">ROUND(HC1529*I1529,2)</f>
        <v>0</v>
      </c>
      <c r="HA1529">
        <v>0</v>
      </c>
      <c r="HB1529">
        <v>0</v>
      </c>
      <c r="HC1529">
        <f t="shared" ref="HC1529:HC1534" si="689">GV1529*GW1529</f>
        <v>0</v>
      </c>
      <c r="IK1529">
        <v>0</v>
      </c>
    </row>
    <row r="1530" spans="1:245" x14ac:dyDescent="0.2">
      <c r="A1530">
        <v>18</v>
      </c>
      <c r="B1530">
        <v>1</v>
      </c>
      <c r="C1530">
        <v>159</v>
      </c>
      <c r="E1530" t="s">
        <v>218</v>
      </c>
      <c r="F1530" t="s">
        <v>286</v>
      </c>
      <c r="G1530" t="s">
        <v>287</v>
      </c>
      <c r="H1530" t="s">
        <v>288</v>
      </c>
      <c r="I1530">
        <f>I1529*J1530</f>
        <v>0</v>
      </c>
      <c r="J1530">
        <v>4.0000000000000001E-3</v>
      </c>
      <c r="O1530">
        <f t="shared" si="654"/>
        <v>0</v>
      </c>
      <c r="P1530">
        <f t="shared" si="655"/>
        <v>0</v>
      </c>
      <c r="Q1530">
        <f t="shared" si="656"/>
        <v>0</v>
      </c>
      <c r="R1530">
        <f t="shared" si="657"/>
        <v>0</v>
      </c>
      <c r="S1530">
        <f t="shared" si="658"/>
        <v>0</v>
      </c>
      <c r="T1530">
        <f t="shared" si="659"/>
        <v>0</v>
      </c>
      <c r="U1530">
        <f t="shared" si="660"/>
        <v>0</v>
      </c>
      <c r="V1530">
        <f t="shared" si="661"/>
        <v>0</v>
      </c>
      <c r="W1530">
        <f t="shared" si="662"/>
        <v>0</v>
      </c>
      <c r="X1530">
        <f t="shared" si="663"/>
        <v>0</v>
      </c>
      <c r="Y1530">
        <f t="shared" si="663"/>
        <v>0</v>
      </c>
      <c r="AA1530">
        <v>36286615</v>
      </c>
      <c r="AB1530">
        <f t="shared" si="664"/>
        <v>28107.11</v>
      </c>
      <c r="AC1530">
        <f t="shared" si="665"/>
        <v>28107.11</v>
      </c>
      <c r="AD1530">
        <f t="shared" si="666"/>
        <v>0</v>
      </c>
      <c r="AE1530">
        <f t="shared" si="667"/>
        <v>0</v>
      </c>
      <c r="AF1530">
        <f t="shared" si="667"/>
        <v>0</v>
      </c>
      <c r="AG1530">
        <f t="shared" si="668"/>
        <v>0</v>
      </c>
      <c r="AH1530">
        <f t="shared" si="669"/>
        <v>0</v>
      </c>
      <c r="AI1530">
        <f t="shared" si="669"/>
        <v>0</v>
      </c>
      <c r="AJ1530">
        <f t="shared" si="670"/>
        <v>0</v>
      </c>
      <c r="AK1530">
        <v>28107.11</v>
      </c>
      <c r="AL1530">
        <v>28107.11</v>
      </c>
      <c r="AM1530">
        <v>0</v>
      </c>
      <c r="AN1530">
        <v>0</v>
      </c>
      <c r="AO1530">
        <v>0</v>
      </c>
      <c r="AP1530">
        <v>0</v>
      </c>
      <c r="AQ1530">
        <v>0</v>
      </c>
      <c r="AR1530">
        <v>0</v>
      </c>
      <c r="AS1530">
        <v>0</v>
      </c>
      <c r="AT1530">
        <v>80</v>
      </c>
      <c r="AU1530">
        <v>10</v>
      </c>
      <c r="AV1530">
        <v>1</v>
      </c>
      <c r="AW1530">
        <v>1</v>
      </c>
      <c r="AZ1530">
        <v>1</v>
      </c>
      <c r="BA1530">
        <v>1</v>
      </c>
      <c r="BB1530">
        <v>1</v>
      </c>
      <c r="BC1530">
        <v>1</v>
      </c>
      <c r="BD1530" t="s">
        <v>3</v>
      </c>
      <c r="BE1530" t="s">
        <v>3</v>
      </c>
      <c r="BF1530" t="s">
        <v>3</v>
      </c>
      <c r="BG1530" t="s">
        <v>3</v>
      </c>
      <c r="BH1530">
        <v>3</v>
      </c>
      <c r="BI1530">
        <v>4</v>
      </c>
      <c r="BJ1530" t="s">
        <v>289</v>
      </c>
      <c r="BM1530">
        <v>2</v>
      </c>
      <c r="BN1530">
        <v>0</v>
      </c>
      <c r="BO1530" t="s">
        <v>3</v>
      </c>
      <c r="BP1530">
        <v>0</v>
      </c>
      <c r="BQ1530">
        <v>1</v>
      </c>
      <c r="BR1530">
        <v>0</v>
      </c>
      <c r="BS1530">
        <v>1</v>
      </c>
      <c r="BT1530">
        <v>1</v>
      </c>
      <c r="BU1530">
        <v>1</v>
      </c>
      <c r="BV1530">
        <v>1</v>
      </c>
      <c r="BW1530">
        <v>1</v>
      </c>
      <c r="BX1530">
        <v>1</v>
      </c>
      <c r="BY1530" t="s">
        <v>3</v>
      </c>
      <c r="BZ1530">
        <v>80</v>
      </c>
      <c r="CA1530">
        <v>10</v>
      </c>
      <c r="CE1530">
        <v>0</v>
      </c>
      <c r="CF1530">
        <v>0</v>
      </c>
      <c r="CG1530">
        <v>0</v>
      </c>
      <c r="CM1530">
        <v>0</v>
      </c>
      <c r="CN1530" t="s">
        <v>3</v>
      </c>
      <c r="CO1530">
        <v>0</v>
      </c>
      <c r="CP1530">
        <f t="shared" si="671"/>
        <v>0</v>
      </c>
      <c r="CQ1530">
        <f t="shared" si="672"/>
        <v>28107.11</v>
      </c>
      <c r="CR1530">
        <f t="shared" si="673"/>
        <v>0</v>
      </c>
      <c r="CS1530">
        <f t="shared" si="674"/>
        <v>0</v>
      </c>
      <c r="CT1530">
        <f t="shared" si="675"/>
        <v>0</v>
      </c>
      <c r="CU1530">
        <f t="shared" si="676"/>
        <v>0</v>
      </c>
      <c r="CV1530">
        <f t="shared" si="677"/>
        <v>0</v>
      </c>
      <c r="CW1530">
        <f t="shared" si="678"/>
        <v>0</v>
      </c>
      <c r="CX1530">
        <f t="shared" si="678"/>
        <v>0</v>
      </c>
      <c r="CY1530">
        <f t="shared" si="679"/>
        <v>0</v>
      </c>
      <c r="CZ1530">
        <f t="shared" si="680"/>
        <v>0</v>
      </c>
      <c r="DC1530" t="s">
        <v>3</v>
      </c>
      <c r="DD1530" t="s">
        <v>3</v>
      </c>
      <c r="DE1530" t="s">
        <v>3</v>
      </c>
      <c r="DF1530" t="s">
        <v>3</v>
      </c>
      <c r="DG1530" t="s">
        <v>3</v>
      </c>
      <c r="DH1530" t="s">
        <v>3</v>
      </c>
      <c r="DI1530" t="s">
        <v>3</v>
      </c>
      <c r="DJ1530" t="s">
        <v>3</v>
      </c>
      <c r="DK1530" t="s">
        <v>3</v>
      </c>
      <c r="DL1530" t="s">
        <v>3</v>
      </c>
      <c r="DM1530" t="s">
        <v>3</v>
      </c>
      <c r="DN1530">
        <v>0</v>
      </c>
      <c r="DO1530">
        <v>0</v>
      </c>
      <c r="DP1530">
        <v>1</v>
      </c>
      <c r="DQ1530">
        <v>1</v>
      </c>
      <c r="DU1530">
        <v>1013</v>
      </c>
      <c r="DV1530" t="s">
        <v>288</v>
      </c>
      <c r="DW1530" t="s">
        <v>288</v>
      </c>
      <c r="DX1530">
        <v>1</v>
      </c>
      <c r="EE1530">
        <v>34857349</v>
      </c>
      <c r="EF1530">
        <v>1</v>
      </c>
      <c r="EG1530" t="s">
        <v>86</v>
      </c>
      <c r="EH1530">
        <v>0</v>
      </c>
      <c r="EI1530" t="s">
        <v>3</v>
      </c>
      <c r="EJ1530">
        <v>4</v>
      </c>
      <c r="EK1530">
        <v>2</v>
      </c>
      <c r="EL1530" t="s">
        <v>285</v>
      </c>
      <c r="EM1530" t="s">
        <v>88</v>
      </c>
      <c r="EO1530" t="s">
        <v>3</v>
      </c>
      <c r="EQ1530">
        <v>0</v>
      </c>
      <c r="ER1530">
        <v>28107.11</v>
      </c>
      <c r="ES1530">
        <v>28107.11</v>
      </c>
      <c r="ET1530">
        <v>0</v>
      </c>
      <c r="EU1530">
        <v>0</v>
      </c>
      <c r="EV1530">
        <v>0</v>
      </c>
      <c r="EW1530">
        <v>0</v>
      </c>
      <c r="EX1530">
        <v>0</v>
      </c>
      <c r="FQ1530">
        <v>0</v>
      </c>
      <c r="FR1530">
        <f t="shared" si="681"/>
        <v>0</v>
      </c>
      <c r="FS1530">
        <v>0</v>
      </c>
      <c r="FX1530">
        <v>80</v>
      </c>
      <c r="FY1530">
        <v>10</v>
      </c>
      <c r="GA1530" t="s">
        <v>3</v>
      </c>
      <c r="GD1530">
        <v>0</v>
      </c>
      <c r="GF1530">
        <v>-168027605</v>
      </c>
      <c r="GG1530">
        <v>2</v>
      </c>
      <c r="GH1530">
        <v>1</v>
      </c>
      <c r="GI1530">
        <v>-2</v>
      </c>
      <c r="GJ1530">
        <v>0</v>
      </c>
      <c r="GK1530">
        <f>ROUND(R1530*(R12)/100,2)</f>
        <v>0</v>
      </c>
      <c r="GL1530">
        <f t="shared" si="682"/>
        <v>0</v>
      </c>
      <c r="GM1530">
        <f t="shared" si="683"/>
        <v>0</v>
      </c>
      <c r="GN1530">
        <f t="shared" si="684"/>
        <v>0</v>
      </c>
      <c r="GO1530">
        <f t="shared" si="685"/>
        <v>0</v>
      </c>
      <c r="GP1530">
        <f t="shared" si="686"/>
        <v>0</v>
      </c>
      <c r="GR1530">
        <v>0</v>
      </c>
      <c r="GS1530">
        <v>3</v>
      </c>
      <c r="GT1530">
        <v>0</v>
      </c>
      <c r="GU1530" t="s">
        <v>3</v>
      </c>
      <c r="GV1530">
        <f t="shared" si="687"/>
        <v>0</v>
      </c>
      <c r="GW1530">
        <v>1</v>
      </c>
      <c r="GX1530">
        <f t="shared" si="688"/>
        <v>0</v>
      </c>
      <c r="HA1530">
        <v>0</v>
      </c>
      <c r="HB1530">
        <v>0</v>
      </c>
      <c r="HC1530">
        <f t="shared" si="689"/>
        <v>0</v>
      </c>
      <c r="IK1530">
        <v>0</v>
      </c>
    </row>
    <row r="1531" spans="1:245" x14ac:dyDescent="0.2">
      <c r="A1531">
        <v>17</v>
      </c>
      <c r="B1531">
        <v>1</v>
      </c>
      <c r="C1531">
        <f>ROW(SmtRes!A165)</f>
        <v>165</v>
      </c>
      <c r="D1531">
        <f>ROW(EtalonRes!A148)</f>
        <v>148</v>
      </c>
      <c r="E1531" t="s">
        <v>137</v>
      </c>
      <c r="F1531" t="s">
        <v>290</v>
      </c>
      <c r="G1531" t="s">
        <v>291</v>
      </c>
      <c r="H1531" t="s">
        <v>283</v>
      </c>
      <c r="I1531">
        <v>0</v>
      </c>
      <c r="J1531">
        <v>0</v>
      </c>
      <c r="O1531">
        <f t="shared" si="654"/>
        <v>0</v>
      </c>
      <c r="P1531">
        <f t="shared" si="655"/>
        <v>0</v>
      </c>
      <c r="Q1531">
        <f t="shared" si="656"/>
        <v>0</v>
      </c>
      <c r="R1531">
        <f t="shared" si="657"/>
        <v>0</v>
      </c>
      <c r="S1531">
        <f t="shared" si="658"/>
        <v>0</v>
      </c>
      <c r="T1531">
        <f t="shared" si="659"/>
        <v>0</v>
      </c>
      <c r="U1531">
        <f t="shared" si="660"/>
        <v>0</v>
      </c>
      <c r="V1531">
        <f t="shared" si="661"/>
        <v>0</v>
      </c>
      <c r="W1531">
        <f t="shared" si="662"/>
        <v>0</v>
      </c>
      <c r="X1531">
        <f t="shared" si="663"/>
        <v>0</v>
      </c>
      <c r="Y1531">
        <f t="shared" si="663"/>
        <v>0</v>
      </c>
      <c r="AA1531">
        <v>36286615</v>
      </c>
      <c r="AB1531">
        <f t="shared" si="664"/>
        <v>1932.31</v>
      </c>
      <c r="AC1531">
        <f t="shared" si="665"/>
        <v>1109.26</v>
      </c>
      <c r="AD1531">
        <f t="shared" si="666"/>
        <v>301.98</v>
      </c>
      <c r="AE1531">
        <f t="shared" si="667"/>
        <v>171.09</v>
      </c>
      <c r="AF1531">
        <f t="shared" si="667"/>
        <v>521.07000000000005</v>
      </c>
      <c r="AG1531">
        <f t="shared" si="668"/>
        <v>0</v>
      </c>
      <c r="AH1531">
        <f t="shared" si="669"/>
        <v>2.35</v>
      </c>
      <c r="AI1531">
        <f t="shared" si="669"/>
        <v>0</v>
      </c>
      <c r="AJ1531">
        <f t="shared" si="670"/>
        <v>0</v>
      </c>
      <c r="AK1531">
        <v>1932.31</v>
      </c>
      <c r="AL1531">
        <v>1109.26</v>
      </c>
      <c r="AM1531">
        <v>301.98</v>
      </c>
      <c r="AN1531">
        <v>171.09</v>
      </c>
      <c r="AO1531">
        <v>521.07000000000005</v>
      </c>
      <c r="AP1531">
        <v>0</v>
      </c>
      <c r="AQ1531">
        <v>2.35</v>
      </c>
      <c r="AR1531">
        <v>0</v>
      </c>
      <c r="AS1531">
        <v>0</v>
      </c>
      <c r="AT1531">
        <v>80</v>
      </c>
      <c r="AU1531">
        <v>10</v>
      </c>
      <c r="AV1531">
        <v>1</v>
      </c>
      <c r="AW1531">
        <v>1</v>
      </c>
      <c r="AZ1531">
        <v>1</v>
      </c>
      <c r="BA1531">
        <v>1</v>
      </c>
      <c r="BB1531">
        <v>1</v>
      </c>
      <c r="BC1531">
        <v>1</v>
      </c>
      <c r="BD1531" t="s">
        <v>3</v>
      </c>
      <c r="BE1531" t="s">
        <v>3</v>
      </c>
      <c r="BF1531" t="s">
        <v>3</v>
      </c>
      <c r="BG1531" t="s">
        <v>3</v>
      </c>
      <c r="BH1531">
        <v>0</v>
      </c>
      <c r="BI1531">
        <v>4</v>
      </c>
      <c r="BJ1531" t="s">
        <v>292</v>
      </c>
      <c r="BM1531">
        <v>2</v>
      </c>
      <c r="BN1531">
        <v>0</v>
      </c>
      <c r="BO1531" t="s">
        <v>3</v>
      </c>
      <c r="BP1531">
        <v>0</v>
      </c>
      <c r="BQ1531">
        <v>1</v>
      </c>
      <c r="BR1531">
        <v>0</v>
      </c>
      <c r="BS1531">
        <v>1</v>
      </c>
      <c r="BT1531">
        <v>1</v>
      </c>
      <c r="BU1531">
        <v>1</v>
      </c>
      <c r="BV1531">
        <v>1</v>
      </c>
      <c r="BW1531">
        <v>1</v>
      </c>
      <c r="BX1531">
        <v>1</v>
      </c>
      <c r="BY1531" t="s">
        <v>3</v>
      </c>
      <c r="BZ1531">
        <v>80</v>
      </c>
      <c r="CA1531">
        <v>10</v>
      </c>
      <c r="CE1531">
        <v>0</v>
      </c>
      <c r="CF1531">
        <v>0</v>
      </c>
      <c r="CG1531">
        <v>0</v>
      </c>
      <c r="CM1531">
        <v>0</v>
      </c>
      <c r="CN1531" t="s">
        <v>3</v>
      </c>
      <c r="CO1531">
        <v>0</v>
      </c>
      <c r="CP1531">
        <f t="shared" si="671"/>
        <v>0</v>
      </c>
      <c r="CQ1531">
        <f t="shared" si="672"/>
        <v>1109.26</v>
      </c>
      <c r="CR1531">
        <f t="shared" si="673"/>
        <v>301.98</v>
      </c>
      <c r="CS1531">
        <f t="shared" si="674"/>
        <v>171.09</v>
      </c>
      <c r="CT1531">
        <f t="shared" si="675"/>
        <v>521.07000000000005</v>
      </c>
      <c r="CU1531">
        <f t="shared" si="676"/>
        <v>0</v>
      </c>
      <c r="CV1531">
        <f t="shared" si="677"/>
        <v>2.35</v>
      </c>
      <c r="CW1531">
        <f t="shared" si="678"/>
        <v>0</v>
      </c>
      <c r="CX1531">
        <f t="shared" si="678"/>
        <v>0</v>
      </c>
      <c r="CY1531">
        <f t="shared" si="679"/>
        <v>0</v>
      </c>
      <c r="CZ1531">
        <f t="shared" si="680"/>
        <v>0</v>
      </c>
      <c r="DC1531" t="s">
        <v>3</v>
      </c>
      <c r="DD1531" t="s">
        <v>3</v>
      </c>
      <c r="DE1531" t="s">
        <v>3</v>
      </c>
      <c r="DF1531" t="s">
        <v>3</v>
      </c>
      <c r="DG1531" t="s">
        <v>3</v>
      </c>
      <c r="DH1531" t="s">
        <v>3</v>
      </c>
      <c r="DI1531" t="s">
        <v>3</v>
      </c>
      <c r="DJ1531" t="s">
        <v>3</v>
      </c>
      <c r="DK1531" t="s">
        <v>3</v>
      </c>
      <c r="DL1531" t="s">
        <v>3</v>
      </c>
      <c r="DM1531" t="s">
        <v>3</v>
      </c>
      <c r="DN1531">
        <v>0</v>
      </c>
      <c r="DO1531">
        <v>0</v>
      </c>
      <c r="DP1531">
        <v>1</v>
      </c>
      <c r="DQ1531">
        <v>1</v>
      </c>
      <c r="DU1531">
        <v>1005</v>
      </c>
      <c r="DV1531" t="s">
        <v>283</v>
      </c>
      <c r="DW1531" t="s">
        <v>283</v>
      </c>
      <c r="DX1531">
        <v>1</v>
      </c>
      <c r="EE1531">
        <v>34857349</v>
      </c>
      <c r="EF1531">
        <v>1</v>
      </c>
      <c r="EG1531" t="s">
        <v>86</v>
      </c>
      <c r="EH1531">
        <v>0</v>
      </c>
      <c r="EI1531" t="s">
        <v>3</v>
      </c>
      <c r="EJ1531">
        <v>4</v>
      </c>
      <c r="EK1531">
        <v>2</v>
      </c>
      <c r="EL1531" t="s">
        <v>285</v>
      </c>
      <c r="EM1531" t="s">
        <v>88</v>
      </c>
      <c r="EO1531" t="s">
        <v>3</v>
      </c>
      <c r="EQ1531">
        <v>0</v>
      </c>
      <c r="ER1531">
        <v>1932.31</v>
      </c>
      <c r="ES1531">
        <v>1109.26</v>
      </c>
      <c r="ET1531">
        <v>301.98</v>
      </c>
      <c r="EU1531">
        <v>171.09</v>
      </c>
      <c r="EV1531">
        <v>521.07000000000005</v>
      </c>
      <c r="EW1531">
        <v>2.35</v>
      </c>
      <c r="EX1531">
        <v>0</v>
      </c>
      <c r="EY1531">
        <v>0</v>
      </c>
      <c r="FQ1531">
        <v>0</v>
      </c>
      <c r="FR1531">
        <f t="shared" si="681"/>
        <v>0</v>
      </c>
      <c r="FS1531">
        <v>0</v>
      </c>
      <c r="FX1531">
        <v>80</v>
      </c>
      <c r="FY1531">
        <v>10</v>
      </c>
      <c r="GA1531" t="s">
        <v>3</v>
      </c>
      <c r="GD1531">
        <v>0</v>
      </c>
      <c r="GF1531">
        <v>2138182476</v>
      </c>
      <c r="GG1531">
        <v>2</v>
      </c>
      <c r="GH1531">
        <v>1</v>
      </c>
      <c r="GI1531">
        <v>-2</v>
      </c>
      <c r="GJ1531">
        <v>0</v>
      </c>
      <c r="GK1531">
        <f>ROUND(R1531*(R12)/100,2)</f>
        <v>0</v>
      </c>
      <c r="GL1531">
        <f t="shared" si="682"/>
        <v>0</v>
      </c>
      <c r="GM1531">
        <f t="shared" si="683"/>
        <v>0</v>
      </c>
      <c r="GN1531">
        <f t="shared" si="684"/>
        <v>0</v>
      </c>
      <c r="GO1531">
        <f t="shared" si="685"/>
        <v>0</v>
      </c>
      <c r="GP1531">
        <f t="shared" si="686"/>
        <v>0</v>
      </c>
      <c r="GR1531">
        <v>0</v>
      </c>
      <c r="GS1531">
        <v>3</v>
      </c>
      <c r="GT1531">
        <v>0</v>
      </c>
      <c r="GU1531" t="s">
        <v>3</v>
      </c>
      <c r="GV1531">
        <f t="shared" si="687"/>
        <v>0</v>
      </c>
      <c r="GW1531">
        <v>1</v>
      </c>
      <c r="GX1531">
        <f t="shared" si="688"/>
        <v>0</v>
      </c>
      <c r="HA1531">
        <v>0</v>
      </c>
      <c r="HB1531">
        <v>0</v>
      </c>
      <c r="HC1531">
        <f t="shared" si="689"/>
        <v>0</v>
      </c>
      <c r="IK1531">
        <v>0</v>
      </c>
    </row>
    <row r="1532" spans="1:245" x14ac:dyDescent="0.2">
      <c r="A1532">
        <v>18</v>
      </c>
      <c r="B1532">
        <v>1</v>
      </c>
      <c r="C1532">
        <v>164</v>
      </c>
      <c r="E1532" t="s">
        <v>226</v>
      </c>
      <c r="F1532" t="s">
        <v>293</v>
      </c>
      <c r="G1532" t="s">
        <v>294</v>
      </c>
      <c r="H1532" t="s">
        <v>295</v>
      </c>
      <c r="I1532">
        <f>I1531*J1532</f>
        <v>0</v>
      </c>
      <c r="J1532">
        <v>-6.6</v>
      </c>
      <c r="O1532">
        <f t="shared" si="654"/>
        <v>0</v>
      </c>
      <c r="P1532">
        <f t="shared" si="655"/>
        <v>0</v>
      </c>
      <c r="Q1532">
        <f t="shared" si="656"/>
        <v>0</v>
      </c>
      <c r="R1532">
        <f t="shared" si="657"/>
        <v>0</v>
      </c>
      <c r="S1532">
        <f t="shared" si="658"/>
        <v>0</v>
      </c>
      <c r="T1532">
        <f t="shared" si="659"/>
        <v>0</v>
      </c>
      <c r="U1532">
        <f t="shared" si="660"/>
        <v>0</v>
      </c>
      <c r="V1532">
        <f t="shared" si="661"/>
        <v>0</v>
      </c>
      <c r="W1532">
        <f t="shared" si="662"/>
        <v>0</v>
      </c>
      <c r="X1532">
        <f t="shared" si="663"/>
        <v>0</v>
      </c>
      <c r="Y1532">
        <f t="shared" si="663"/>
        <v>0</v>
      </c>
      <c r="AA1532">
        <v>36286615</v>
      </c>
      <c r="AB1532">
        <f t="shared" si="664"/>
        <v>123.47</v>
      </c>
      <c r="AC1532">
        <f t="shared" si="665"/>
        <v>123.47</v>
      </c>
      <c r="AD1532">
        <f t="shared" si="666"/>
        <v>0</v>
      </c>
      <c r="AE1532">
        <f t="shared" si="667"/>
        <v>0</v>
      </c>
      <c r="AF1532">
        <f t="shared" si="667"/>
        <v>0</v>
      </c>
      <c r="AG1532">
        <f t="shared" si="668"/>
        <v>0</v>
      </c>
      <c r="AH1532">
        <f t="shared" si="669"/>
        <v>0</v>
      </c>
      <c r="AI1532">
        <f t="shared" si="669"/>
        <v>0</v>
      </c>
      <c r="AJ1532">
        <f t="shared" si="670"/>
        <v>0</v>
      </c>
      <c r="AK1532">
        <v>123.47</v>
      </c>
      <c r="AL1532">
        <v>123.47</v>
      </c>
      <c r="AM1532">
        <v>0</v>
      </c>
      <c r="AN1532">
        <v>0</v>
      </c>
      <c r="AO1532">
        <v>0</v>
      </c>
      <c r="AP1532">
        <v>0</v>
      </c>
      <c r="AQ1532">
        <v>0</v>
      </c>
      <c r="AR1532">
        <v>0</v>
      </c>
      <c r="AS1532">
        <v>0</v>
      </c>
      <c r="AT1532">
        <v>80</v>
      </c>
      <c r="AU1532">
        <v>10</v>
      </c>
      <c r="AV1532">
        <v>1</v>
      </c>
      <c r="AW1532">
        <v>1</v>
      </c>
      <c r="AZ1532">
        <v>1</v>
      </c>
      <c r="BA1532">
        <v>1</v>
      </c>
      <c r="BB1532">
        <v>1</v>
      </c>
      <c r="BC1532">
        <v>1</v>
      </c>
      <c r="BD1532" t="s">
        <v>3</v>
      </c>
      <c r="BE1532" t="s">
        <v>3</v>
      </c>
      <c r="BF1532" t="s">
        <v>3</v>
      </c>
      <c r="BG1532" t="s">
        <v>3</v>
      </c>
      <c r="BH1532">
        <v>3</v>
      </c>
      <c r="BI1532">
        <v>4</v>
      </c>
      <c r="BJ1532" t="s">
        <v>296</v>
      </c>
      <c r="BM1532">
        <v>2</v>
      </c>
      <c r="BN1532">
        <v>0</v>
      </c>
      <c r="BO1532" t="s">
        <v>3</v>
      </c>
      <c r="BP1532">
        <v>0</v>
      </c>
      <c r="BQ1532">
        <v>1</v>
      </c>
      <c r="BR1532">
        <v>1</v>
      </c>
      <c r="BS1532">
        <v>1</v>
      </c>
      <c r="BT1532">
        <v>1</v>
      </c>
      <c r="BU1532">
        <v>1</v>
      </c>
      <c r="BV1532">
        <v>1</v>
      </c>
      <c r="BW1532">
        <v>1</v>
      </c>
      <c r="BX1532">
        <v>1</v>
      </c>
      <c r="BY1532" t="s">
        <v>3</v>
      </c>
      <c r="BZ1532">
        <v>80</v>
      </c>
      <c r="CA1532">
        <v>10</v>
      </c>
      <c r="CE1532">
        <v>0</v>
      </c>
      <c r="CF1532">
        <v>0</v>
      </c>
      <c r="CG1532">
        <v>0</v>
      </c>
      <c r="CM1532">
        <v>0</v>
      </c>
      <c r="CN1532" t="s">
        <v>3</v>
      </c>
      <c r="CO1532">
        <v>0</v>
      </c>
      <c r="CP1532">
        <f t="shared" si="671"/>
        <v>0</v>
      </c>
      <c r="CQ1532">
        <f t="shared" si="672"/>
        <v>123.47</v>
      </c>
      <c r="CR1532">
        <f t="shared" si="673"/>
        <v>0</v>
      </c>
      <c r="CS1532">
        <f t="shared" si="674"/>
        <v>0</v>
      </c>
      <c r="CT1532">
        <f t="shared" si="675"/>
        <v>0</v>
      </c>
      <c r="CU1532">
        <f t="shared" si="676"/>
        <v>0</v>
      </c>
      <c r="CV1532">
        <f t="shared" si="677"/>
        <v>0</v>
      </c>
      <c r="CW1532">
        <f t="shared" si="678"/>
        <v>0</v>
      </c>
      <c r="CX1532">
        <f t="shared" si="678"/>
        <v>0</v>
      </c>
      <c r="CY1532">
        <f t="shared" si="679"/>
        <v>0</v>
      </c>
      <c r="CZ1532">
        <f t="shared" si="680"/>
        <v>0</v>
      </c>
      <c r="DC1532" t="s">
        <v>3</v>
      </c>
      <c r="DD1532" t="s">
        <v>3</v>
      </c>
      <c r="DE1532" t="s">
        <v>3</v>
      </c>
      <c r="DF1532" t="s">
        <v>3</v>
      </c>
      <c r="DG1532" t="s">
        <v>3</v>
      </c>
      <c r="DH1532" t="s">
        <v>3</v>
      </c>
      <c r="DI1532" t="s">
        <v>3</v>
      </c>
      <c r="DJ1532" t="s">
        <v>3</v>
      </c>
      <c r="DK1532" t="s">
        <v>3</v>
      </c>
      <c r="DL1532" t="s">
        <v>3</v>
      </c>
      <c r="DM1532" t="s">
        <v>3</v>
      </c>
      <c r="DN1532">
        <v>0</v>
      </c>
      <c r="DO1532">
        <v>0</v>
      </c>
      <c r="DP1532">
        <v>1</v>
      </c>
      <c r="DQ1532">
        <v>1</v>
      </c>
      <c r="DU1532">
        <v>1009</v>
      </c>
      <c r="DV1532" t="s">
        <v>295</v>
      </c>
      <c r="DW1532" t="s">
        <v>295</v>
      </c>
      <c r="DX1532">
        <v>1</v>
      </c>
      <c r="EE1532">
        <v>34857349</v>
      </c>
      <c r="EF1532">
        <v>1</v>
      </c>
      <c r="EG1532" t="s">
        <v>86</v>
      </c>
      <c r="EH1532">
        <v>0</v>
      </c>
      <c r="EI1532" t="s">
        <v>3</v>
      </c>
      <c r="EJ1532">
        <v>4</v>
      </c>
      <c r="EK1532">
        <v>2</v>
      </c>
      <c r="EL1532" t="s">
        <v>285</v>
      </c>
      <c r="EM1532" t="s">
        <v>88</v>
      </c>
      <c r="EO1532" t="s">
        <v>3</v>
      </c>
      <c r="EQ1532">
        <v>32768</v>
      </c>
      <c r="ER1532">
        <v>123.47</v>
      </c>
      <c r="ES1532">
        <v>123.47</v>
      </c>
      <c r="ET1532">
        <v>0</v>
      </c>
      <c r="EU1532">
        <v>0</v>
      </c>
      <c r="EV1532">
        <v>0</v>
      </c>
      <c r="EW1532">
        <v>0</v>
      </c>
      <c r="EX1532">
        <v>0</v>
      </c>
      <c r="FQ1532">
        <v>0</v>
      </c>
      <c r="FR1532">
        <f t="shared" si="681"/>
        <v>0</v>
      </c>
      <c r="FS1532">
        <v>0</v>
      </c>
      <c r="FX1532">
        <v>80</v>
      </c>
      <c r="FY1532">
        <v>10</v>
      </c>
      <c r="GA1532" t="s">
        <v>3</v>
      </c>
      <c r="GD1532">
        <v>0</v>
      </c>
      <c r="GF1532">
        <v>-447900901</v>
      </c>
      <c r="GG1532">
        <v>2</v>
      </c>
      <c r="GH1532">
        <v>1</v>
      </c>
      <c r="GI1532">
        <v>-2</v>
      </c>
      <c r="GJ1532">
        <v>0</v>
      </c>
      <c r="GK1532">
        <f>ROUND(R1532*(R12)/100,2)</f>
        <v>0</v>
      </c>
      <c r="GL1532">
        <f t="shared" si="682"/>
        <v>0</v>
      </c>
      <c r="GM1532">
        <f t="shared" si="683"/>
        <v>0</v>
      </c>
      <c r="GN1532">
        <f t="shared" si="684"/>
        <v>0</v>
      </c>
      <c r="GO1532">
        <f t="shared" si="685"/>
        <v>0</v>
      </c>
      <c r="GP1532">
        <f t="shared" si="686"/>
        <v>0</v>
      </c>
      <c r="GR1532">
        <v>0</v>
      </c>
      <c r="GS1532">
        <v>3</v>
      </c>
      <c r="GT1532">
        <v>0</v>
      </c>
      <c r="GU1532" t="s">
        <v>3</v>
      </c>
      <c r="GV1532">
        <f t="shared" si="687"/>
        <v>0</v>
      </c>
      <c r="GW1532">
        <v>1</v>
      </c>
      <c r="GX1532">
        <f t="shared" si="688"/>
        <v>0</v>
      </c>
      <c r="HA1532">
        <v>0</v>
      </c>
      <c r="HB1532">
        <v>0</v>
      </c>
      <c r="HC1532">
        <f t="shared" si="689"/>
        <v>0</v>
      </c>
      <c r="IK1532">
        <v>0</v>
      </c>
    </row>
    <row r="1533" spans="1:245" x14ac:dyDescent="0.2">
      <c r="A1533">
        <v>18</v>
      </c>
      <c r="B1533">
        <v>1</v>
      </c>
      <c r="C1533">
        <v>165</v>
      </c>
      <c r="E1533" t="s">
        <v>227</v>
      </c>
      <c r="F1533" t="s">
        <v>297</v>
      </c>
      <c r="G1533" t="s">
        <v>298</v>
      </c>
      <c r="H1533" t="s">
        <v>295</v>
      </c>
      <c r="I1533">
        <f>I1531*J1533</f>
        <v>0</v>
      </c>
      <c r="J1533">
        <v>6.6</v>
      </c>
      <c r="O1533">
        <f t="shared" si="654"/>
        <v>0</v>
      </c>
      <c r="P1533">
        <f t="shared" si="655"/>
        <v>0</v>
      </c>
      <c r="Q1533">
        <f t="shared" si="656"/>
        <v>0</v>
      </c>
      <c r="R1533">
        <f t="shared" si="657"/>
        <v>0</v>
      </c>
      <c r="S1533">
        <f t="shared" si="658"/>
        <v>0</v>
      </c>
      <c r="T1533">
        <f t="shared" si="659"/>
        <v>0</v>
      </c>
      <c r="U1533">
        <f t="shared" si="660"/>
        <v>0</v>
      </c>
      <c r="V1533">
        <f t="shared" si="661"/>
        <v>0</v>
      </c>
      <c r="W1533">
        <f t="shared" si="662"/>
        <v>0</v>
      </c>
      <c r="X1533">
        <f t="shared" si="663"/>
        <v>0</v>
      </c>
      <c r="Y1533">
        <f t="shared" si="663"/>
        <v>0</v>
      </c>
      <c r="AA1533">
        <v>36286615</v>
      </c>
      <c r="AB1533">
        <f t="shared" si="664"/>
        <v>131.59</v>
      </c>
      <c r="AC1533">
        <f t="shared" si="665"/>
        <v>131.59</v>
      </c>
      <c r="AD1533">
        <f t="shared" si="666"/>
        <v>0</v>
      </c>
      <c r="AE1533">
        <f t="shared" si="667"/>
        <v>0</v>
      </c>
      <c r="AF1533">
        <f t="shared" si="667"/>
        <v>0</v>
      </c>
      <c r="AG1533">
        <f t="shared" si="668"/>
        <v>0</v>
      </c>
      <c r="AH1533">
        <f t="shared" si="669"/>
        <v>0</v>
      </c>
      <c r="AI1533">
        <f t="shared" si="669"/>
        <v>0</v>
      </c>
      <c r="AJ1533">
        <f t="shared" si="670"/>
        <v>0</v>
      </c>
      <c r="AK1533">
        <v>131.59</v>
      </c>
      <c r="AL1533">
        <v>131.59</v>
      </c>
      <c r="AM1533">
        <v>0</v>
      </c>
      <c r="AN1533">
        <v>0</v>
      </c>
      <c r="AO1533">
        <v>0</v>
      </c>
      <c r="AP1533">
        <v>0</v>
      </c>
      <c r="AQ1533">
        <v>0</v>
      </c>
      <c r="AR1533">
        <v>0</v>
      </c>
      <c r="AS1533">
        <v>0</v>
      </c>
      <c r="AT1533">
        <v>80</v>
      </c>
      <c r="AU1533">
        <v>10</v>
      </c>
      <c r="AV1533">
        <v>1</v>
      </c>
      <c r="AW1533">
        <v>1</v>
      </c>
      <c r="AZ1533">
        <v>1</v>
      </c>
      <c r="BA1533">
        <v>1</v>
      </c>
      <c r="BB1533">
        <v>1</v>
      </c>
      <c r="BC1533">
        <v>1</v>
      </c>
      <c r="BD1533" t="s">
        <v>3</v>
      </c>
      <c r="BE1533" t="s">
        <v>3</v>
      </c>
      <c r="BF1533" t="s">
        <v>3</v>
      </c>
      <c r="BG1533" t="s">
        <v>3</v>
      </c>
      <c r="BH1533">
        <v>3</v>
      </c>
      <c r="BI1533">
        <v>4</v>
      </c>
      <c r="BJ1533" t="s">
        <v>299</v>
      </c>
      <c r="BM1533">
        <v>2</v>
      </c>
      <c r="BN1533">
        <v>0</v>
      </c>
      <c r="BO1533" t="s">
        <v>3</v>
      </c>
      <c r="BP1533">
        <v>0</v>
      </c>
      <c r="BQ1533">
        <v>1</v>
      </c>
      <c r="BR1533">
        <v>0</v>
      </c>
      <c r="BS1533">
        <v>1</v>
      </c>
      <c r="BT1533">
        <v>1</v>
      </c>
      <c r="BU1533">
        <v>1</v>
      </c>
      <c r="BV1533">
        <v>1</v>
      </c>
      <c r="BW1533">
        <v>1</v>
      </c>
      <c r="BX1533">
        <v>1</v>
      </c>
      <c r="BY1533" t="s">
        <v>3</v>
      </c>
      <c r="BZ1533">
        <v>80</v>
      </c>
      <c r="CA1533">
        <v>10</v>
      </c>
      <c r="CE1533">
        <v>0</v>
      </c>
      <c r="CF1533">
        <v>0</v>
      </c>
      <c r="CG1533">
        <v>0</v>
      </c>
      <c r="CM1533">
        <v>0</v>
      </c>
      <c r="CN1533" t="s">
        <v>3</v>
      </c>
      <c r="CO1533">
        <v>0</v>
      </c>
      <c r="CP1533">
        <f t="shared" si="671"/>
        <v>0</v>
      </c>
      <c r="CQ1533">
        <f t="shared" si="672"/>
        <v>131.59</v>
      </c>
      <c r="CR1533">
        <f t="shared" si="673"/>
        <v>0</v>
      </c>
      <c r="CS1533">
        <f t="shared" si="674"/>
        <v>0</v>
      </c>
      <c r="CT1533">
        <f t="shared" si="675"/>
        <v>0</v>
      </c>
      <c r="CU1533">
        <f t="shared" si="676"/>
        <v>0</v>
      </c>
      <c r="CV1533">
        <f t="shared" si="677"/>
        <v>0</v>
      </c>
      <c r="CW1533">
        <f t="shared" si="678"/>
        <v>0</v>
      </c>
      <c r="CX1533">
        <f t="shared" si="678"/>
        <v>0</v>
      </c>
      <c r="CY1533">
        <f t="shared" si="679"/>
        <v>0</v>
      </c>
      <c r="CZ1533">
        <f t="shared" si="680"/>
        <v>0</v>
      </c>
      <c r="DC1533" t="s">
        <v>3</v>
      </c>
      <c r="DD1533" t="s">
        <v>3</v>
      </c>
      <c r="DE1533" t="s">
        <v>3</v>
      </c>
      <c r="DF1533" t="s">
        <v>3</v>
      </c>
      <c r="DG1533" t="s">
        <v>3</v>
      </c>
      <c r="DH1533" t="s">
        <v>3</v>
      </c>
      <c r="DI1533" t="s">
        <v>3</v>
      </c>
      <c r="DJ1533" t="s">
        <v>3</v>
      </c>
      <c r="DK1533" t="s">
        <v>3</v>
      </c>
      <c r="DL1533" t="s">
        <v>3</v>
      </c>
      <c r="DM1533" t="s">
        <v>3</v>
      </c>
      <c r="DN1533">
        <v>0</v>
      </c>
      <c r="DO1533">
        <v>0</v>
      </c>
      <c r="DP1533">
        <v>1</v>
      </c>
      <c r="DQ1533">
        <v>1</v>
      </c>
      <c r="DU1533">
        <v>1009</v>
      </c>
      <c r="DV1533" t="s">
        <v>295</v>
      </c>
      <c r="DW1533" t="s">
        <v>295</v>
      </c>
      <c r="DX1533">
        <v>1</v>
      </c>
      <c r="EE1533">
        <v>34857349</v>
      </c>
      <c r="EF1533">
        <v>1</v>
      </c>
      <c r="EG1533" t="s">
        <v>86</v>
      </c>
      <c r="EH1533">
        <v>0</v>
      </c>
      <c r="EI1533" t="s">
        <v>3</v>
      </c>
      <c r="EJ1533">
        <v>4</v>
      </c>
      <c r="EK1533">
        <v>2</v>
      </c>
      <c r="EL1533" t="s">
        <v>285</v>
      </c>
      <c r="EM1533" t="s">
        <v>88</v>
      </c>
      <c r="EO1533" t="s">
        <v>3</v>
      </c>
      <c r="EQ1533">
        <v>0</v>
      </c>
      <c r="ER1533">
        <v>131.59</v>
      </c>
      <c r="ES1533">
        <v>131.59</v>
      </c>
      <c r="ET1533">
        <v>0</v>
      </c>
      <c r="EU1533">
        <v>0</v>
      </c>
      <c r="EV1533">
        <v>0</v>
      </c>
      <c r="EW1533">
        <v>0</v>
      </c>
      <c r="EX1533">
        <v>0</v>
      </c>
      <c r="FQ1533">
        <v>0</v>
      </c>
      <c r="FR1533">
        <f t="shared" si="681"/>
        <v>0</v>
      </c>
      <c r="FS1533">
        <v>0</v>
      </c>
      <c r="FX1533">
        <v>80</v>
      </c>
      <c r="FY1533">
        <v>10</v>
      </c>
      <c r="GA1533" t="s">
        <v>3</v>
      </c>
      <c r="GD1533">
        <v>0</v>
      </c>
      <c r="GF1533">
        <v>-244892506</v>
      </c>
      <c r="GG1533">
        <v>2</v>
      </c>
      <c r="GH1533">
        <v>1</v>
      </c>
      <c r="GI1533">
        <v>-2</v>
      </c>
      <c r="GJ1533">
        <v>0</v>
      </c>
      <c r="GK1533">
        <f>ROUND(R1533*(R12)/100,2)</f>
        <v>0</v>
      </c>
      <c r="GL1533">
        <f t="shared" si="682"/>
        <v>0</v>
      </c>
      <c r="GM1533">
        <f t="shared" si="683"/>
        <v>0</v>
      </c>
      <c r="GN1533">
        <f t="shared" si="684"/>
        <v>0</v>
      </c>
      <c r="GO1533">
        <f t="shared" si="685"/>
        <v>0</v>
      </c>
      <c r="GP1533">
        <f t="shared" si="686"/>
        <v>0</v>
      </c>
      <c r="GR1533">
        <v>0</v>
      </c>
      <c r="GS1533">
        <v>3</v>
      </c>
      <c r="GT1533">
        <v>0</v>
      </c>
      <c r="GU1533" t="s">
        <v>3</v>
      </c>
      <c r="GV1533">
        <f t="shared" si="687"/>
        <v>0</v>
      </c>
      <c r="GW1533">
        <v>1</v>
      </c>
      <c r="GX1533">
        <f t="shared" si="688"/>
        <v>0</v>
      </c>
      <c r="HA1533">
        <v>0</v>
      </c>
      <c r="HB1533">
        <v>0</v>
      </c>
      <c r="HC1533">
        <f t="shared" si="689"/>
        <v>0</v>
      </c>
      <c r="IK1533">
        <v>0</v>
      </c>
    </row>
    <row r="1534" spans="1:245" x14ac:dyDescent="0.2">
      <c r="A1534">
        <v>17</v>
      </c>
      <c r="B1534">
        <v>1</v>
      </c>
      <c r="C1534">
        <f>ROW(SmtRes!A168)</f>
        <v>168</v>
      </c>
      <c r="D1534">
        <f>ROW(EtalonRes!A151)</f>
        <v>151</v>
      </c>
      <c r="E1534" t="s">
        <v>138</v>
      </c>
      <c r="F1534" t="s">
        <v>300</v>
      </c>
      <c r="G1534" t="s">
        <v>301</v>
      </c>
      <c r="H1534" t="s">
        <v>283</v>
      </c>
      <c r="I1534">
        <v>0</v>
      </c>
      <c r="J1534">
        <v>0</v>
      </c>
      <c r="O1534">
        <f t="shared" si="654"/>
        <v>0</v>
      </c>
      <c r="P1534">
        <f t="shared" si="655"/>
        <v>0</v>
      </c>
      <c r="Q1534">
        <f t="shared" si="656"/>
        <v>0</v>
      </c>
      <c r="R1534">
        <f t="shared" si="657"/>
        <v>0</v>
      </c>
      <c r="S1534">
        <f t="shared" si="658"/>
        <v>0</v>
      </c>
      <c r="T1534">
        <f t="shared" si="659"/>
        <v>0</v>
      </c>
      <c r="U1534">
        <f t="shared" si="660"/>
        <v>0</v>
      </c>
      <c r="V1534">
        <f t="shared" si="661"/>
        <v>0</v>
      </c>
      <c r="W1534">
        <f t="shared" si="662"/>
        <v>0</v>
      </c>
      <c r="X1534">
        <f t="shared" si="663"/>
        <v>0</v>
      </c>
      <c r="Y1534">
        <f t="shared" si="663"/>
        <v>0</v>
      </c>
      <c r="AA1534">
        <v>36286615</v>
      </c>
      <c r="AB1534">
        <f t="shared" si="664"/>
        <v>189</v>
      </c>
      <c r="AC1534">
        <f t="shared" si="665"/>
        <v>35.83</v>
      </c>
      <c r="AD1534">
        <f t="shared" si="666"/>
        <v>108.39</v>
      </c>
      <c r="AE1534">
        <f t="shared" si="667"/>
        <v>21.1</v>
      </c>
      <c r="AF1534">
        <f t="shared" si="667"/>
        <v>44.78</v>
      </c>
      <c r="AG1534">
        <f t="shared" si="668"/>
        <v>0</v>
      </c>
      <c r="AH1534">
        <f t="shared" si="669"/>
        <v>0.23</v>
      </c>
      <c r="AI1534">
        <f t="shared" si="669"/>
        <v>0</v>
      </c>
      <c r="AJ1534">
        <f t="shared" si="670"/>
        <v>0</v>
      </c>
      <c r="AK1534">
        <v>189</v>
      </c>
      <c r="AL1534">
        <v>35.83</v>
      </c>
      <c r="AM1534">
        <v>108.39</v>
      </c>
      <c r="AN1534">
        <v>21.1</v>
      </c>
      <c r="AO1534">
        <v>44.78</v>
      </c>
      <c r="AP1534">
        <v>0</v>
      </c>
      <c r="AQ1534">
        <v>0.23</v>
      </c>
      <c r="AR1534">
        <v>0</v>
      </c>
      <c r="AS1534">
        <v>0</v>
      </c>
      <c r="AT1534">
        <v>80</v>
      </c>
      <c r="AU1534">
        <v>10</v>
      </c>
      <c r="AV1534">
        <v>1</v>
      </c>
      <c r="AW1534">
        <v>1</v>
      </c>
      <c r="AZ1534">
        <v>1</v>
      </c>
      <c r="BA1534">
        <v>1</v>
      </c>
      <c r="BB1534">
        <v>1</v>
      </c>
      <c r="BC1534">
        <v>1</v>
      </c>
      <c r="BD1534" t="s">
        <v>3</v>
      </c>
      <c r="BE1534" t="s">
        <v>3</v>
      </c>
      <c r="BF1534" t="s">
        <v>3</v>
      </c>
      <c r="BG1534" t="s">
        <v>3</v>
      </c>
      <c r="BH1534">
        <v>0</v>
      </c>
      <c r="BI1534">
        <v>4</v>
      </c>
      <c r="BJ1534" t="s">
        <v>302</v>
      </c>
      <c r="BM1534">
        <v>2</v>
      </c>
      <c r="BN1534">
        <v>0</v>
      </c>
      <c r="BO1534" t="s">
        <v>3</v>
      </c>
      <c r="BP1534">
        <v>0</v>
      </c>
      <c r="BQ1534">
        <v>1</v>
      </c>
      <c r="BR1534">
        <v>0</v>
      </c>
      <c r="BS1534">
        <v>1</v>
      </c>
      <c r="BT1534">
        <v>1</v>
      </c>
      <c r="BU1534">
        <v>1</v>
      </c>
      <c r="BV1534">
        <v>1</v>
      </c>
      <c r="BW1534">
        <v>1</v>
      </c>
      <c r="BX1534">
        <v>1</v>
      </c>
      <c r="BY1534" t="s">
        <v>3</v>
      </c>
      <c r="BZ1534">
        <v>80</v>
      </c>
      <c r="CA1534">
        <v>10</v>
      </c>
      <c r="CE1534">
        <v>0</v>
      </c>
      <c r="CF1534">
        <v>0</v>
      </c>
      <c r="CG1534">
        <v>0</v>
      </c>
      <c r="CM1534">
        <v>0</v>
      </c>
      <c r="CN1534" t="s">
        <v>3</v>
      </c>
      <c r="CO1534">
        <v>0</v>
      </c>
      <c r="CP1534">
        <f t="shared" si="671"/>
        <v>0</v>
      </c>
      <c r="CQ1534">
        <f t="shared" si="672"/>
        <v>35.83</v>
      </c>
      <c r="CR1534">
        <f t="shared" si="673"/>
        <v>108.38999999999999</v>
      </c>
      <c r="CS1534">
        <f t="shared" si="674"/>
        <v>21.1</v>
      </c>
      <c r="CT1534">
        <f t="shared" si="675"/>
        <v>44.78</v>
      </c>
      <c r="CU1534">
        <f t="shared" si="676"/>
        <v>0</v>
      </c>
      <c r="CV1534">
        <f t="shared" si="677"/>
        <v>0.23</v>
      </c>
      <c r="CW1534">
        <f t="shared" si="678"/>
        <v>0</v>
      </c>
      <c r="CX1534">
        <f t="shared" si="678"/>
        <v>0</v>
      </c>
      <c r="CY1534">
        <f t="shared" si="679"/>
        <v>0</v>
      </c>
      <c r="CZ1534">
        <f t="shared" si="680"/>
        <v>0</v>
      </c>
      <c r="DC1534" t="s">
        <v>3</v>
      </c>
      <c r="DD1534" t="s">
        <v>3</v>
      </c>
      <c r="DE1534" t="s">
        <v>3</v>
      </c>
      <c r="DF1534" t="s">
        <v>3</v>
      </c>
      <c r="DG1534" t="s">
        <v>3</v>
      </c>
      <c r="DH1534" t="s">
        <v>3</v>
      </c>
      <c r="DI1534" t="s">
        <v>3</v>
      </c>
      <c r="DJ1534" t="s">
        <v>3</v>
      </c>
      <c r="DK1534" t="s">
        <v>3</v>
      </c>
      <c r="DL1534" t="s">
        <v>3</v>
      </c>
      <c r="DM1534" t="s">
        <v>3</v>
      </c>
      <c r="DN1534">
        <v>0</v>
      </c>
      <c r="DO1534">
        <v>0</v>
      </c>
      <c r="DP1534">
        <v>1</v>
      </c>
      <c r="DQ1534">
        <v>1</v>
      </c>
      <c r="DU1534">
        <v>1005</v>
      </c>
      <c r="DV1534" t="s">
        <v>283</v>
      </c>
      <c r="DW1534" t="s">
        <v>283</v>
      </c>
      <c r="DX1534">
        <v>1</v>
      </c>
      <c r="EE1534">
        <v>34857349</v>
      </c>
      <c r="EF1534">
        <v>1</v>
      </c>
      <c r="EG1534" t="s">
        <v>86</v>
      </c>
      <c r="EH1534">
        <v>0</v>
      </c>
      <c r="EI1534" t="s">
        <v>3</v>
      </c>
      <c r="EJ1534">
        <v>4</v>
      </c>
      <c r="EK1534">
        <v>2</v>
      </c>
      <c r="EL1534" t="s">
        <v>285</v>
      </c>
      <c r="EM1534" t="s">
        <v>88</v>
      </c>
      <c r="EO1534" t="s">
        <v>3</v>
      </c>
      <c r="EQ1534">
        <v>0</v>
      </c>
      <c r="ER1534">
        <v>189</v>
      </c>
      <c r="ES1534">
        <v>35.83</v>
      </c>
      <c r="ET1534">
        <v>108.39</v>
      </c>
      <c r="EU1534">
        <v>21.1</v>
      </c>
      <c r="EV1534">
        <v>44.78</v>
      </c>
      <c r="EW1534">
        <v>0.23</v>
      </c>
      <c r="EX1534">
        <v>0</v>
      </c>
      <c r="EY1534">
        <v>0</v>
      </c>
      <c r="FQ1534">
        <v>0</v>
      </c>
      <c r="FR1534">
        <f t="shared" si="681"/>
        <v>0</v>
      </c>
      <c r="FS1534">
        <v>0</v>
      </c>
      <c r="FX1534">
        <v>80</v>
      </c>
      <c r="FY1534">
        <v>10</v>
      </c>
      <c r="GA1534" t="s">
        <v>3</v>
      </c>
      <c r="GD1534">
        <v>0</v>
      </c>
      <c r="GF1534">
        <v>-1143806612</v>
      </c>
      <c r="GG1534">
        <v>2</v>
      </c>
      <c r="GH1534">
        <v>1</v>
      </c>
      <c r="GI1534">
        <v>-2</v>
      </c>
      <c r="GJ1534">
        <v>0</v>
      </c>
      <c r="GK1534">
        <f>ROUND(R1534*(R12)/100,2)</f>
        <v>0</v>
      </c>
      <c r="GL1534">
        <f t="shared" si="682"/>
        <v>0</v>
      </c>
      <c r="GM1534">
        <f t="shared" si="683"/>
        <v>0</v>
      </c>
      <c r="GN1534">
        <f t="shared" si="684"/>
        <v>0</v>
      </c>
      <c r="GO1534">
        <f t="shared" si="685"/>
        <v>0</v>
      </c>
      <c r="GP1534">
        <f t="shared" si="686"/>
        <v>0</v>
      </c>
      <c r="GR1534">
        <v>0</v>
      </c>
      <c r="GS1534">
        <v>3</v>
      </c>
      <c r="GT1534">
        <v>0</v>
      </c>
      <c r="GU1534" t="s">
        <v>3</v>
      </c>
      <c r="GV1534">
        <f t="shared" si="687"/>
        <v>0</v>
      </c>
      <c r="GW1534">
        <v>1</v>
      </c>
      <c r="GX1534">
        <f t="shared" si="688"/>
        <v>0</v>
      </c>
      <c r="HA1534">
        <v>0</v>
      </c>
      <c r="HB1534">
        <v>0</v>
      </c>
      <c r="HC1534">
        <f t="shared" si="689"/>
        <v>0</v>
      </c>
      <c r="IK1534">
        <v>0</v>
      </c>
    </row>
    <row r="1536" spans="1:245" x14ac:dyDescent="0.2">
      <c r="A1536" s="2">
        <v>51</v>
      </c>
      <c r="B1536" s="2">
        <f>B1525</f>
        <v>1</v>
      </c>
      <c r="C1536" s="2">
        <f>A1525</f>
        <v>5</v>
      </c>
      <c r="D1536" s="2">
        <f>ROW(A1525)</f>
        <v>1525</v>
      </c>
      <c r="E1536" s="2"/>
      <c r="F1536" s="2" t="str">
        <f>IF(F1525&lt;&gt;"",F1525,"")</f>
        <v>1.1.4</v>
      </c>
      <c r="G1536" s="2" t="str">
        <f>IF(G1525&lt;&gt;"",G1525,"")</f>
        <v>Прочие работы</v>
      </c>
      <c r="H1536" s="2">
        <v>0</v>
      </c>
      <c r="I1536" s="2"/>
      <c r="J1536" s="2"/>
      <c r="K1536" s="2"/>
      <c r="L1536" s="2"/>
      <c r="M1536" s="2"/>
      <c r="N1536" s="2"/>
      <c r="O1536" s="2">
        <f t="shared" ref="O1536:T1536" si="690">ROUND(AB1536,2)</f>
        <v>0</v>
      </c>
      <c r="P1536" s="2">
        <f t="shared" si="690"/>
        <v>0</v>
      </c>
      <c r="Q1536" s="2">
        <f t="shared" si="690"/>
        <v>0</v>
      </c>
      <c r="R1536" s="2">
        <f t="shared" si="690"/>
        <v>0</v>
      </c>
      <c r="S1536" s="2">
        <f t="shared" si="690"/>
        <v>0</v>
      </c>
      <c r="T1536" s="2">
        <f t="shared" si="690"/>
        <v>0</v>
      </c>
      <c r="U1536" s="2">
        <f>AH1536</f>
        <v>0</v>
      </c>
      <c r="V1536" s="2">
        <f>AI1536</f>
        <v>0</v>
      </c>
      <c r="W1536" s="2">
        <f>ROUND(AJ1536,2)</f>
        <v>0</v>
      </c>
      <c r="X1536" s="2">
        <f>ROUND(AK1536,2)</f>
        <v>0</v>
      </c>
      <c r="Y1536" s="2">
        <f>ROUND(AL1536,2)</f>
        <v>0</v>
      </c>
      <c r="Z1536" s="2"/>
      <c r="AA1536" s="2"/>
      <c r="AB1536" s="2">
        <f>ROUND(SUMIF(AA1529:AA1534,"=36286615",O1529:O1534),2)</f>
        <v>0</v>
      </c>
      <c r="AC1536" s="2">
        <f>ROUND(SUMIF(AA1529:AA1534,"=36286615",P1529:P1534),2)</f>
        <v>0</v>
      </c>
      <c r="AD1536" s="2">
        <f>ROUND(SUMIF(AA1529:AA1534,"=36286615",Q1529:Q1534),2)</f>
        <v>0</v>
      </c>
      <c r="AE1536" s="2">
        <f>ROUND(SUMIF(AA1529:AA1534,"=36286615",R1529:R1534),2)</f>
        <v>0</v>
      </c>
      <c r="AF1536" s="2">
        <f>ROUND(SUMIF(AA1529:AA1534,"=36286615",S1529:S1534),2)</f>
        <v>0</v>
      </c>
      <c r="AG1536" s="2">
        <f>ROUND(SUMIF(AA1529:AA1534,"=36286615",T1529:T1534),2)</f>
        <v>0</v>
      </c>
      <c r="AH1536" s="2">
        <f>SUMIF(AA1529:AA1534,"=36286615",U1529:U1534)</f>
        <v>0</v>
      </c>
      <c r="AI1536" s="2">
        <f>SUMIF(AA1529:AA1534,"=36286615",V1529:V1534)</f>
        <v>0</v>
      </c>
      <c r="AJ1536" s="2">
        <f>ROUND(SUMIF(AA1529:AA1534,"=36286615",W1529:W1534),2)</f>
        <v>0</v>
      </c>
      <c r="AK1536" s="2">
        <f>ROUND(SUMIF(AA1529:AA1534,"=36286615",X1529:X1534),2)</f>
        <v>0</v>
      </c>
      <c r="AL1536" s="2">
        <f>ROUND(SUMIF(AA1529:AA1534,"=36286615",Y1529:Y1534),2)</f>
        <v>0</v>
      </c>
      <c r="AM1536" s="2"/>
      <c r="AN1536" s="2"/>
      <c r="AO1536" s="2">
        <f t="shared" ref="AO1536:BC1536" si="691">ROUND(BX1536,2)</f>
        <v>0</v>
      </c>
      <c r="AP1536" s="2">
        <f t="shared" si="691"/>
        <v>0</v>
      </c>
      <c r="AQ1536" s="2">
        <f t="shared" si="691"/>
        <v>0</v>
      </c>
      <c r="AR1536" s="2">
        <f t="shared" si="691"/>
        <v>0</v>
      </c>
      <c r="AS1536" s="2">
        <f t="shared" si="691"/>
        <v>0</v>
      </c>
      <c r="AT1536" s="2">
        <f t="shared" si="691"/>
        <v>0</v>
      </c>
      <c r="AU1536" s="2">
        <f t="shared" si="691"/>
        <v>0</v>
      </c>
      <c r="AV1536" s="2">
        <f t="shared" si="691"/>
        <v>0</v>
      </c>
      <c r="AW1536" s="2">
        <f t="shared" si="691"/>
        <v>0</v>
      </c>
      <c r="AX1536" s="2">
        <f t="shared" si="691"/>
        <v>0</v>
      </c>
      <c r="AY1536" s="2">
        <f t="shared" si="691"/>
        <v>0</v>
      </c>
      <c r="AZ1536" s="2">
        <f t="shared" si="691"/>
        <v>0</v>
      </c>
      <c r="BA1536" s="2">
        <f t="shared" si="691"/>
        <v>0</v>
      </c>
      <c r="BB1536" s="2">
        <f t="shared" si="691"/>
        <v>0</v>
      </c>
      <c r="BC1536" s="2">
        <f t="shared" si="691"/>
        <v>0</v>
      </c>
      <c r="BD1536" s="2"/>
      <c r="BE1536" s="2"/>
      <c r="BF1536" s="2"/>
      <c r="BG1536" s="2"/>
      <c r="BH1536" s="2"/>
      <c r="BI1536" s="2"/>
      <c r="BJ1536" s="2"/>
      <c r="BK1536" s="2"/>
      <c r="BL1536" s="2"/>
      <c r="BM1536" s="2"/>
      <c r="BN1536" s="2"/>
      <c r="BO1536" s="2"/>
      <c r="BP1536" s="2"/>
      <c r="BQ1536" s="2"/>
      <c r="BR1536" s="2"/>
      <c r="BS1536" s="2"/>
      <c r="BT1536" s="2"/>
      <c r="BU1536" s="2"/>
      <c r="BV1536" s="2"/>
      <c r="BW1536" s="2"/>
      <c r="BX1536" s="2">
        <f>ROUND(SUMIF(AA1529:AA1534,"=36286615",FQ1529:FQ1534),2)</f>
        <v>0</v>
      </c>
      <c r="BY1536" s="2">
        <f>ROUND(SUMIF(AA1529:AA1534,"=36286615",FR1529:FR1534),2)</f>
        <v>0</v>
      </c>
      <c r="BZ1536" s="2">
        <f>ROUND(SUMIF(AA1529:AA1534,"=36286615",GL1529:GL1534),2)</f>
        <v>0</v>
      </c>
      <c r="CA1536" s="2">
        <f>ROUND(SUMIF(AA1529:AA1534,"=36286615",GM1529:GM1534),2)</f>
        <v>0</v>
      </c>
      <c r="CB1536" s="2">
        <f>ROUND(SUMIF(AA1529:AA1534,"=36286615",GN1529:GN1534),2)</f>
        <v>0</v>
      </c>
      <c r="CC1536" s="2">
        <f>ROUND(SUMIF(AA1529:AA1534,"=36286615",GO1529:GO1534),2)</f>
        <v>0</v>
      </c>
      <c r="CD1536" s="2">
        <f>ROUND(SUMIF(AA1529:AA1534,"=36286615",GP1529:GP1534),2)</f>
        <v>0</v>
      </c>
      <c r="CE1536" s="2">
        <f>AC1536-BX1536</f>
        <v>0</v>
      </c>
      <c r="CF1536" s="2">
        <f>AC1536-BY1536</f>
        <v>0</v>
      </c>
      <c r="CG1536" s="2">
        <f>BX1536-BZ1536</f>
        <v>0</v>
      </c>
      <c r="CH1536" s="2">
        <f>AC1536-BX1536-BY1536+BZ1536</f>
        <v>0</v>
      </c>
      <c r="CI1536" s="2">
        <f>BY1536-BZ1536</f>
        <v>0</v>
      </c>
      <c r="CJ1536" s="2">
        <f>ROUND(SUMIF(AA1529:AA1534,"=36286615",GX1529:GX1534),2)</f>
        <v>0</v>
      </c>
      <c r="CK1536" s="2">
        <f>ROUND(SUMIF(AA1529:AA1534,"=36286615",GY1529:GY1534),2)</f>
        <v>0</v>
      </c>
      <c r="CL1536" s="2">
        <f>ROUND(SUMIF(AA1529:AA1534,"=36286615",GZ1529:GZ1534),2)</f>
        <v>0</v>
      </c>
      <c r="CM1536" s="2"/>
      <c r="CN1536" s="2"/>
      <c r="CO1536" s="2"/>
      <c r="CP1536" s="2"/>
      <c r="CQ1536" s="2"/>
      <c r="CR1536" s="2"/>
      <c r="CS1536" s="2"/>
      <c r="CT1536" s="2"/>
      <c r="CU1536" s="2"/>
      <c r="CV1536" s="2"/>
      <c r="CW1536" s="2"/>
      <c r="CX1536" s="2"/>
      <c r="CY1536" s="2"/>
      <c r="CZ1536" s="2"/>
      <c r="DA1536" s="2"/>
      <c r="DB1536" s="2"/>
      <c r="DC1536" s="2"/>
      <c r="DD1536" s="2"/>
      <c r="DE1536" s="2"/>
      <c r="DF1536" s="2"/>
      <c r="DG1536" s="3"/>
      <c r="DH1536" s="3"/>
      <c r="DI1536" s="3"/>
      <c r="DJ1536" s="3"/>
      <c r="DK1536" s="3"/>
      <c r="DL1536" s="3"/>
      <c r="DM1536" s="3"/>
      <c r="DN1536" s="3"/>
      <c r="DO1536" s="3"/>
      <c r="DP1536" s="3"/>
      <c r="DQ1536" s="3"/>
      <c r="DR1536" s="3"/>
      <c r="DS1536" s="3"/>
      <c r="DT1536" s="3"/>
      <c r="DU1536" s="3"/>
      <c r="DV1536" s="3"/>
      <c r="DW1536" s="3"/>
      <c r="DX1536" s="3"/>
      <c r="DY1536" s="3"/>
      <c r="DZ1536" s="3"/>
      <c r="EA1536" s="3"/>
      <c r="EB1536" s="3"/>
      <c r="EC1536" s="3"/>
      <c r="ED1536" s="3"/>
      <c r="EE1536" s="3"/>
      <c r="EF1536" s="3"/>
      <c r="EG1536" s="3"/>
      <c r="EH1536" s="3"/>
      <c r="EI1536" s="3"/>
      <c r="EJ1536" s="3"/>
      <c r="EK1536" s="3"/>
      <c r="EL1536" s="3"/>
      <c r="EM1536" s="3"/>
      <c r="EN1536" s="3"/>
      <c r="EO1536" s="3"/>
      <c r="EP1536" s="3"/>
      <c r="EQ1536" s="3"/>
      <c r="ER1536" s="3"/>
      <c r="ES1536" s="3"/>
      <c r="ET1536" s="3"/>
      <c r="EU1536" s="3"/>
      <c r="EV1536" s="3"/>
      <c r="EW1536" s="3"/>
      <c r="EX1536" s="3"/>
      <c r="EY1536" s="3"/>
      <c r="EZ1536" s="3"/>
      <c r="FA1536" s="3"/>
      <c r="FB1536" s="3"/>
      <c r="FC1536" s="3"/>
      <c r="FD1536" s="3"/>
      <c r="FE1536" s="3"/>
      <c r="FF1536" s="3"/>
      <c r="FG1536" s="3"/>
      <c r="FH1536" s="3"/>
      <c r="FI1536" s="3"/>
      <c r="FJ1536" s="3"/>
      <c r="FK1536" s="3"/>
      <c r="FL1536" s="3"/>
      <c r="FM1536" s="3"/>
      <c r="FN1536" s="3"/>
      <c r="FO1536" s="3"/>
      <c r="FP1536" s="3"/>
      <c r="FQ1536" s="3"/>
      <c r="FR1536" s="3"/>
      <c r="FS1536" s="3"/>
      <c r="FT1536" s="3"/>
      <c r="FU1536" s="3"/>
      <c r="FV1536" s="3"/>
      <c r="FW1536" s="3"/>
      <c r="FX1536" s="3"/>
      <c r="FY1536" s="3"/>
      <c r="FZ1536" s="3"/>
      <c r="GA1536" s="3"/>
      <c r="GB1536" s="3"/>
      <c r="GC1536" s="3"/>
      <c r="GD1536" s="3"/>
      <c r="GE1536" s="3"/>
      <c r="GF1536" s="3"/>
      <c r="GG1536" s="3"/>
      <c r="GH1536" s="3"/>
      <c r="GI1536" s="3"/>
      <c r="GJ1536" s="3"/>
      <c r="GK1536" s="3"/>
      <c r="GL1536" s="3"/>
      <c r="GM1536" s="3"/>
      <c r="GN1536" s="3"/>
      <c r="GO1536" s="3"/>
      <c r="GP1536" s="3"/>
      <c r="GQ1536" s="3"/>
      <c r="GR1536" s="3"/>
      <c r="GS1536" s="3"/>
      <c r="GT1536" s="3"/>
      <c r="GU1536" s="3"/>
      <c r="GV1536" s="3"/>
      <c r="GW1536" s="3"/>
      <c r="GX1536" s="3">
        <v>0</v>
      </c>
    </row>
    <row r="1538" spans="1:23" x14ac:dyDescent="0.2">
      <c r="A1538" s="4">
        <v>50</v>
      </c>
      <c r="B1538" s="4">
        <v>0</v>
      </c>
      <c r="C1538" s="4">
        <v>0</v>
      </c>
      <c r="D1538" s="4">
        <v>1</v>
      </c>
      <c r="E1538" s="4">
        <v>201</v>
      </c>
      <c r="F1538" s="4">
        <f>ROUND(Source!O1536,O1538)</f>
        <v>0</v>
      </c>
      <c r="G1538" s="4" t="s">
        <v>12</v>
      </c>
      <c r="H1538" s="4" t="s">
        <v>13</v>
      </c>
      <c r="I1538" s="4"/>
      <c r="J1538" s="4"/>
      <c r="K1538" s="4">
        <v>201</v>
      </c>
      <c r="L1538" s="4">
        <v>1</v>
      </c>
      <c r="M1538" s="4">
        <v>3</v>
      </c>
      <c r="N1538" s="4" t="s">
        <v>3</v>
      </c>
      <c r="O1538" s="4">
        <v>2</v>
      </c>
      <c r="P1538" s="4"/>
      <c r="Q1538" s="4"/>
      <c r="R1538" s="4"/>
      <c r="S1538" s="4"/>
      <c r="T1538" s="4"/>
      <c r="U1538" s="4"/>
      <c r="V1538" s="4"/>
      <c r="W1538" s="4"/>
    </row>
    <row r="1539" spans="1:23" x14ac:dyDescent="0.2">
      <c r="A1539" s="4">
        <v>50</v>
      </c>
      <c r="B1539" s="4">
        <v>0</v>
      </c>
      <c r="C1539" s="4">
        <v>0</v>
      </c>
      <c r="D1539" s="4">
        <v>1</v>
      </c>
      <c r="E1539" s="4">
        <v>202</v>
      </c>
      <c r="F1539" s="4">
        <f>ROUND(Source!P1536,O1539)</f>
        <v>0</v>
      </c>
      <c r="G1539" s="4" t="s">
        <v>14</v>
      </c>
      <c r="H1539" s="4" t="s">
        <v>15</v>
      </c>
      <c r="I1539" s="4"/>
      <c r="J1539" s="4"/>
      <c r="K1539" s="4">
        <v>202</v>
      </c>
      <c r="L1539" s="4">
        <v>2</v>
      </c>
      <c r="M1539" s="4">
        <v>3</v>
      </c>
      <c r="N1539" s="4" t="s">
        <v>3</v>
      </c>
      <c r="O1539" s="4">
        <v>2</v>
      </c>
      <c r="P1539" s="4"/>
      <c r="Q1539" s="4"/>
      <c r="R1539" s="4"/>
      <c r="S1539" s="4"/>
      <c r="T1539" s="4"/>
      <c r="U1539" s="4"/>
      <c r="V1539" s="4"/>
      <c r="W1539" s="4"/>
    </row>
    <row r="1540" spans="1:23" x14ac:dyDescent="0.2">
      <c r="A1540" s="4">
        <v>50</v>
      </c>
      <c r="B1540" s="4">
        <v>0</v>
      </c>
      <c r="C1540" s="4">
        <v>0</v>
      </c>
      <c r="D1540" s="4">
        <v>1</v>
      </c>
      <c r="E1540" s="4">
        <v>222</v>
      </c>
      <c r="F1540" s="4">
        <f>ROUND(Source!AO1536,O1540)</f>
        <v>0</v>
      </c>
      <c r="G1540" s="4" t="s">
        <v>16</v>
      </c>
      <c r="H1540" s="4" t="s">
        <v>17</v>
      </c>
      <c r="I1540" s="4"/>
      <c r="J1540" s="4"/>
      <c r="K1540" s="4">
        <v>222</v>
      </c>
      <c r="L1540" s="4">
        <v>3</v>
      </c>
      <c r="M1540" s="4">
        <v>3</v>
      </c>
      <c r="N1540" s="4" t="s">
        <v>3</v>
      </c>
      <c r="O1540" s="4">
        <v>2</v>
      </c>
      <c r="P1540" s="4"/>
      <c r="Q1540" s="4"/>
      <c r="R1540" s="4"/>
      <c r="S1540" s="4"/>
      <c r="T1540" s="4"/>
      <c r="U1540" s="4"/>
      <c r="V1540" s="4"/>
      <c r="W1540" s="4"/>
    </row>
    <row r="1541" spans="1:23" x14ac:dyDescent="0.2">
      <c r="A1541" s="4">
        <v>50</v>
      </c>
      <c r="B1541" s="4">
        <v>0</v>
      </c>
      <c r="C1541" s="4">
        <v>0</v>
      </c>
      <c r="D1541" s="4">
        <v>1</v>
      </c>
      <c r="E1541" s="4">
        <v>225</v>
      </c>
      <c r="F1541" s="4">
        <f>ROUND(Source!AV1536,O1541)</f>
        <v>0</v>
      </c>
      <c r="G1541" s="4" t="s">
        <v>18</v>
      </c>
      <c r="H1541" s="4" t="s">
        <v>19</v>
      </c>
      <c r="I1541" s="4"/>
      <c r="J1541" s="4"/>
      <c r="K1541" s="4">
        <v>225</v>
      </c>
      <c r="L1541" s="4">
        <v>4</v>
      </c>
      <c r="M1541" s="4">
        <v>3</v>
      </c>
      <c r="N1541" s="4" t="s">
        <v>3</v>
      </c>
      <c r="O1541" s="4">
        <v>2</v>
      </c>
      <c r="P1541" s="4"/>
      <c r="Q1541" s="4"/>
      <c r="R1541" s="4"/>
      <c r="S1541" s="4"/>
      <c r="T1541" s="4"/>
      <c r="U1541" s="4"/>
      <c r="V1541" s="4"/>
      <c r="W1541" s="4"/>
    </row>
    <row r="1542" spans="1:23" x14ac:dyDescent="0.2">
      <c r="A1542" s="4">
        <v>50</v>
      </c>
      <c r="B1542" s="4">
        <v>0</v>
      </c>
      <c r="C1542" s="4">
        <v>0</v>
      </c>
      <c r="D1542" s="4">
        <v>1</v>
      </c>
      <c r="E1542" s="4">
        <v>226</v>
      </c>
      <c r="F1542" s="4">
        <f>ROUND(Source!AW1536,O1542)</f>
        <v>0</v>
      </c>
      <c r="G1542" s="4" t="s">
        <v>20</v>
      </c>
      <c r="H1542" s="4" t="s">
        <v>21</v>
      </c>
      <c r="I1542" s="4"/>
      <c r="J1542" s="4"/>
      <c r="K1542" s="4">
        <v>226</v>
      </c>
      <c r="L1542" s="4">
        <v>5</v>
      </c>
      <c r="M1542" s="4">
        <v>3</v>
      </c>
      <c r="N1542" s="4" t="s">
        <v>3</v>
      </c>
      <c r="O1542" s="4">
        <v>2</v>
      </c>
      <c r="P1542" s="4"/>
      <c r="Q1542" s="4"/>
      <c r="R1542" s="4"/>
      <c r="S1542" s="4"/>
      <c r="T1542" s="4"/>
      <c r="U1542" s="4"/>
      <c r="V1542" s="4"/>
      <c r="W1542" s="4"/>
    </row>
    <row r="1543" spans="1:23" x14ac:dyDescent="0.2">
      <c r="A1543" s="4">
        <v>50</v>
      </c>
      <c r="B1543" s="4">
        <v>0</v>
      </c>
      <c r="C1543" s="4">
        <v>0</v>
      </c>
      <c r="D1543" s="4">
        <v>1</v>
      </c>
      <c r="E1543" s="4">
        <v>227</v>
      </c>
      <c r="F1543" s="4">
        <f>ROUND(Source!AX1536,O1543)</f>
        <v>0</v>
      </c>
      <c r="G1543" s="4" t="s">
        <v>22</v>
      </c>
      <c r="H1543" s="4" t="s">
        <v>23</v>
      </c>
      <c r="I1543" s="4"/>
      <c r="J1543" s="4"/>
      <c r="K1543" s="4">
        <v>227</v>
      </c>
      <c r="L1543" s="4">
        <v>6</v>
      </c>
      <c r="M1543" s="4">
        <v>3</v>
      </c>
      <c r="N1543" s="4" t="s">
        <v>3</v>
      </c>
      <c r="O1543" s="4">
        <v>2</v>
      </c>
      <c r="P1543" s="4"/>
      <c r="Q1543" s="4"/>
      <c r="R1543" s="4"/>
      <c r="S1543" s="4"/>
      <c r="T1543" s="4"/>
      <c r="U1543" s="4"/>
      <c r="V1543" s="4"/>
      <c r="W1543" s="4"/>
    </row>
    <row r="1544" spans="1:23" x14ac:dyDescent="0.2">
      <c r="A1544" s="4">
        <v>50</v>
      </c>
      <c r="B1544" s="4">
        <v>0</v>
      </c>
      <c r="C1544" s="4">
        <v>0</v>
      </c>
      <c r="D1544" s="4">
        <v>1</v>
      </c>
      <c r="E1544" s="4">
        <v>228</v>
      </c>
      <c r="F1544" s="4">
        <f>ROUND(Source!AY1536,O1544)</f>
        <v>0</v>
      </c>
      <c r="G1544" s="4" t="s">
        <v>24</v>
      </c>
      <c r="H1544" s="4" t="s">
        <v>25</v>
      </c>
      <c r="I1544" s="4"/>
      <c r="J1544" s="4"/>
      <c r="K1544" s="4">
        <v>228</v>
      </c>
      <c r="L1544" s="4">
        <v>7</v>
      </c>
      <c r="M1544" s="4">
        <v>3</v>
      </c>
      <c r="N1544" s="4" t="s">
        <v>3</v>
      </c>
      <c r="O1544" s="4">
        <v>2</v>
      </c>
      <c r="P1544" s="4"/>
      <c r="Q1544" s="4"/>
      <c r="R1544" s="4"/>
      <c r="S1544" s="4"/>
      <c r="T1544" s="4"/>
      <c r="U1544" s="4"/>
      <c r="V1544" s="4"/>
      <c r="W1544" s="4"/>
    </row>
    <row r="1545" spans="1:23" x14ac:dyDescent="0.2">
      <c r="A1545" s="4">
        <v>50</v>
      </c>
      <c r="B1545" s="4">
        <v>0</v>
      </c>
      <c r="C1545" s="4">
        <v>0</v>
      </c>
      <c r="D1545" s="4">
        <v>1</v>
      </c>
      <c r="E1545" s="4">
        <v>216</v>
      </c>
      <c r="F1545" s="4">
        <f>ROUND(Source!AP1536,O1545)</f>
        <v>0</v>
      </c>
      <c r="G1545" s="4" t="s">
        <v>26</v>
      </c>
      <c r="H1545" s="4" t="s">
        <v>27</v>
      </c>
      <c r="I1545" s="4"/>
      <c r="J1545" s="4"/>
      <c r="K1545" s="4">
        <v>216</v>
      </c>
      <c r="L1545" s="4">
        <v>8</v>
      </c>
      <c r="M1545" s="4">
        <v>3</v>
      </c>
      <c r="N1545" s="4" t="s">
        <v>3</v>
      </c>
      <c r="O1545" s="4">
        <v>2</v>
      </c>
      <c r="P1545" s="4"/>
      <c r="Q1545" s="4"/>
      <c r="R1545" s="4"/>
      <c r="S1545" s="4"/>
      <c r="T1545" s="4"/>
      <c r="U1545" s="4"/>
      <c r="V1545" s="4"/>
      <c r="W1545" s="4"/>
    </row>
    <row r="1546" spans="1:23" x14ac:dyDescent="0.2">
      <c r="A1546" s="4">
        <v>50</v>
      </c>
      <c r="B1546" s="4">
        <v>0</v>
      </c>
      <c r="C1546" s="4">
        <v>0</v>
      </c>
      <c r="D1546" s="4">
        <v>1</v>
      </c>
      <c r="E1546" s="4">
        <v>223</v>
      </c>
      <c r="F1546" s="4">
        <f>ROUND(Source!AQ1536,O1546)</f>
        <v>0</v>
      </c>
      <c r="G1546" s="4" t="s">
        <v>28</v>
      </c>
      <c r="H1546" s="4" t="s">
        <v>29</v>
      </c>
      <c r="I1546" s="4"/>
      <c r="J1546" s="4"/>
      <c r="K1546" s="4">
        <v>223</v>
      </c>
      <c r="L1546" s="4">
        <v>9</v>
      </c>
      <c r="M1546" s="4">
        <v>3</v>
      </c>
      <c r="N1546" s="4" t="s">
        <v>3</v>
      </c>
      <c r="O1546" s="4">
        <v>2</v>
      </c>
      <c r="P1546" s="4"/>
      <c r="Q1546" s="4"/>
      <c r="R1546" s="4"/>
      <c r="S1546" s="4"/>
      <c r="T1546" s="4"/>
      <c r="U1546" s="4"/>
      <c r="V1546" s="4"/>
      <c r="W1546" s="4"/>
    </row>
    <row r="1547" spans="1:23" x14ac:dyDescent="0.2">
      <c r="A1547" s="4">
        <v>50</v>
      </c>
      <c r="B1547" s="4">
        <v>0</v>
      </c>
      <c r="C1547" s="4">
        <v>0</v>
      </c>
      <c r="D1547" s="4">
        <v>1</v>
      </c>
      <c r="E1547" s="4">
        <v>229</v>
      </c>
      <c r="F1547" s="4">
        <f>ROUND(Source!AZ1536,O1547)</f>
        <v>0</v>
      </c>
      <c r="G1547" s="4" t="s">
        <v>30</v>
      </c>
      <c r="H1547" s="4" t="s">
        <v>31</v>
      </c>
      <c r="I1547" s="4"/>
      <c r="J1547" s="4"/>
      <c r="K1547" s="4">
        <v>229</v>
      </c>
      <c r="L1547" s="4">
        <v>10</v>
      </c>
      <c r="M1547" s="4">
        <v>3</v>
      </c>
      <c r="N1547" s="4" t="s">
        <v>3</v>
      </c>
      <c r="O1547" s="4">
        <v>2</v>
      </c>
      <c r="P1547" s="4"/>
      <c r="Q1547" s="4"/>
      <c r="R1547" s="4"/>
      <c r="S1547" s="4"/>
      <c r="T1547" s="4"/>
      <c r="U1547" s="4"/>
      <c r="V1547" s="4"/>
      <c r="W1547" s="4"/>
    </row>
    <row r="1548" spans="1:23" x14ac:dyDescent="0.2">
      <c r="A1548" s="4">
        <v>50</v>
      </c>
      <c r="B1548" s="4">
        <v>0</v>
      </c>
      <c r="C1548" s="4">
        <v>0</v>
      </c>
      <c r="D1548" s="4">
        <v>1</v>
      </c>
      <c r="E1548" s="4">
        <v>203</v>
      </c>
      <c r="F1548" s="4">
        <f>ROUND(Source!Q1536,O1548)</f>
        <v>0</v>
      </c>
      <c r="G1548" s="4" t="s">
        <v>32</v>
      </c>
      <c r="H1548" s="4" t="s">
        <v>33</v>
      </c>
      <c r="I1548" s="4"/>
      <c r="J1548" s="4"/>
      <c r="K1548" s="4">
        <v>203</v>
      </c>
      <c r="L1548" s="4">
        <v>11</v>
      </c>
      <c r="M1548" s="4">
        <v>3</v>
      </c>
      <c r="N1548" s="4" t="s">
        <v>3</v>
      </c>
      <c r="O1548" s="4">
        <v>2</v>
      </c>
      <c r="P1548" s="4"/>
      <c r="Q1548" s="4"/>
      <c r="R1548" s="4"/>
      <c r="S1548" s="4"/>
      <c r="T1548" s="4"/>
      <c r="U1548" s="4"/>
      <c r="V1548" s="4"/>
      <c r="W1548" s="4"/>
    </row>
    <row r="1549" spans="1:23" x14ac:dyDescent="0.2">
      <c r="A1549" s="4">
        <v>50</v>
      </c>
      <c r="B1549" s="4">
        <v>0</v>
      </c>
      <c r="C1549" s="4">
        <v>0</v>
      </c>
      <c r="D1549" s="4">
        <v>1</v>
      </c>
      <c r="E1549" s="4">
        <v>231</v>
      </c>
      <c r="F1549" s="4">
        <f>ROUND(Source!BB1536,O1549)</f>
        <v>0</v>
      </c>
      <c r="G1549" s="4" t="s">
        <v>34</v>
      </c>
      <c r="H1549" s="4" t="s">
        <v>35</v>
      </c>
      <c r="I1549" s="4"/>
      <c r="J1549" s="4"/>
      <c r="K1549" s="4">
        <v>231</v>
      </c>
      <c r="L1549" s="4">
        <v>12</v>
      </c>
      <c r="M1549" s="4">
        <v>3</v>
      </c>
      <c r="N1549" s="4" t="s">
        <v>3</v>
      </c>
      <c r="O1549" s="4">
        <v>2</v>
      </c>
      <c r="P1549" s="4"/>
      <c r="Q1549" s="4"/>
      <c r="R1549" s="4"/>
      <c r="S1549" s="4"/>
      <c r="T1549" s="4"/>
      <c r="U1549" s="4"/>
      <c r="V1549" s="4"/>
      <c r="W1549" s="4"/>
    </row>
    <row r="1550" spans="1:23" x14ac:dyDescent="0.2">
      <c r="A1550" s="4">
        <v>50</v>
      </c>
      <c r="B1550" s="4">
        <v>0</v>
      </c>
      <c r="C1550" s="4">
        <v>0</v>
      </c>
      <c r="D1550" s="4">
        <v>1</v>
      </c>
      <c r="E1550" s="4">
        <v>204</v>
      </c>
      <c r="F1550" s="4">
        <f>ROUND(Source!R1536,O1550)</f>
        <v>0</v>
      </c>
      <c r="G1550" s="4" t="s">
        <v>36</v>
      </c>
      <c r="H1550" s="4" t="s">
        <v>37</v>
      </c>
      <c r="I1550" s="4"/>
      <c r="J1550" s="4"/>
      <c r="K1550" s="4">
        <v>204</v>
      </c>
      <c r="L1550" s="4">
        <v>13</v>
      </c>
      <c r="M1550" s="4">
        <v>3</v>
      </c>
      <c r="N1550" s="4" t="s">
        <v>3</v>
      </c>
      <c r="O1550" s="4">
        <v>2</v>
      </c>
      <c r="P1550" s="4"/>
      <c r="Q1550" s="4"/>
      <c r="R1550" s="4"/>
      <c r="S1550" s="4"/>
      <c r="T1550" s="4"/>
      <c r="U1550" s="4"/>
      <c r="V1550" s="4"/>
      <c r="W1550" s="4"/>
    </row>
    <row r="1551" spans="1:23" x14ac:dyDescent="0.2">
      <c r="A1551" s="4">
        <v>50</v>
      </c>
      <c r="B1551" s="4">
        <v>0</v>
      </c>
      <c r="C1551" s="4">
        <v>0</v>
      </c>
      <c r="D1551" s="4">
        <v>1</v>
      </c>
      <c r="E1551" s="4">
        <v>205</v>
      </c>
      <c r="F1551" s="4">
        <f>ROUND(Source!S1536,O1551)</f>
        <v>0</v>
      </c>
      <c r="G1551" s="4" t="s">
        <v>38</v>
      </c>
      <c r="H1551" s="4" t="s">
        <v>39</v>
      </c>
      <c r="I1551" s="4"/>
      <c r="J1551" s="4"/>
      <c r="K1551" s="4">
        <v>205</v>
      </c>
      <c r="L1551" s="4">
        <v>14</v>
      </c>
      <c r="M1551" s="4">
        <v>3</v>
      </c>
      <c r="N1551" s="4" t="s">
        <v>3</v>
      </c>
      <c r="O1551" s="4">
        <v>2</v>
      </c>
      <c r="P1551" s="4"/>
      <c r="Q1551" s="4"/>
      <c r="R1551" s="4"/>
      <c r="S1551" s="4"/>
      <c r="T1551" s="4"/>
      <c r="U1551" s="4"/>
      <c r="V1551" s="4"/>
      <c r="W1551" s="4"/>
    </row>
    <row r="1552" spans="1:23" x14ac:dyDescent="0.2">
      <c r="A1552" s="4">
        <v>50</v>
      </c>
      <c r="B1552" s="4">
        <v>0</v>
      </c>
      <c r="C1552" s="4">
        <v>0</v>
      </c>
      <c r="D1552" s="4">
        <v>1</v>
      </c>
      <c r="E1552" s="4">
        <v>232</v>
      </c>
      <c r="F1552" s="4">
        <f>ROUND(Source!BC1536,O1552)</f>
        <v>0</v>
      </c>
      <c r="G1552" s="4" t="s">
        <v>40</v>
      </c>
      <c r="H1552" s="4" t="s">
        <v>41</v>
      </c>
      <c r="I1552" s="4"/>
      <c r="J1552" s="4"/>
      <c r="K1552" s="4">
        <v>232</v>
      </c>
      <c r="L1552" s="4">
        <v>15</v>
      </c>
      <c r="M1552" s="4">
        <v>3</v>
      </c>
      <c r="N1552" s="4" t="s">
        <v>3</v>
      </c>
      <c r="O1552" s="4">
        <v>2</v>
      </c>
      <c r="P1552" s="4"/>
      <c r="Q1552" s="4"/>
      <c r="R1552" s="4"/>
      <c r="S1552" s="4"/>
      <c r="T1552" s="4"/>
      <c r="U1552" s="4"/>
      <c r="V1552" s="4"/>
      <c r="W1552" s="4"/>
    </row>
    <row r="1553" spans="1:206" x14ac:dyDescent="0.2">
      <c r="A1553" s="4">
        <v>50</v>
      </c>
      <c r="B1553" s="4">
        <v>0</v>
      </c>
      <c r="C1553" s="4">
        <v>0</v>
      </c>
      <c r="D1553" s="4">
        <v>1</v>
      </c>
      <c r="E1553" s="4">
        <v>214</v>
      </c>
      <c r="F1553" s="4">
        <f>ROUND(Source!AS1536,O1553)</f>
        <v>0</v>
      </c>
      <c r="G1553" s="4" t="s">
        <v>42</v>
      </c>
      <c r="H1553" s="4" t="s">
        <v>43</v>
      </c>
      <c r="I1553" s="4"/>
      <c r="J1553" s="4"/>
      <c r="K1553" s="4">
        <v>214</v>
      </c>
      <c r="L1553" s="4">
        <v>16</v>
      </c>
      <c r="M1553" s="4">
        <v>3</v>
      </c>
      <c r="N1553" s="4" t="s">
        <v>3</v>
      </c>
      <c r="O1553" s="4">
        <v>2</v>
      </c>
      <c r="P1553" s="4"/>
      <c r="Q1553" s="4"/>
      <c r="R1553" s="4"/>
      <c r="S1553" s="4"/>
      <c r="T1553" s="4"/>
      <c r="U1553" s="4"/>
      <c r="V1553" s="4"/>
      <c r="W1553" s="4"/>
    </row>
    <row r="1554" spans="1:206" x14ac:dyDescent="0.2">
      <c r="A1554" s="4">
        <v>50</v>
      </c>
      <c r="B1554" s="4">
        <v>0</v>
      </c>
      <c r="C1554" s="4">
        <v>0</v>
      </c>
      <c r="D1554" s="4">
        <v>1</v>
      </c>
      <c r="E1554" s="4">
        <v>215</v>
      </c>
      <c r="F1554" s="4">
        <f>ROUND(Source!AT1536,O1554)</f>
        <v>0</v>
      </c>
      <c r="G1554" s="4" t="s">
        <v>44</v>
      </c>
      <c r="H1554" s="4" t="s">
        <v>45</v>
      </c>
      <c r="I1554" s="4"/>
      <c r="J1554" s="4"/>
      <c r="K1554" s="4">
        <v>215</v>
      </c>
      <c r="L1554" s="4">
        <v>17</v>
      </c>
      <c r="M1554" s="4">
        <v>3</v>
      </c>
      <c r="N1554" s="4" t="s">
        <v>3</v>
      </c>
      <c r="O1554" s="4">
        <v>2</v>
      </c>
      <c r="P1554" s="4"/>
      <c r="Q1554" s="4"/>
      <c r="R1554" s="4"/>
      <c r="S1554" s="4"/>
      <c r="T1554" s="4"/>
      <c r="U1554" s="4"/>
      <c r="V1554" s="4"/>
      <c r="W1554" s="4"/>
    </row>
    <row r="1555" spans="1:206" x14ac:dyDescent="0.2">
      <c r="A1555" s="4">
        <v>50</v>
      </c>
      <c r="B1555" s="4">
        <v>0</v>
      </c>
      <c r="C1555" s="4">
        <v>0</v>
      </c>
      <c r="D1555" s="4">
        <v>1</v>
      </c>
      <c r="E1555" s="4">
        <v>217</v>
      </c>
      <c r="F1555" s="4">
        <f>ROUND(Source!AU1536,O1555)</f>
        <v>0</v>
      </c>
      <c r="G1555" s="4" t="s">
        <v>46</v>
      </c>
      <c r="H1555" s="4" t="s">
        <v>47</v>
      </c>
      <c r="I1555" s="4"/>
      <c r="J1555" s="4"/>
      <c r="K1555" s="4">
        <v>217</v>
      </c>
      <c r="L1555" s="4">
        <v>18</v>
      </c>
      <c r="M1555" s="4">
        <v>3</v>
      </c>
      <c r="N1555" s="4" t="s">
        <v>3</v>
      </c>
      <c r="O1555" s="4">
        <v>2</v>
      </c>
      <c r="P1555" s="4"/>
      <c r="Q1555" s="4"/>
      <c r="R1555" s="4"/>
      <c r="S1555" s="4"/>
      <c r="T1555" s="4"/>
      <c r="U1555" s="4"/>
      <c r="V1555" s="4"/>
      <c r="W1555" s="4"/>
    </row>
    <row r="1556" spans="1:206" x14ac:dyDescent="0.2">
      <c r="A1556" s="4">
        <v>50</v>
      </c>
      <c r="B1556" s="4">
        <v>0</v>
      </c>
      <c r="C1556" s="4">
        <v>0</v>
      </c>
      <c r="D1556" s="4">
        <v>1</v>
      </c>
      <c r="E1556" s="4">
        <v>230</v>
      </c>
      <c r="F1556" s="4">
        <f>ROUND(Source!BA1536,O1556)</f>
        <v>0</v>
      </c>
      <c r="G1556" s="4" t="s">
        <v>48</v>
      </c>
      <c r="H1556" s="4" t="s">
        <v>49</v>
      </c>
      <c r="I1556" s="4"/>
      <c r="J1556" s="4"/>
      <c r="K1556" s="4">
        <v>230</v>
      </c>
      <c r="L1556" s="4">
        <v>19</v>
      </c>
      <c r="M1556" s="4">
        <v>3</v>
      </c>
      <c r="N1556" s="4" t="s">
        <v>3</v>
      </c>
      <c r="O1556" s="4">
        <v>2</v>
      </c>
      <c r="P1556" s="4"/>
      <c r="Q1556" s="4"/>
      <c r="R1556" s="4"/>
      <c r="S1556" s="4"/>
      <c r="T1556" s="4"/>
      <c r="U1556" s="4"/>
      <c r="V1556" s="4"/>
      <c r="W1556" s="4"/>
    </row>
    <row r="1557" spans="1:206" x14ac:dyDescent="0.2">
      <c r="A1557" s="4">
        <v>50</v>
      </c>
      <c r="B1557" s="4">
        <v>0</v>
      </c>
      <c r="C1557" s="4">
        <v>0</v>
      </c>
      <c r="D1557" s="4">
        <v>1</v>
      </c>
      <c r="E1557" s="4">
        <v>206</v>
      </c>
      <c r="F1557" s="4">
        <f>ROUND(Source!T1536,O1557)</f>
        <v>0</v>
      </c>
      <c r="G1557" s="4" t="s">
        <v>50</v>
      </c>
      <c r="H1557" s="4" t="s">
        <v>51</v>
      </c>
      <c r="I1557" s="4"/>
      <c r="J1557" s="4"/>
      <c r="K1557" s="4">
        <v>206</v>
      </c>
      <c r="L1557" s="4">
        <v>20</v>
      </c>
      <c r="M1557" s="4">
        <v>3</v>
      </c>
      <c r="N1557" s="4" t="s">
        <v>3</v>
      </c>
      <c r="O1557" s="4">
        <v>2</v>
      </c>
      <c r="P1557" s="4"/>
      <c r="Q1557" s="4"/>
      <c r="R1557" s="4"/>
      <c r="S1557" s="4"/>
      <c r="T1557" s="4"/>
      <c r="U1557" s="4"/>
      <c r="V1557" s="4"/>
      <c r="W1557" s="4"/>
    </row>
    <row r="1558" spans="1:206" x14ac:dyDescent="0.2">
      <c r="A1558" s="4">
        <v>50</v>
      </c>
      <c r="B1558" s="4">
        <v>0</v>
      </c>
      <c r="C1558" s="4">
        <v>0</v>
      </c>
      <c r="D1558" s="4">
        <v>1</v>
      </c>
      <c r="E1558" s="4">
        <v>207</v>
      </c>
      <c r="F1558" s="4">
        <f>Source!U1536</f>
        <v>0</v>
      </c>
      <c r="G1558" s="4" t="s">
        <v>52</v>
      </c>
      <c r="H1558" s="4" t="s">
        <v>53</v>
      </c>
      <c r="I1558" s="4"/>
      <c r="J1558" s="4"/>
      <c r="K1558" s="4">
        <v>207</v>
      </c>
      <c r="L1558" s="4">
        <v>21</v>
      </c>
      <c r="M1558" s="4">
        <v>3</v>
      </c>
      <c r="N1558" s="4" t="s">
        <v>3</v>
      </c>
      <c r="O1558" s="4">
        <v>-1</v>
      </c>
      <c r="P1558" s="4"/>
      <c r="Q1558" s="4"/>
      <c r="R1558" s="4"/>
      <c r="S1558" s="4"/>
      <c r="T1558" s="4"/>
      <c r="U1558" s="4"/>
      <c r="V1558" s="4"/>
      <c r="W1558" s="4"/>
    </row>
    <row r="1559" spans="1:206" x14ac:dyDescent="0.2">
      <c r="A1559" s="4">
        <v>50</v>
      </c>
      <c r="B1559" s="4">
        <v>0</v>
      </c>
      <c r="C1559" s="4">
        <v>0</v>
      </c>
      <c r="D1559" s="4">
        <v>1</v>
      </c>
      <c r="E1559" s="4">
        <v>208</v>
      </c>
      <c r="F1559" s="4">
        <f>Source!V1536</f>
        <v>0</v>
      </c>
      <c r="G1559" s="4" t="s">
        <v>54</v>
      </c>
      <c r="H1559" s="4" t="s">
        <v>55</v>
      </c>
      <c r="I1559" s="4"/>
      <c r="J1559" s="4"/>
      <c r="K1559" s="4">
        <v>208</v>
      </c>
      <c r="L1559" s="4">
        <v>22</v>
      </c>
      <c r="M1559" s="4">
        <v>3</v>
      </c>
      <c r="N1559" s="4" t="s">
        <v>3</v>
      </c>
      <c r="O1559" s="4">
        <v>-1</v>
      </c>
      <c r="P1559" s="4"/>
      <c r="Q1559" s="4"/>
      <c r="R1559" s="4"/>
      <c r="S1559" s="4"/>
      <c r="T1559" s="4"/>
      <c r="U1559" s="4"/>
      <c r="V1559" s="4"/>
      <c r="W1559" s="4"/>
    </row>
    <row r="1560" spans="1:206" x14ac:dyDescent="0.2">
      <c r="A1560" s="4">
        <v>50</v>
      </c>
      <c r="B1560" s="4">
        <v>0</v>
      </c>
      <c r="C1560" s="4">
        <v>0</v>
      </c>
      <c r="D1560" s="4">
        <v>1</v>
      </c>
      <c r="E1560" s="4">
        <v>209</v>
      </c>
      <c r="F1560" s="4">
        <f>ROUND(Source!W1536,O1560)</f>
        <v>0</v>
      </c>
      <c r="G1560" s="4" t="s">
        <v>56</v>
      </c>
      <c r="H1560" s="4" t="s">
        <v>57</v>
      </c>
      <c r="I1560" s="4"/>
      <c r="J1560" s="4"/>
      <c r="K1560" s="4">
        <v>209</v>
      </c>
      <c r="L1560" s="4">
        <v>23</v>
      </c>
      <c r="M1560" s="4">
        <v>3</v>
      </c>
      <c r="N1560" s="4" t="s">
        <v>3</v>
      </c>
      <c r="O1560" s="4">
        <v>2</v>
      </c>
      <c r="P1560" s="4"/>
      <c r="Q1560" s="4"/>
      <c r="R1560" s="4"/>
      <c r="S1560" s="4"/>
      <c r="T1560" s="4"/>
      <c r="U1560" s="4"/>
      <c r="V1560" s="4"/>
      <c r="W1560" s="4"/>
    </row>
    <row r="1561" spans="1:206" x14ac:dyDescent="0.2">
      <c r="A1561" s="4">
        <v>50</v>
      </c>
      <c r="B1561" s="4">
        <v>0</v>
      </c>
      <c r="C1561" s="4">
        <v>0</v>
      </c>
      <c r="D1561" s="4">
        <v>1</v>
      </c>
      <c r="E1561" s="4">
        <v>210</v>
      </c>
      <c r="F1561" s="4">
        <f>ROUND(Source!X1536,O1561)</f>
        <v>0</v>
      </c>
      <c r="G1561" s="4" t="s">
        <v>58</v>
      </c>
      <c r="H1561" s="4" t="s">
        <v>59</v>
      </c>
      <c r="I1561" s="4"/>
      <c r="J1561" s="4"/>
      <c r="K1561" s="4">
        <v>210</v>
      </c>
      <c r="L1561" s="4">
        <v>24</v>
      </c>
      <c r="M1561" s="4">
        <v>3</v>
      </c>
      <c r="N1561" s="4" t="s">
        <v>3</v>
      </c>
      <c r="O1561" s="4">
        <v>2</v>
      </c>
      <c r="P1561" s="4"/>
      <c r="Q1561" s="4"/>
      <c r="R1561" s="4"/>
      <c r="S1561" s="4"/>
      <c r="T1561" s="4"/>
      <c r="U1561" s="4"/>
      <c r="V1561" s="4"/>
      <c r="W1561" s="4"/>
    </row>
    <row r="1562" spans="1:206" x14ac:dyDescent="0.2">
      <c r="A1562" s="4">
        <v>50</v>
      </c>
      <c r="B1562" s="4">
        <v>0</v>
      </c>
      <c r="C1562" s="4">
        <v>0</v>
      </c>
      <c r="D1562" s="4">
        <v>1</v>
      </c>
      <c r="E1562" s="4">
        <v>211</v>
      </c>
      <c r="F1562" s="4">
        <f>ROUND(Source!Y1536,O1562)</f>
        <v>0</v>
      </c>
      <c r="G1562" s="4" t="s">
        <v>60</v>
      </c>
      <c r="H1562" s="4" t="s">
        <v>61</v>
      </c>
      <c r="I1562" s="4"/>
      <c r="J1562" s="4"/>
      <c r="K1562" s="4">
        <v>211</v>
      </c>
      <c r="L1562" s="4">
        <v>25</v>
      </c>
      <c r="M1562" s="4">
        <v>3</v>
      </c>
      <c r="N1562" s="4" t="s">
        <v>3</v>
      </c>
      <c r="O1562" s="4">
        <v>2</v>
      </c>
      <c r="P1562" s="4"/>
      <c r="Q1562" s="4"/>
      <c r="R1562" s="4"/>
      <c r="S1562" s="4"/>
      <c r="T1562" s="4"/>
      <c r="U1562" s="4"/>
      <c r="V1562" s="4"/>
      <c r="W1562" s="4"/>
    </row>
    <row r="1563" spans="1:206" x14ac:dyDescent="0.2">
      <c r="A1563" s="4">
        <v>50</v>
      </c>
      <c r="B1563" s="4">
        <v>0</v>
      </c>
      <c r="C1563" s="4">
        <v>0</v>
      </c>
      <c r="D1563" s="4">
        <v>1</v>
      </c>
      <c r="E1563" s="4">
        <v>224</v>
      </c>
      <c r="F1563" s="4">
        <f>ROUND(Source!AR1536,O1563)</f>
        <v>0</v>
      </c>
      <c r="G1563" s="4" t="s">
        <v>62</v>
      </c>
      <c r="H1563" s="4" t="s">
        <v>63</v>
      </c>
      <c r="I1563" s="4"/>
      <c r="J1563" s="4"/>
      <c r="K1563" s="4">
        <v>224</v>
      </c>
      <c r="L1563" s="4">
        <v>26</v>
      </c>
      <c r="M1563" s="4">
        <v>3</v>
      </c>
      <c r="N1563" s="4" t="s">
        <v>3</v>
      </c>
      <c r="O1563" s="4">
        <v>2</v>
      </c>
      <c r="P1563" s="4"/>
      <c r="Q1563" s="4"/>
      <c r="R1563" s="4"/>
      <c r="S1563" s="4"/>
      <c r="T1563" s="4"/>
      <c r="U1563" s="4"/>
      <c r="V1563" s="4"/>
      <c r="W1563" s="4"/>
    </row>
    <row r="1565" spans="1:206" x14ac:dyDescent="0.2">
      <c r="A1565" s="2">
        <v>51</v>
      </c>
      <c r="B1565" s="2">
        <f>B1405</f>
        <v>1</v>
      </c>
      <c r="C1565" s="2">
        <f>A1405</f>
        <v>4</v>
      </c>
      <c r="D1565" s="2">
        <f>ROW(A1405)</f>
        <v>1405</v>
      </c>
      <c r="E1565" s="2"/>
      <c r="F1565" s="2" t="str">
        <f>IF(F1405&lt;&gt;"",F1405,"")</f>
        <v>1.1</v>
      </c>
      <c r="G1565" s="2" t="str">
        <f>IF(G1405&lt;&gt;"",G1405,"")</f>
        <v>Талалихина ул.</v>
      </c>
      <c r="H1565" s="2">
        <v>0</v>
      </c>
      <c r="I1565" s="2"/>
      <c r="J1565" s="2"/>
      <c r="K1565" s="2"/>
      <c r="L1565" s="2"/>
      <c r="M1565" s="2"/>
      <c r="N1565" s="2"/>
      <c r="O1565" s="2">
        <f t="shared" ref="O1565:T1565" si="692">ROUND(O1421+O1457+O1496+O1536+AB1565,2)</f>
        <v>0</v>
      </c>
      <c r="P1565" s="2">
        <f t="shared" si="692"/>
        <v>0</v>
      </c>
      <c r="Q1565" s="2">
        <f t="shared" si="692"/>
        <v>0</v>
      </c>
      <c r="R1565" s="2">
        <f t="shared" si="692"/>
        <v>0</v>
      </c>
      <c r="S1565" s="2">
        <f t="shared" si="692"/>
        <v>0</v>
      </c>
      <c r="T1565" s="2">
        <f t="shared" si="692"/>
        <v>0</v>
      </c>
      <c r="U1565" s="2">
        <f>U1421+U1457+U1496+U1536+AH1565</f>
        <v>0</v>
      </c>
      <c r="V1565" s="2">
        <f>V1421+V1457+V1496+V1536+AI1565</f>
        <v>0</v>
      </c>
      <c r="W1565" s="2">
        <f>ROUND(W1421+W1457+W1496+W1536+AJ1565,2)</f>
        <v>0</v>
      </c>
      <c r="X1565" s="2">
        <f>ROUND(X1421+X1457+X1496+X1536+AK1565,2)</f>
        <v>0</v>
      </c>
      <c r="Y1565" s="2">
        <f>ROUND(Y1421+Y1457+Y1496+Y1536+AL1565,2)</f>
        <v>0</v>
      </c>
      <c r="Z1565" s="2"/>
      <c r="AA1565" s="2"/>
      <c r="AB1565" s="2"/>
      <c r="AC1565" s="2"/>
      <c r="AD1565" s="2"/>
      <c r="AE1565" s="2"/>
      <c r="AF1565" s="2"/>
      <c r="AG1565" s="2"/>
      <c r="AH1565" s="2"/>
      <c r="AI1565" s="2"/>
      <c r="AJ1565" s="2"/>
      <c r="AK1565" s="2"/>
      <c r="AL1565" s="2"/>
      <c r="AM1565" s="2"/>
      <c r="AN1565" s="2"/>
      <c r="AO1565" s="2">
        <f t="shared" ref="AO1565:BC1565" si="693">ROUND(AO1421+AO1457+AO1496+AO1536+BX1565,2)</f>
        <v>0</v>
      </c>
      <c r="AP1565" s="2">
        <f t="shared" si="693"/>
        <v>0</v>
      </c>
      <c r="AQ1565" s="2">
        <f t="shared" si="693"/>
        <v>0</v>
      </c>
      <c r="AR1565" s="2">
        <f t="shared" si="693"/>
        <v>0</v>
      </c>
      <c r="AS1565" s="2">
        <f t="shared" si="693"/>
        <v>0</v>
      </c>
      <c r="AT1565" s="2">
        <f t="shared" si="693"/>
        <v>0</v>
      </c>
      <c r="AU1565" s="2">
        <f t="shared" si="693"/>
        <v>0</v>
      </c>
      <c r="AV1565" s="2">
        <f t="shared" si="693"/>
        <v>0</v>
      </c>
      <c r="AW1565" s="2">
        <f t="shared" si="693"/>
        <v>0</v>
      </c>
      <c r="AX1565" s="2">
        <f t="shared" si="693"/>
        <v>0</v>
      </c>
      <c r="AY1565" s="2">
        <f t="shared" si="693"/>
        <v>0</v>
      </c>
      <c r="AZ1565" s="2">
        <f t="shared" si="693"/>
        <v>0</v>
      </c>
      <c r="BA1565" s="2">
        <f t="shared" si="693"/>
        <v>0</v>
      </c>
      <c r="BB1565" s="2">
        <f t="shared" si="693"/>
        <v>0</v>
      </c>
      <c r="BC1565" s="2">
        <f t="shared" si="693"/>
        <v>0</v>
      </c>
      <c r="BD1565" s="2"/>
      <c r="BE1565" s="2"/>
      <c r="BF1565" s="2"/>
      <c r="BG1565" s="2"/>
      <c r="BH1565" s="2"/>
      <c r="BI1565" s="2"/>
      <c r="BJ1565" s="2"/>
      <c r="BK1565" s="2"/>
      <c r="BL1565" s="2"/>
      <c r="BM1565" s="2"/>
      <c r="BN1565" s="2"/>
      <c r="BO1565" s="2"/>
      <c r="BP1565" s="2"/>
      <c r="BQ1565" s="2"/>
      <c r="BR1565" s="2"/>
      <c r="BS1565" s="2"/>
      <c r="BT1565" s="2"/>
      <c r="BU1565" s="2"/>
      <c r="BV1565" s="2"/>
      <c r="BW1565" s="2"/>
      <c r="BX1565" s="2"/>
      <c r="BY1565" s="2"/>
      <c r="BZ1565" s="2"/>
      <c r="CA1565" s="2"/>
      <c r="CB1565" s="2"/>
      <c r="CC1565" s="2"/>
      <c r="CD1565" s="2"/>
      <c r="CE1565" s="2"/>
      <c r="CF1565" s="2"/>
      <c r="CG1565" s="2"/>
      <c r="CH1565" s="2"/>
      <c r="CI1565" s="2"/>
      <c r="CJ1565" s="2"/>
      <c r="CK1565" s="2"/>
      <c r="CL1565" s="2"/>
      <c r="CM1565" s="2"/>
      <c r="CN1565" s="2"/>
      <c r="CO1565" s="2"/>
      <c r="CP1565" s="2"/>
      <c r="CQ1565" s="2"/>
      <c r="CR1565" s="2"/>
      <c r="CS1565" s="2"/>
      <c r="CT1565" s="2"/>
      <c r="CU1565" s="2"/>
      <c r="CV1565" s="2"/>
      <c r="CW1565" s="2"/>
      <c r="CX1565" s="2"/>
      <c r="CY1565" s="2"/>
      <c r="CZ1565" s="2"/>
      <c r="DA1565" s="2"/>
      <c r="DB1565" s="2"/>
      <c r="DC1565" s="2"/>
      <c r="DD1565" s="2"/>
      <c r="DE1565" s="2"/>
      <c r="DF1565" s="2"/>
      <c r="DG1565" s="3"/>
      <c r="DH1565" s="3"/>
      <c r="DI1565" s="3"/>
      <c r="DJ1565" s="3"/>
      <c r="DK1565" s="3"/>
      <c r="DL1565" s="3"/>
      <c r="DM1565" s="3"/>
      <c r="DN1565" s="3"/>
      <c r="DO1565" s="3"/>
      <c r="DP1565" s="3"/>
      <c r="DQ1565" s="3"/>
      <c r="DR1565" s="3"/>
      <c r="DS1565" s="3"/>
      <c r="DT1565" s="3"/>
      <c r="DU1565" s="3"/>
      <c r="DV1565" s="3"/>
      <c r="DW1565" s="3"/>
      <c r="DX1565" s="3"/>
      <c r="DY1565" s="3"/>
      <c r="DZ1565" s="3"/>
      <c r="EA1565" s="3"/>
      <c r="EB1565" s="3"/>
      <c r="EC1565" s="3"/>
      <c r="ED1565" s="3"/>
      <c r="EE1565" s="3"/>
      <c r="EF1565" s="3"/>
      <c r="EG1565" s="3"/>
      <c r="EH1565" s="3"/>
      <c r="EI1565" s="3"/>
      <c r="EJ1565" s="3"/>
      <c r="EK1565" s="3"/>
      <c r="EL1565" s="3"/>
      <c r="EM1565" s="3"/>
      <c r="EN1565" s="3"/>
      <c r="EO1565" s="3"/>
      <c r="EP1565" s="3"/>
      <c r="EQ1565" s="3"/>
      <c r="ER1565" s="3"/>
      <c r="ES1565" s="3"/>
      <c r="ET1565" s="3"/>
      <c r="EU1565" s="3"/>
      <c r="EV1565" s="3"/>
      <c r="EW1565" s="3"/>
      <c r="EX1565" s="3"/>
      <c r="EY1565" s="3"/>
      <c r="EZ1565" s="3"/>
      <c r="FA1565" s="3"/>
      <c r="FB1565" s="3"/>
      <c r="FC1565" s="3"/>
      <c r="FD1565" s="3"/>
      <c r="FE1565" s="3"/>
      <c r="FF1565" s="3"/>
      <c r="FG1565" s="3"/>
      <c r="FH1565" s="3"/>
      <c r="FI1565" s="3"/>
      <c r="FJ1565" s="3"/>
      <c r="FK1565" s="3"/>
      <c r="FL1565" s="3"/>
      <c r="FM1565" s="3"/>
      <c r="FN1565" s="3"/>
      <c r="FO1565" s="3"/>
      <c r="FP1565" s="3"/>
      <c r="FQ1565" s="3"/>
      <c r="FR1565" s="3"/>
      <c r="FS1565" s="3"/>
      <c r="FT1565" s="3"/>
      <c r="FU1565" s="3"/>
      <c r="FV1565" s="3"/>
      <c r="FW1565" s="3"/>
      <c r="FX1565" s="3"/>
      <c r="FY1565" s="3"/>
      <c r="FZ1565" s="3"/>
      <c r="GA1565" s="3"/>
      <c r="GB1565" s="3"/>
      <c r="GC1565" s="3"/>
      <c r="GD1565" s="3"/>
      <c r="GE1565" s="3"/>
      <c r="GF1565" s="3"/>
      <c r="GG1565" s="3"/>
      <c r="GH1565" s="3"/>
      <c r="GI1565" s="3"/>
      <c r="GJ1565" s="3"/>
      <c r="GK1565" s="3"/>
      <c r="GL1565" s="3"/>
      <c r="GM1565" s="3"/>
      <c r="GN1565" s="3"/>
      <c r="GO1565" s="3"/>
      <c r="GP1565" s="3"/>
      <c r="GQ1565" s="3"/>
      <c r="GR1565" s="3"/>
      <c r="GS1565" s="3"/>
      <c r="GT1565" s="3"/>
      <c r="GU1565" s="3"/>
      <c r="GV1565" s="3"/>
      <c r="GW1565" s="3"/>
      <c r="GX1565" s="3">
        <v>0</v>
      </c>
    </row>
    <row r="1567" spans="1:206" x14ac:dyDescent="0.2">
      <c r="A1567" s="4">
        <v>50</v>
      </c>
      <c r="B1567" s="4">
        <v>0</v>
      </c>
      <c r="C1567" s="4">
        <v>0</v>
      </c>
      <c r="D1567" s="4">
        <v>1</v>
      </c>
      <c r="E1567" s="4">
        <v>201</v>
      </c>
      <c r="F1567" s="4">
        <f>ROUND(Source!O1565,O1567)</f>
        <v>0</v>
      </c>
      <c r="G1567" s="4" t="s">
        <v>12</v>
      </c>
      <c r="H1567" s="4" t="s">
        <v>13</v>
      </c>
      <c r="I1567" s="4"/>
      <c r="J1567" s="4"/>
      <c r="K1567" s="4">
        <v>201</v>
      </c>
      <c r="L1567" s="4">
        <v>1</v>
      </c>
      <c r="M1567" s="4">
        <v>3</v>
      </c>
      <c r="N1567" s="4" t="s">
        <v>3</v>
      </c>
      <c r="O1567" s="4">
        <v>2</v>
      </c>
      <c r="P1567" s="4"/>
      <c r="Q1567" s="4"/>
      <c r="R1567" s="4"/>
      <c r="S1567" s="4"/>
      <c r="T1567" s="4"/>
      <c r="U1567" s="4"/>
      <c r="V1567" s="4"/>
      <c r="W1567" s="4"/>
    </row>
    <row r="1568" spans="1:206" x14ac:dyDescent="0.2">
      <c r="A1568" s="4">
        <v>50</v>
      </c>
      <c r="B1568" s="4">
        <v>0</v>
      </c>
      <c r="C1568" s="4">
        <v>0</v>
      </c>
      <c r="D1568" s="4">
        <v>1</v>
      </c>
      <c r="E1568" s="4">
        <v>202</v>
      </c>
      <c r="F1568" s="4">
        <f>ROUND(Source!P1565,O1568)</f>
        <v>0</v>
      </c>
      <c r="G1568" s="4" t="s">
        <v>14</v>
      </c>
      <c r="H1568" s="4" t="s">
        <v>15</v>
      </c>
      <c r="I1568" s="4"/>
      <c r="J1568" s="4"/>
      <c r="K1568" s="4">
        <v>202</v>
      </c>
      <c r="L1568" s="4">
        <v>2</v>
      </c>
      <c r="M1568" s="4">
        <v>3</v>
      </c>
      <c r="N1568" s="4" t="s">
        <v>3</v>
      </c>
      <c r="O1568" s="4">
        <v>2</v>
      </c>
      <c r="P1568" s="4"/>
      <c r="Q1568" s="4"/>
      <c r="R1568" s="4"/>
      <c r="S1568" s="4"/>
      <c r="T1568" s="4"/>
      <c r="U1568" s="4"/>
      <c r="V1568" s="4"/>
      <c r="W1568" s="4"/>
    </row>
    <row r="1569" spans="1:23" x14ac:dyDescent="0.2">
      <c r="A1569" s="4">
        <v>50</v>
      </c>
      <c r="B1569" s="4">
        <v>0</v>
      </c>
      <c r="C1569" s="4">
        <v>0</v>
      </c>
      <c r="D1569" s="4">
        <v>1</v>
      </c>
      <c r="E1569" s="4">
        <v>222</v>
      </c>
      <c r="F1569" s="4">
        <f>ROUND(Source!AO1565,O1569)</f>
        <v>0</v>
      </c>
      <c r="G1569" s="4" t="s">
        <v>16</v>
      </c>
      <c r="H1569" s="4" t="s">
        <v>17</v>
      </c>
      <c r="I1569" s="4"/>
      <c r="J1569" s="4"/>
      <c r="K1569" s="4">
        <v>222</v>
      </c>
      <c r="L1569" s="4">
        <v>3</v>
      </c>
      <c r="M1569" s="4">
        <v>3</v>
      </c>
      <c r="N1569" s="4" t="s">
        <v>3</v>
      </c>
      <c r="O1569" s="4">
        <v>2</v>
      </c>
      <c r="P1569" s="4"/>
      <c r="Q1569" s="4"/>
      <c r="R1569" s="4"/>
      <c r="S1569" s="4"/>
      <c r="T1569" s="4"/>
      <c r="U1569" s="4"/>
      <c r="V1569" s="4"/>
      <c r="W1569" s="4"/>
    </row>
    <row r="1570" spans="1:23" x14ac:dyDescent="0.2">
      <c r="A1570" s="4">
        <v>50</v>
      </c>
      <c r="B1570" s="4">
        <v>0</v>
      </c>
      <c r="C1570" s="4">
        <v>0</v>
      </c>
      <c r="D1570" s="4">
        <v>1</v>
      </c>
      <c r="E1570" s="4">
        <v>225</v>
      </c>
      <c r="F1570" s="4">
        <f>ROUND(Source!AV1565,O1570)</f>
        <v>0</v>
      </c>
      <c r="G1570" s="4" t="s">
        <v>18</v>
      </c>
      <c r="H1570" s="4" t="s">
        <v>19</v>
      </c>
      <c r="I1570" s="4"/>
      <c r="J1570" s="4"/>
      <c r="K1570" s="4">
        <v>225</v>
      </c>
      <c r="L1570" s="4">
        <v>4</v>
      </c>
      <c r="M1570" s="4">
        <v>3</v>
      </c>
      <c r="N1570" s="4" t="s">
        <v>3</v>
      </c>
      <c r="O1570" s="4">
        <v>2</v>
      </c>
      <c r="P1570" s="4"/>
      <c r="Q1570" s="4"/>
      <c r="R1570" s="4"/>
      <c r="S1570" s="4"/>
      <c r="T1570" s="4"/>
      <c r="U1570" s="4"/>
      <c r="V1570" s="4"/>
      <c r="W1570" s="4"/>
    </row>
    <row r="1571" spans="1:23" x14ac:dyDescent="0.2">
      <c r="A1571" s="4">
        <v>50</v>
      </c>
      <c r="B1571" s="4">
        <v>0</v>
      </c>
      <c r="C1571" s="4">
        <v>0</v>
      </c>
      <c r="D1571" s="4">
        <v>1</v>
      </c>
      <c r="E1571" s="4">
        <v>226</v>
      </c>
      <c r="F1571" s="4">
        <f>ROUND(Source!AW1565,O1571)</f>
        <v>0</v>
      </c>
      <c r="G1571" s="4" t="s">
        <v>20</v>
      </c>
      <c r="H1571" s="4" t="s">
        <v>21</v>
      </c>
      <c r="I1571" s="4"/>
      <c r="J1571" s="4"/>
      <c r="K1571" s="4">
        <v>226</v>
      </c>
      <c r="L1571" s="4">
        <v>5</v>
      </c>
      <c r="M1571" s="4">
        <v>3</v>
      </c>
      <c r="N1571" s="4" t="s">
        <v>3</v>
      </c>
      <c r="O1571" s="4">
        <v>2</v>
      </c>
      <c r="P1571" s="4"/>
      <c r="Q1571" s="4"/>
      <c r="R1571" s="4"/>
      <c r="S1571" s="4"/>
      <c r="T1571" s="4"/>
      <c r="U1571" s="4"/>
      <c r="V1571" s="4"/>
      <c r="W1571" s="4"/>
    </row>
    <row r="1572" spans="1:23" x14ac:dyDescent="0.2">
      <c r="A1572" s="4">
        <v>50</v>
      </c>
      <c r="B1572" s="4">
        <v>0</v>
      </c>
      <c r="C1572" s="4">
        <v>0</v>
      </c>
      <c r="D1572" s="4">
        <v>1</v>
      </c>
      <c r="E1572" s="4">
        <v>227</v>
      </c>
      <c r="F1572" s="4">
        <f>ROUND(Source!AX1565,O1572)</f>
        <v>0</v>
      </c>
      <c r="G1572" s="4" t="s">
        <v>22</v>
      </c>
      <c r="H1572" s="4" t="s">
        <v>23</v>
      </c>
      <c r="I1572" s="4"/>
      <c r="J1572" s="4"/>
      <c r="K1572" s="4">
        <v>227</v>
      </c>
      <c r="L1572" s="4">
        <v>6</v>
      </c>
      <c r="M1572" s="4">
        <v>3</v>
      </c>
      <c r="N1572" s="4" t="s">
        <v>3</v>
      </c>
      <c r="O1572" s="4">
        <v>2</v>
      </c>
      <c r="P1572" s="4"/>
      <c r="Q1572" s="4"/>
      <c r="R1572" s="4"/>
      <c r="S1572" s="4"/>
      <c r="T1572" s="4"/>
      <c r="U1572" s="4"/>
      <c r="V1572" s="4"/>
      <c r="W1572" s="4"/>
    </row>
    <row r="1573" spans="1:23" x14ac:dyDescent="0.2">
      <c r="A1573" s="4">
        <v>50</v>
      </c>
      <c r="B1573" s="4">
        <v>0</v>
      </c>
      <c r="C1573" s="4">
        <v>0</v>
      </c>
      <c r="D1573" s="4">
        <v>1</v>
      </c>
      <c r="E1573" s="4">
        <v>228</v>
      </c>
      <c r="F1573" s="4">
        <f>ROUND(Source!AY1565,O1573)</f>
        <v>0</v>
      </c>
      <c r="G1573" s="4" t="s">
        <v>24</v>
      </c>
      <c r="H1573" s="4" t="s">
        <v>25</v>
      </c>
      <c r="I1573" s="4"/>
      <c r="J1573" s="4"/>
      <c r="K1573" s="4">
        <v>228</v>
      </c>
      <c r="L1573" s="4">
        <v>7</v>
      </c>
      <c r="M1573" s="4">
        <v>3</v>
      </c>
      <c r="N1573" s="4" t="s">
        <v>3</v>
      </c>
      <c r="O1573" s="4">
        <v>2</v>
      </c>
      <c r="P1573" s="4"/>
      <c r="Q1573" s="4"/>
      <c r="R1573" s="4"/>
      <c r="S1573" s="4"/>
      <c r="T1573" s="4"/>
      <c r="U1573" s="4"/>
      <c r="V1573" s="4"/>
      <c r="W1573" s="4"/>
    </row>
    <row r="1574" spans="1:23" x14ac:dyDescent="0.2">
      <c r="A1574" s="4">
        <v>50</v>
      </c>
      <c r="B1574" s="4">
        <v>0</v>
      </c>
      <c r="C1574" s="4">
        <v>0</v>
      </c>
      <c r="D1574" s="4">
        <v>1</v>
      </c>
      <c r="E1574" s="4">
        <v>216</v>
      </c>
      <c r="F1574" s="4">
        <f>ROUND(Source!AP1565,O1574)</f>
        <v>0</v>
      </c>
      <c r="G1574" s="4" t="s">
        <v>26</v>
      </c>
      <c r="H1574" s="4" t="s">
        <v>27</v>
      </c>
      <c r="I1574" s="4"/>
      <c r="J1574" s="4"/>
      <c r="K1574" s="4">
        <v>216</v>
      </c>
      <c r="L1574" s="4">
        <v>8</v>
      </c>
      <c r="M1574" s="4">
        <v>3</v>
      </c>
      <c r="N1574" s="4" t="s">
        <v>3</v>
      </c>
      <c r="O1574" s="4">
        <v>2</v>
      </c>
      <c r="P1574" s="4"/>
      <c r="Q1574" s="4"/>
      <c r="R1574" s="4"/>
      <c r="S1574" s="4"/>
      <c r="T1574" s="4"/>
      <c r="U1574" s="4"/>
      <c r="V1574" s="4"/>
      <c r="W1574" s="4"/>
    </row>
    <row r="1575" spans="1:23" x14ac:dyDescent="0.2">
      <c r="A1575" s="4">
        <v>50</v>
      </c>
      <c r="B1575" s="4">
        <v>0</v>
      </c>
      <c r="C1575" s="4">
        <v>0</v>
      </c>
      <c r="D1575" s="4">
        <v>1</v>
      </c>
      <c r="E1575" s="4">
        <v>223</v>
      </c>
      <c r="F1575" s="4">
        <f>ROUND(Source!AQ1565,O1575)</f>
        <v>0</v>
      </c>
      <c r="G1575" s="4" t="s">
        <v>28</v>
      </c>
      <c r="H1575" s="4" t="s">
        <v>29</v>
      </c>
      <c r="I1575" s="4"/>
      <c r="J1575" s="4"/>
      <c r="K1575" s="4">
        <v>223</v>
      </c>
      <c r="L1575" s="4">
        <v>9</v>
      </c>
      <c r="M1575" s="4">
        <v>3</v>
      </c>
      <c r="N1575" s="4" t="s">
        <v>3</v>
      </c>
      <c r="O1575" s="4">
        <v>2</v>
      </c>
      <c r="P1575" s="4"/>
      <c r="Q1575" s="4"/>
      <c r="R1575" s="4"/>
      <c r="S1575" s="4"/>
      <c r="T1575" s="4"/>
      <c r="U1575" s="4"/>
      <c r="V1575" s="4"/>
      <c r="W1575" s="4"/>
    </row>
    <row r="1576" spans="1:23" x14ac:dyDescent="0.2">
      <c r="A1576" s="4">
        <v>50</v>
      </c>
      <c r="B1576" s="4">
        <v>0</v>
      </c>
      <c r="C1576" s="4">
        <v>0</v>
      </c>
      <c r="D1576" s="4">
        <v>1</v>
      </c>
      <c r="E1576" s="4">
        <v>229</v>
      </c>
      <c r="F1576" s="4">
        <f>ROUND(Source!AZ1565,O1576)</f>
        <v>0</v>
      </c>
      <c r="G1576" s="4" t="s">
        <v>30</v>
      </c>
      <c r="H1576" s="4" t="s">
        <v>31</v>
      </c>
      <c r="I1576" s="4"/>
      <c r="J1576" s="4"/>
      <c r="K1576" s="4">
        <v>229</v>
      </c>
      <c r="L1576" s="4">
        <v>10</v>
      </c>
      <c r="M1576" s="4">
        <v>3</v>
      </c>
      <c r="N1576" s="4" t="s">
        <v>3</v>
      </c>
      <c r="O1576" s="4">
        <v>2</v>
      </c>
      <c r="P1576" s="4"/>
      <c r="Q1576" s="4"/>
      <c r="R1576" s="4"/>
      <c r="S1576" s="4"/>
      <c r="T1576" s="4"/>
      <c r="U1576" s="4"/>
      <c r="V1576" s="4"/>
      <c r="W1576" s="4"/>
    </row>
    <row r="1577" spans="1:23" x14ac:dyDescent="0.2">
      <c r="A1577" s="4">
        <v>50</v>
      </c>
      <c r="B1577" s="4">
        <v>0</v>
      </c>
      <c r="C1577" s="4">
        <v>0</v>
      </c>
      <c r="D1577" s="4">
        <v>1</v>
      </c>
      <c r="E1577" s="4">
        <v>203</v>
      </c>
      <c r="F1577" s="4">
        <f>ROUND(Source!Q1565,O1577)</f>
        <v>0</v>
      </c>
      <c r="G1577" s="4" t="s">
        <v>32</v>
      </c>
      <c r="H1577" s="4" t="s">
        <v>33</v>
      </c>
      <c r="I1577" s="4"/>
      <c r="J1577" s="4"/>
      <c r="K1577" s="4">
        <v>203</v>
      </c>
      <c r="L1577" s="4">
        <v>11</v>
      </c>
      <c r="M1577" s="4">
        <v>3</v>
      </c>
      <c r="N1577" s="4" t="s">
        <v>3</v>
      </c>
      <c r="O1577" s="4">
        <v>2</v>
      </c>
      <c r="P1577" s="4"/>
      <c r="Q1577" s="4"/>
      <c r="R1577" s="4"/>
      <c r="S1577" s="4"/>
      <c r="T1577" s="4"/>
      <c r="U1577" s="4"/>
      <c r="V1577" s="4"/>
      <c r="W1577" s="4"/>
    </row>
    <row r="1578" spans="1:23" x14ac:dyDescent="0.2">
      <c r="A1578" s="4">
        <v>50</v>
      </c>
      <c r="B1578" s="4">
        <v>0</v>
      </c>
      <c r="C1578" s="4">
        <v>0</v>
      </c>
      <c r="D1578" s="4">
        <v>1</v>
      </c>
      <c r="E1578" s="4">
        <v>231</v>
      </c>
      <c r="F1578" s="4">
        <f>ROUND(Source!BB1565,O1578)</f>
        <v>0</v>
      </c>
      <c r="G1578" s="4" t="s">
        <v>34</v>
      </c>
      <c r="H1578" s="4" t="s">
        <v>35</v>
      </c>
      <c r="I1578" s="4"/>
      <c r="J1578" s="4"/>
      <c r="K1578" s="4">
        <v>231</v>
      </c>
      <c r="L1578" s="4">
        <v>12</v>
      </c>
      <c r="M1578" s="4">
        <v>3</v>
      </c>
      <c r="N1578" s="4" t="s">
        <v>3</v>
      </c>
      <c r="O1578" s="4">
        <v>2</v>
      </c>
      <c r="P1578" s="4"/>
      <c r="Q1578" s="4"/>
      <c r="R1578" s="4"/>
      <c r="S1578" s="4"/>
      <c r="T1578" s="4"/>
      <c r="U1578" s="4"/>
      <c r="V1578" s="4"/>
      <c r="W1578" s="4"/>
    </row>
    <row r="1579" spans="1:23" x14ac:dyDescent="0.2">
      <c r="A1579" s="4">
        <v>50</v>
      </c>
      <c r="B1579" s="4">
        <v>0</v>
      </c>
      <c r="C1579" s="4">
        <v>0</v>
      </c>
      <c r="D1579" s="4">
        <v>1</v>
      </c>
      <c r="E1579" s="4">
        <v>204</v>
      </c>
      <c r="F1579" s="4">
        <f>ROUND(Source!R1565,O1579)</f>
        <v>0</v>
      </c>
      <c r="G1579" s="4" t="s">
        <v>36</v>
      </c>
      <c r="H1579" s="4" t="s">
        <v>37</v>
      </c>
      <c r="I1579" s="4"/>
      <c r="J1579" s="4"/>
      <c r="K1579" s="4">
        <v>204</v>
      </c>
      <c r="L1579" s="4">
        <v>13</v>
      </c>
      <c r="M1579" s="4">
        <v>3</v>
      </c>
      <c r="N1579" s="4" t="s">
        <v>3</v>
      </c>
      <c r="O1579" s="4">
        <v>2</v>
      </c>
      <c r="P1579" s="4"/>
      <c r="Q1579" s="4"/>
      <c r="R1579" s="4"/>
      <c r="S1579" s="4"/>
      <c r="T1579" s="4"/>
      <c r="U1579" s="4"/>
      <c r="V1579" s="4"/>
      <c r="W1579" s="4"/>
    </row>
    <row r="1580" spans="1:23" x14ac:dyDescent="0.2">
      <c r="A1580" s="4">
        <v>50</v>
      </c>
      <c r="B1580" s="4">
        <v>0</v>
      </c>
      <c r="C1580" s="4">
        <v>0</v>
      </c>
      <c r="D1580" s="4">
        <v>1</v>
      </c>
      <c r="E1580" s="4">
        <v>205</v>
      </c>
      <c r="F1580" s="4">
        <f>ROUND(Source!S1565,O1580)</f>
        <v>0</v>
      </c>
      <c r="G1580" s="4" t="s">
        <v>38</v>
      </c>
      <c r="H1580" s="4" t="s">
        <v>39</v>
      </c>
      <c r="I1580" s="4"/>
      <c r="J1580" s="4"/>
      <c r="K1580" s="4">
        <v>205</v>
      </c>
      <c r="L1580" s="4">
        <v>14</v>
      </c>
      <c r="M1580" s="4">
        <v>3</v>
      </c>
      <c r="N1580" s="4" t="s">
        <v>3</v>
      </c>
      <c r="O1580" s="4">
        <v>2</v>
      </c>
      <c r="P1580" s="4"/>
      <c r="Q1580" s="4"/>
      <c r="R1580" s="4"/>
      <c r="S1580" s="4"/>
      <c r="T1580" s="4"/>
      <c r="U1580" s="4"/>
      <c r="V1580" s="4"/>
      <c r="W1580" s="4"/>
    </row>
    <row r="1581" spans="1:23" x14ac:dyDescent="0.2">
      <c r="A1581" s="4">
        <v>50</v>
      </c>
      <c r="B1581" s="4">
        <v>0</v>
      </c>
      <c r="C1581" s="4">
        <v>0</v>
      </c>
      <c r="D1581" s="4">
        <v>1</v>
      </c>
      <c r="E1581" s="4">
        <v>232</v>
      </c>
      <c r="F1581" s="4">
        <f>ROUND(Source!BC1565,O1581)</f>
        <v>0</v>
      </c>
      <c r="G1581" s="4" t="s">
        <v>40</v>
      </c>
      <c r="H1581" s="4" t="s">
        <v>41</v>
      </c>
      <c r="I1581" s="4"/>
      <c r="J1581" s="4"/>
      <c r="K1581" s="4">
        <v>232</v>
      </c>
      <c r="L1581" s="4">
        <v>15</v>
      </c>
      <c r="M1581" s="4">
        <v>3</v>
      </c>
      <c r="N1581" s="4" t="s">
        <v>3</v>
      </c>
      <c r="O1581" s="4">
        <v>2</v>
      </c>
      <c r="P1581" s="4"/>
      <c r="Q1581" s="4"/>
      <c r="R1581" s="4"/>
      <c r="S1581" s="4"/>
      <c r="T1581" s="4"/>
      <c r="U1581" s="4"/>
      <c r="V1581" s="4"/>
      <c r="W1581" s="4"/>
    </row>
    <row r="1582" spans="1:23" x14ac:dyDescent="0.2">
      <c r="A1582" s="4">
        <v>50</v>
      </c>
      <c r="B1582" s="4">
        <v>0</v>
      </c>
      <c r="C1582" s="4">
        <v>0</v>
      </c>
      <c r="D1582" s="4">
        <v>1</v>
      </c>
      <c r="E1582" s="4">
        <v>214</v>
      </c>
      <c r="F1582" s="4">
        <f>ROUND(Source!AS1565,O1582)</f>
        <v>0</v>
      </c>
      <c r="G1582" s="4" t="s">
        <v>42</v>
      </c>
      <c r="H1582" s="4" t="s">
        <v>43</v>
      </c>
      <c r="I1582" s="4"/>
      <c r="J1582" s="4"/>
      <c r="K1582" s="4">
        <v>214</v>
      </c>
      <c r="L1582" s="4">
        <v>16</v>
      </c>
      <c r="M1582" s="4">
        <v>3</v>
      </c>
      <c r="N1582" s="4" t="s">
        <v>3</v>
      </c>
      <c r="O1582" s="4">
        <v>2</v>
      </c>
      <c r="P1582" s="4"/>
      <c r="Q1582" s="4"/>
      <c r="R1582" s="4"/>
      <c r="S1582" s="4"/>
      <c r="T1582" s="4"/>
      <c r="U1582" s="4"/>
      <c r="V1582" s="4"/>
      <c r="W1582" s="4"/>
    </row>
    <row r="1583" spans="1:23" x14ac:dyDescent="0.2">
      <c r="A1583" s="4">
        <v>50</v>
      </c>
      <c r="B1583" s="4">
        <v>0</v>
      </c>
      <c r="C1583" s="4">
        <v>0</v>
      </c>
      <c r="D1583" s="4">
        <v>1</v>
      </c>
      <c r="E1583" s="4">
        <v>215</v>
      </c>
      <c r="F1583" s="4">
        <f>ROUND(Source!AT1565,O1583)</f>
        <v>0</v>
      </c>
      <c r="G1583" s="4" t="s">
        <v>44</v>
      </c>
      <c r="H1583" s="4" t="s">
        <v>45</v>
      </c>
      <c r="I1583" s="4"/>
      <c r="J1583" s="4"/>
      <c r="K1583" s="4">
        <v>215</v>
      </c>
      <c r="L1583" s="4">
        <v>17</v>
      </c>
      <c r="M1583" s="4">
        <v>3</v>
      </c>
      <c r="N1583" s="4" t="s">
        <v>3</v>
      </c>
      <c r="O1583" s="4">
        <v>2</v>
      </c>
      <c r="P1583" s="4"/>
      <c r="Q1583" s="4"/>
      <c r="R1583" s="4"/>
      <c r="S1583" s="4"/>
      <c r="T1583" s="4"/>
      <c r="U1583" s="4"/>
      <c r="V1583" s="4"/>
      <c r="W1583" s="4"/>
    </row>
    <row r="1584" spans="1:23" x14ac:dyDescent="0.2">
      <c r="A1584" s="4">
        <v>50</v>
      </c>
      <c r="B1584" s="4">
        <v>0</v>
      </c>
      <c r="C1584" s="4">
        <v>0</v>
      </c>
      <c r="D1584" s="4">
        <v>1</v>
      </c>
      <c r="E1584" s="4">
        <v>217</v>
      </c>
      <c r="F1584" s="4">
        <f>ROUND(Source!AU1565,O1584)</f>
        <v>0</v>
      </c>
      <c r="G1584" s="4" t="s">
        <v>46</v>
      </c>
      <c r="H1584" s="4" t="s">
        <v>47</v>
      </c>
      <c r="I1584" s="4"/>
      <c r="J1584" s="4"/>
      <c r="K1584" s="4">
        <v>217</v>
      </c>
      <c r="L1584" s="4">
        <v>18</v>
      </c>
      <c r="M1584" s="4">
        <v>3</v>
      </c>
      <c r="N1584" s="4" t="s">
        <v>3</v>
      </c>
      <c r="O1584" s="4">
        <v>2</v>
      </c>
      <c r="P1584" s="4"/>
      <c r="Q1584" s="4"/>
      <c r="R1584" s="4"/>
      <c r="S1584" s="4"/>
      <c r="T1584" s="4"/>
      <c r="U1584" s="4"/>
      <c r="V1584" s="4"/>
      <c r="W1584" s="4"/>
    </row>
    <row r="1585" spans="1:206" x14ac:dyDescent="0.2">
      <c r="A1585" s="4">
        <v>50</v>
      </c>
      <c r="B1585" s="4">
        <v>0</v>
      </c>
      <c r="C1585" s="4">
        <v>0</v>
      </c>
      <c r="D1585" s="4">
        <v>1</v>
      </c>
      <c r="E1585" s="4">
        <v>230</v>
      </c>
      <c r="F1585" s="4">
        <f>ROUND(Source!BA1565,O1585)</f>
        <v>0</v>
      </c>
      <c r="G1585" s="4" t="s">
        <v>48</v>
      </c>
      <c r="H1585" s="4" t="s">
        <v>49</v>
      </c>
      <c r="I1585" s="4"/>
      <c r="J1585" s="4"/>
      <c r="K1585" s="4">
        <v>230</v>
      </c>
      <c r="L1585" s="4">
        <v>19</v>
      </c>
      <c r="M1585" s="4">
        <v>3</v>
      </c>
      <c r="N1585" s="4" t="s">
        <v>3</v>
      </c>
      <c r="O1585" s="4">
        <v>2</v>
      </c>
      <c r="P1585" s="4"/>
      <c r="Q1585" s="4"/>
      <c r="R1585" s="4"/>
      <c r="S1585" s="4"/>
      <c r="T1585" s="4"/>
      <c r="U1585" s="4"/>
      <c r="V1585" s="4"/>
      <c r="W1585" s="4"/>
    </row>
    <row r="1586" spans="1:206" x14ac:dyDescent="0.2">
      <c r="A1586" s="4">
        <v>50</v>
      </c>
      <c r="B1586" s="4">
        <v>0</v>
      </c>
      <c r="C1586" s="4">
        <v>0</v>
      </c>
      <c r="D1586" s="4">
        <v>1</v>
      </c>
      <c r="E1586" s="4">
        <v>206</v>
      </c>
      <c r="F1586" s="4">
        <f>ROUND(Source!T1565,O1586)</f>
        <v>0</v>
      </c>
      <c r="G1586" s="4" t="s">
        <v>50</v>
      </c>
      <c r="H1586" s="4" t="s">
        <v>51</v>
      </c>
      <c r="I1586" s="4"/>
      <c r="J1586" s="4"/>
      <c r="K1586" s="4">
        <v>206</v>
      </c>
      <c r="L1586" s="4">
        <v>20</v>
      </c>
      <c r="M1586" s="4">
        <v>3</v>
      </c>
      <c r="N1586" s="4" t="s">
        <v>3</v>
      </c>
      <c r="O1586" s="4">
        <v>2</v>
      </c>
      <c r="P1586" s="4"/>
      <c r="Q1586" s="4"/>
      <c r="R1586" s="4"/>
      <c r="S1586" s="4"/>
      <c r="T1586" s="4"/>
      <c r="U1586" s="4"/>
      <c r="V1586" s="4"/>
      <c r="W1586" s="4"/>
    </row>
    <row r="1587" spans="1:206" x14ac:dyDescent="0.2">
      <c r="A1587" s="4">
        <v>50</v>
      </c>
      <c r="B1587" s="4">
        <v>0</v>
      </c>
      <c r="C1587" s="4">
        <v>0</v>
      </c>
      <c r="D1587" s="4">
        <v>1</v>
      </c>
      <c r="E1587" s="4">
        <v>207</v>
      </c>
      <c r="F1587" s="4">
        <f>Source!U1565</f>
        <v>0</v>
      </c>
      <c r="G1587" s="4" t="s">
        <v>52</v>
      </c>
      <c r="H1587" s="4" t="s">
        <v>53</v>
      </c>
      <c r="I1587" s="4"/>
      <c r="J1587" s="4"/>
      <c r="K1587" s="4">
        <v>207</v>
      </c>
      <c r="L1587" s="4">
        <v>21</v>
      </c>
      <c r="M1587" s="4">
        <v>3</v>
      </c>
      <c r="N1587" s="4" t="s">
        <v>3</v>
      </c>
      <c r="O1587" s="4">
        <v>-1</v>
      </c>
      <c r="P1587" s="4"/>
      <c r="Q1587" s="4"/>
      <c r="R1587" s="4"/>
      <c r="S1587" s="4"/>
      <c r="T1587" s="4"/>
      <c r="U1587" s="4"/>
      <c r="V1587" s="4"/>
      <c r="W1587" s="4"/>
    </row>
    <row r="1588" spans="1:206" x14ac:dyDescent="0.2">
      <c r="A1588" s="4">
        <v>50</v>
      </c>
      <c r="B1588" s="4">
        <v>0</v>
      </c>
      <c r="C1588" s="4">
        <v>0</v>
      </c>
      <c r="D1588" s="4">
        <v>1</v>
      </c>
      <c r="E1588" s="4">
        <v>208</v>
      </c>
      <c r="F1588" s="4">
        <f>Source!V1565</f>
        <v>0</v>
      </c>
      <c r="G1588" s="4" t="s">
        <v>54</v>
      </c>
      <c r="H1588" s="4" t="s">
        <v>55</v>
      </c>
      <c r="I1588" s="4"/>
      <c r="J1588" s="4"/>
      <c r="K1588" s="4">
        <v>208</v>
      </c>
      <c r="L1588" s="4">
        <v>22</v>
      </c>
      <c r="M1588" s="4">
        <v>3</v>
      </c>
      <c r="N1588" s="4" t="s">
        <v>3</v>
      </c>
      <c r="O1588" s="4">
        <v>-1</v>
      </c>
      <c r="P1588" s="4"/>
      <c r="Q1588" s="4"/>
      <c r="R1588" s="4"/>
      <c r="S1588" s="4"/>
      <c r="T1588" s="4"/>
      <c r="U1588" s="4"/>
      <c r="V1588" s="4"/>
      <c r="W1588" s="4"/>
    </row>
    <row r="1589" spans="1:206" x14ac:dyDescent="0.2">
      <c r="A1589" s="4">
        <v>50</v>
      </c>
      <c r="B1589" s="4">
        <v>0</v>
      </c>
      <c r="C1589" s="4">
        <v>0</v>
      </c>
      <c r="D1589" s="4">
        <v>1</v>
      </c>
      <c r="E1589" s="4">
        <v>209</v>
      </c>
      <c r="F1589" s="4">
        <f>ROUND(Source!W1565,O1589)</f>
        <v>0</v>
      </c>
      <c r="G1589" s="4" t="s">
        <v>56</v>
      </c>
      <c r="H1589" s="4" t="s">
        <v>57</v>
      </c>
      <c r="I1589" s="4"/>
      <c r="J1589" s="4"/>
      <c r="K1589" s="4">
        <v>209</v>
      </c>
      <c r="L1589" s="4">
        <v>23</v>
      </c>
      <c r="M1589" s="4">
        <v>3</v>
      </c>
      <c r="N1589" s="4" t="s">
        <v>3</v>
      </c>
      <c r="O1589" s="4">
        <v>2</v>
      </c>
      <c r="P1589" s="4"/>
      <c r="Q1589" s="4"/>
      <c r="R1589" s="4"/>
      <c r="S1589" s="4"/>
      <c r="T1589" s="4"/>
      <c r="U1589" s="4"/>
      <c r="V1589" s="4"/>
      <c r="W1589" s="4"/>
    </row>
    <row r="1590" spans="1:206" x14ac:dyDescent="0.2">
      <c r="A1590" s="4">
        <v>50</v>
      </c>
      <c r="B1590" s="4">
        <v>0</v>
      </c>
      <c r="C1590" s="4">
        <v>0</v>
      </c>
      <c r="D1590" s="4">
        <v>1</v>
      </c>
      <c r="E1590" s="4">
        <v>210</v>
      </c>
      <c r="F1590" s="4">
        <f>ROUND(Source!X1565,O1590)</f>
        <v>0</v>
      </c>
      <c r="G1590" s="4" t="s">
        <v>58</v>
      </c>
      <c r="H1590" s="4" t="s">
        <v>59</v>
      </c>
      <c r="I1590" s="4"/>
      <c r="J1590" s="4"/>
      <c r="K1590" s="4">
        <v>210</v>
      </c>
      <c r="L1590" s="4">
        <v>24</v>
      </c>
      <c r="M1590" s="4">
        <v>3</v>
      </c>
      <c r="N1590" s="4" t="s">
        <v>3</v>
      </c>
      <c r="O1590" s="4">
        <v>2</v>
      </c>
      <c r="P1590" s="4"/>
      <c r="Q1590" s="4"/>
      <c r="R1590" s="4"/>
      <c r="S1590" s="4"/>
      <c r="T1590" s="4"/>
      <c r="U1590" s="4"/>
      <c r="V1590" s="4"/>
      <c r="W1590" s="4"/>
    </row>
    <row r="1591" spans="1:206" x14ac:dyDescent="0.2">
      <c r="A1591" s="4">
        <v>50</v>
      </c>
      <c r="B1591" s="4">
        <v>0</v>
      </c>
      <c r="C1591" s="4">
        <v>0</v>
      </c>
      <c r="D1591" s="4">
        <v>1</v>
      </c>
      <c r="E1591" s="4">
        <v>211</v>
      </c>
      <c r="F1591" s="4">
        <f>ROUND(Source!Y1565,O1591)</f>
        <v>0</v>
      </c>
      <c r="G1591" s="4" t="s">
        <v>60</v>
      </c>
      <c r="H1591" s="4" t="s">
        <v>61</v>
      </c>
      <c r="I1591" s="4"/>
      <c r="J1591" s="4"/>
      <c r="K1591" s="4">
        <v>211</v>
      </c>
      <c r="L1591" s="4">
        <v>25</v>
      </c>
      <c r="M1591" s="4">
        <v>3</v>
      </c>
      <c r="N1591" s="4" t="s">
        <v>3</v>
      </c>
      <c r="O1591" s="4">
        <v>2</v>
      </c>
      <c r="P1591" s="4"/>
      <c r="Q1591" s="4"/>
      <c r="R1591" s="4"/>
      <c r="S1591" s="4"/>
      <c r="T1591" s="4"/>
      <c r="U1591" s="4"/>
      <c r="V1591" s="4"/>
      <c r="W1591" s="4"/>
    </row>
    <row r="1592" spans="1:206" x14ac:dyDescent="0.2">
      <c r="A1592" s="4">
        <v>50</v>
      </c>
      <c r="B1592" s="4">
        <v>0</v>
      </c>
      <c r="C1592" s="4">
        <v>0</v>
      </c>
      <c r="D1592" s="4">
        <v>1</v>
      </c>
      <c r="E1592" s="4">
        <v>224</v>
      </c>
      <c r="F1592" s="4">
        <f>ROUND(Source!AR1565,O1592)</f>
        <v>0</v>
      </c>
      <c r="G1592" s="4" t="s">
        <v>62</v>
      </c>
      <c r="H1592" s="4" t="s">
        <v>63</v>
      </c>
      <c r="I1592" s="4"/>
      <c r="J1592" s="4"/>
      <c r="K1592" s="4">
        <v>224</v>
      </c>
      <c r="L1592" s="4">
        <v>26</v>
      </c>
      <c r="M1592" s="4">
        <v>3</v>
      </c>
      <c r="N1592" s="4" t="s">
        <v>3</v>
      </c>
      <c r="O1592" s="4">
        <v>2</v>
      </c>
      <c r="P1592" s="4"/>
      <c r="Q1592" s="4"/>
      <c r="R1592" s="4"/>
      <c r="S1592" s="4"/>
      <c r="T1592" s="4"/>
      <c r="U1592" s="4"/>
      <c r="V1592" s="4"/>
      <c r="W1592" s="4"/>
    </row>
    <row r="1594" spans="1:206" x14ac:dyDescent="0.2">
      <c r="A1594" s="2">
        <v>51</v>
      </c>
      <c r="B1594" s="2">
        <f>B1401</f>
        <v>1</v>
      </c>
      <c r="C1594" s="2">
        <f>A1401</f>
        <v>3</v>
      </c>
      <c r="D1594" s="2">
        <f>ROW(A1401)</f>
        <v>1401</v>
      </c>
      <c r="E1594" s="2"/>
      <c r="F1594" s="2" t="str">
        <f>IF(F1401&lt;&gt;"",F1401,"")</f>
        <v>1</v>
      </c>
      <c r="G1594" s="2" t="str">
        <f>IF(G1401&lt;&gt;"",G1401,"")</f>
        <v>район Таганский</v>
      </c>
      <c r="H1594" s="2">
        <v>0</v>
      </c>
      <c r="I1594" s="2"/>
      <c r="J1594" s="2"/>
      <c r="K1594" s="2"/>
      <c r="L1594" s="2"/>
      <c r="M1594" s="2"/>
      <c r="N1594" s="2"/>
      <c r="O1594" s="2">
        <f t="shared" ref="O1594:T1594" si="694">ROUND(O1565+AB1594,2)</f>
        <v>0</v>
      </c>
      <c r="P1594" s="2">
        <f t="shared" si="694"/>
        <v>0</v>
      </c>
      <c r="Q1594" s="2">
        <f t="shared" si="694"/>
        <v>0</v>
      </c>
      <c r="R1594" s="2">
        <f t="shared" si="694"/>
        <v>0</v>
      </c>
      <c r="S1594" s="2">
        <f t="shared" si="694"/>
        <v>0</v>
      </c>
      <c r="T1594" s="2">
        <f t="shared" si="694"/>
        <v>0</v>
      </c>
      <c r="U1594" s="2">
        <f>U1565+AH1594</f>
        <v>0</v>
      </c>
      <c r="V1594" s="2">
        <f>V1565+AI1594</f>
        <v>0</v>
      </c>
      <c r="W1594" s="2">
        <f>ROUND(W1565+AJ1594,2)</f>
        <v>0</v>
      </c>
      <c r="X1594" s="2">
        <f>ROUND(X1565+AK1594,2)</f>
        <v>0</v>
      </c>
      <c r="Y1594" s="2">
        <f>ROUND(Y1565+AL1594,2)</f>
        <v>0</v>
      </c>
      <c r="Z1594" s="2"/>
      <c r="AA1594" s="2"/>
      <c r="AB1594" s="2"/>
      <c r="AC1594" s="2"/>
      <c r="AD1594" s="2"/>
      <c r="AE1594" s="2"/>
      <c r="AF1594" s="2"/>
      <c r="AG1594" s="2"/>
      <c r="AH1594" s="2"/>
      <c r="AI1594" s="2"/>
      <c r="AJ1594" s="2"/>
      <c r="AK1594" s="2"/>
      <c r="AL1594" s="2"/>
      <c r="AM1594" s="2"/>
      <c r="AN1594" s="2"/>
      <c r="AO1594" s="2">
        <f t="shared" ref="AO1594:BC1594" si="695">ROUND(AO1565+BX1594,2)</f>
        <v>0</v>
      </c>
      <c r="AP1594" s="2">
        <f t="shared" si="695"/>
        <v>0</v>
      </c>
      <c r="AQ1594" s="2">
        <f t="shared" si="695"/>
        <v>0</v>
      </c>
      <c r="AR1594" s="2">
        <f t="shared" si="695"/>
        <v>0</v>
      </c>
      <c r="AS1594" s="2">
        <f t="shared" si="695"/>
        <v>0</v>
      </c>
      <c r="AT1594" s="2">
        <f t="shared" si="695"/>
        <v>0</v>
      </c>
      <c r="AU1594" s="2">
        <f t="shared" si="695"/>
        <v>0</v>
      </c>
      <c r="AV1594" s="2">
        <f t="shared" si="695"/>
        <v>0</v>
      </c>
      <c r="AW1594" s="2">
        <f t="shared" si="695"/>
        <v>0</v>
      </c>
      <c r="AX1594" s="2">
        <f t="shared" si="695"/>
        <v>0</v>
      </c>
      <c r="AY1594" s="2">
        <f t="shared" si="695"/>
        <v>0</v>
      </c>
      <c r="AZ1594" s="2">
        <f t="shared" si="695"/>
        <v>0</v>
      </c>
      <c r="BA1594" s="2">
        <f t="shared" si="695"/>
        <v>0</v>
      </c>
      <c r="BB1594" s="2">
        <f t="shared" si="695"/>
        <v>0</v>
      </c>
      <c r="BC1594" s="2">
        <f t="shared" si="695"/>
        <v>0</v>
      </c>
      <c r="BD1594" s="2"/>
      <c r="BE1594" s="2"/>
      <c r="BF1594" s="2"/>
      <c r="BG1594" s="2"/>
      <c r="BH1594" s="2"/>
      <c r="BI1594" s="2"/>
      <c r="BJ1594" s="2"/>
      <c r="BK1594" s="2"/>
      <c r="BL1594" s="2"/>
      <c r="BM1594" s="2"/>
      <c r="BN1594" s="2"/>
      <c r="BO1594" s="2"/>
      <c r="BP1594" s="2"/>
      <c r="BQ1594" s="2"/>
      <c r="BR1594" s="2"/>
      <c r="BS1594" s="2"/>
      <c r="BT1594" s="2"/>
      <c r="BU1594" s="2"/>
      <c r="BV1594" s="2"/>
      <c r="BW1594" s="2"/>
      <c r="BX1594" s="2"/>
      <c r="BY1594" s="2"/>
      <c r="BZ1594" s="2"/>
      <c r="CA1594" s="2"/>
      <c r="CB1594" s="2"/>
      <c r="CC1594" s="2"/>
      <c r="CD1594" s="2"/>
      <c r="CE1594" s="2"/>
      <c r="CF1594" s="2"/>
      <c r="CG1594" s="2"/>
      <c r="CH1594" s="2"/>
      <c r="CI1594" s="2"/>
      <c r="CJ1594" s="2"/>
      <c r="CK1594" s="2"/>
      <c r="CL1594" s="2"/>
      <c r="CM1594" s="2"/>
      <c r="CN1594" s="2"/>
      <c r="CO1594" s="2"/>
      <c r="CP1594" s="2"/>
      <c r="CQ1594" s="2"/>
      <c r="CR1594" s="2"/>
      <c r="CS1594" s="2"/>
      <c r="CT1594" s="2"/>
      <c r="CU1594" s="2"/>
      <c r="CV1594" s="2"/>
      <c r="CW1594" s="2"/>
      <c r="CX1594" s="2"/>
      <c r="CY1594" s="2"/>
      <c r="CZ1594" s="2"/>
      <c r="DA1594" s="2"/>
      <c r="DB1594" s="2"/>
      <c r="DC1594" s="2"/>
      <c r="DD1594" s="2"/>
      <c r="DE1594" s="2"/>
      <c r="DF1594" s="2"/>
      <c r="DG1594" s="3"/>
      <c r="DH1594" s="3"/>
      <c r="DI1594" s="3"/>
      <c r="DJ1594" s="3"/>
      <c r="DK1594" s="3"/>
      <c r="DL1594" s="3"/>
      <c r="DM1594" s="3"/>
      <c r="DN1594" s="3"/>
      <c r="DO1594" s="3"/>
      <c r="DP1594" s="3"/>
      <c r="DQ1594" s="3"/>
      <c r="DR1594" s="3"/>
      <c r="DS1594" s="3"/>
      <c r="DT1594" s="3"/>
      <c r="DU1594" s="3"/>
      <c r="DV1594" s="3"/>
      <c r="DW1594" s="3"/>
      <c r="DX1594" s="3"/>
      <c r="DY1594" s="3"/>
      <c r="DZ1594" s="3"/>
      <c r="EA1594" s="3"/>
      <c r="EB1594" s="3"/>
      <c r="EC1594" s="3"/>
      <c r="ED1594" s="3"/>
      <c r="EE1594" s="3"/>
      <c r="EF1594" s="3"/>
      <c r="EG1594" s="3"/>
      <c r="EH1594" s="3"/>
      <c r="EI1594" s="3"/>
      <c r="EJ1594" s="3"/>
      <c r="EK1594" s="3"/>
      <c r="EL1594" s="3"/>
      <c r="EM1594" s="3"/>
      <c r="EN1594" s="3"/>
      <c r="EO1594" s="3"/>
      <c r="EP1594" s="3"/>
      <c r="EQ1594" s="3"/>
      <c r="ER1594" s="3"/>
      <c r="ES1594" s="3"/>
      <c r="ET1594" s="3"/>
      <c r="EU1594" s="3"/>
      <c r="EV1594" s="3"/>
      <c r="EW1594" s="3"/>
      <c r="EX1594" s="3"/>
      <c r="EY1594" s="3"/>
      <c r="EZ1594" s="3"/>
      <c r="FA1594" s="3"/>
      <c r="FB1594" s="3"/>
      <c r="FC1594" s="3"/>
      <c r="FD1594" s="3"/>
      <c r="FE1594" s="3"/>
      <c r="FF1594" s="3"/>
      <c r="FG1594" s="3"/>
      <c r="FH1594" s="3"/>
      <c r="FI1594" s="3"/>
      <c r="FJ1594" s="3"/>
      <c r="FK1594" s="3"/>
      <c r="FL1594" s="3"/>
      <c r="FM1594" s="3"/>
      <c r="FN1594" s="3"/>
      <c r="FO1594" s="3"/>
      <c r="FP1594" s="3"/>
      <c r="FQ1594" s="3"/>
      <c r="FR1594" s="3"/>
      <c r="FS1594" s="3"/>
      <c r="FT1594" s="3"/>
      <c r="FU1594" s="3"/>
      <c r="FV1594" s="3"/>
      <c r="FW1594" s="3"/>
      <c r="FX1594" s="3"/>
      <c r="FY1594" s="3"/>
      <c r="FZ1594" s="3"/>
      <c r="GA1594" s="3"/>
      <c r="GB1594" s="3"/>
      <c r="GC1594" s="3"/>
      <c r="GD1594" s="3"/>
      <c r="GE1594" s="3"/>
      <c r="GF1594" s="3"/>
      <c r="GG1594" s="3"/>
      <c r="GH1594" s="3"/>
      <c r="GI1594" s="3"/>
      <c r="GJ1594" s="3"/>
      <c r="GK1594" s="3"/>
      <c r="GL1594" s="3"/>
      <c r="GM1594" s="3"/>
      <c r="GN1594" s="3"/>
      <c r="GO1594" s="3"/>
      <c r="GP1594" s="3"/>
      <c r="GQ1594" s="3"/>
      <c r="GR1594" s="3"/>
      <c r="GS1594" s="3"/>
      <c r="GT1594" s="3"/>
      <c r="GU1594" s="3"/>
      <c r="GV1594" s="3"/>
      <c r="GW1594" s="3"/>
      <c r="GX1594" s="3">
        <v>0</v>
      </c>
    </row>
    <row r="1596" spans="1:206" x14ac:dyDescent="0.2">
      <c r="A1596" s="4">
        <v>50</v>
      </c>
      <c r="B1596" s="4">
        <v>0</v>
      </c>
      <c r="C1596" s="4">
        <v>0</v>
      </c>
      <c r="D1596" s="4">
        <v>1</v>
      </c>
      <c r="E1596" s="4">
        <v>201</v>
      </c>
      <c r="F1596" s="4">
        <f>ROUND(Source!O1594,O1596)</f>
        <v>0</v>
      </c>
      <c r="G1596" s="4" t="s">
        <v>12</v>
      </c>
      <c r="H1596" s="4" t="s">
        <v>13</v>
      </c>
      <c r="I1596" s="4"/>
      <c r="J1596" s="4"/>
      <c r="K1596" s="4">
        <v>201</v>
      </c>
      <c r="L1596" s="4">
        <v>1</v>
      </c>
      <c r="M1596" s="4">
        <v>3</v>
      </c>
      <c r="N1596" s="4" t="s">
        <v>3</v>
      </c>
      <c r="O1596" s="4">
        <v>2</v>
      </c>
      <c r="P1596" s="4"/>
      <c r="Q1596" s="4"/>
      <c r="R1596" s="4"/>
      <c r="S1596" s="4"/>
      <c r="T1596" s="4"/>
      <c r="U1596" s="4"/>
      <c r="V1596" s="4"/>
      <c r="W1596" s="4"/>
    </row>
    <row r="1597" spans="1:206" x14ac:dyDescent="0.2">
      <c r="A1597" s="4">
        <v>50</v>
      </c>
      <c r="B1597" s="4">
        <v>0</v>
      </c>
      <c r="C1597" s="4">
        <v>0</v>
      </c>
      <c r="D1597" s="4">
        <v>1</v>
      </c>
      <c r="E1597" s="4">
        <v>202</v>
      </c>
      <c r="F1597" s="4">
        <f>ROUND(Source!P1594,O1597)</f>
        <v>0</v>
      </c>
      <c r="G1597" s="4" t="s">
        <v>14</v>
      </c>
      <c r="H1597" s="4" t="s">
        <v>15</v>
      </c>
      <c r="I1597" s="4"/>
      <c r="J1597" s="4"/>
      <c r="K1597" s="4">
        <v>202</v>
      </c>
      <c r="L1597" s="4">
        <v>2</v>
      </c>
      <c r="M1597" s="4">
        <v>3</v>
      </c>
      <c r="N1597" s="4" t="s">
        <v>3</v>
      </c>
      <c r="O1597" s="4">
        <v>2</v>
      </c>
      <c r="P1597" s="4"/>
      <c r="Q1597" s="4"/>
      <c r="R1597" s="4"/>
      <c r="S1597" s="4"/>
      <c r="T1597" s="4"/>
      <c r="U1597" s="4"/>
      <c r="V1597" s="4"/>
      <c r="W1597" s="4"/>
    </row>
    <row r="1598" spans="1:206" x14ac:dyDescent="0.2">
      <c r="A1598" s="4">
        <v>50</v>
      </c>
      <c r="B1598" s="4">
        <v>0</v>
      </c>
      <c r="C1598" s="4">
        <v>0</v>
      </c>
      <c r="D1598" s="4">
        <v>1</v>
      </c>
      <c r="E1598" s="4">
        <v>222</v>
      </c>
      <c r="F1598" s="4">
        <f>ROUND(Source!AO1594,O1598)</f>
        <v>0</v>
      </c>
      <c r="G1598" s="4" t="s">
        <v>16</v>
      </c>
      <c r="H1598" s="4" t="s">
        <v>17</v>
      </c>
      <c r="I1598" s="4"/>
      <c r="J1598" s="4"/>
      <c r="K1598" s="4">
        <v>222</v>
      </c>
      <c r="L1598" s="4">
        <v>3</v>
      </c>
      <c r="M1598" s="4">
        <v>3</v>
      </c>
      <c r="N1598" s="4" t="s">
        <v>3</v>
      </c>
      <c r="O1598" s="4">
        <v>2</v>
      </c>
      <c r="P1598" s="4"/>
      <c r="Q1598" s="4"/>
      <c r="R1598" s="4"/>
      <c r="S1598" s="4"/>
      <c r="T1598" s="4"/>
      <c r="U1598" s="4"/>
      <c r="V1598" s="4"/>
      <c r="W1598" s="4"/>
    </row>
    <row r="1599" spans="1:206" x14ac:dyDescent="0.2">
      <c r="A1599" s="4">
        <v>50</v>
      </c>
      <c r="B1599" s="4">
        <v>0</v>
      </c>
      <c r="C1599" s="4">
        <v>0</v>
      </c>
      <c r="D1599" s="4">
        <v>1</v>
      </c>
      <c r="E1599" s="4">
        <v>225</v>
      </c>
      <c r="F1599" s="4">
        <f>ROUND(Source!AV1594,O1599)</f>
        <v>0</v>
      </c>
      <c r="G1599" s="4" t="s">
        <v>18</v>
      </c>
      <c r="H1599" s="4" t="s">
        <v>19</v>
      </c>
      <c r="I1599" s="4"/>
      <c r="J1599" s="4"/>
      <c r="K1599" s="4">
        <v>225</v>
      </c>
      <c r="L1599" s="4">
        <v>4</v>
      </c>
      <c r="M1599" s="4">
        <v>3</v>
      </c>
      <c r="N1599" s="4" t="s">
        <v>3</v>
      </c>
      <c r="O1599" s="4">
        <v>2</v>
      </c>
      <c r="P1599" s="4"/>
      <c r="Q1599" s="4"/>
      <c r="R1599" s="4"/>
      <c r="S1599" s="4"/>
      <c r="T1599" s="4"/>
      <c r="U1599" s="4"/>
      <c r="V1599" s="4"/>
      <c r="W1599" s="4"/>
    </row>
    <row r="1600" spans="1:206" x14ac:dyDescent="0.2">
      <c r="A1600" s="4">
        <v>50</v>
      </c>
      <c r="B1600" s="4">
        <v>0</v>
      </c>
      <c r="C1600" s="4">
        <v>0</v>
      </c>
      <c r="D1600" s="4">
        <v>1</v>
      </c>
      <c r="E1600" s="4">
        <v>226</v>
      </c>
      <c r="F1600" s="4">
        <f>ROUND(Source!AW1594,O1600)</f>
        <v>0</v>
      </c>
      <c r="G1600" s="4" t="s">
        <v>20</v>
      </c>
      <c r="H1600" s="4" t="s">
        <v>21</v>
      </c>
      <c r="I1600" s="4"/>
      <c r="J1600" s="4"/>
      <c r="K1600" s="4">
        <v>226</v>
      </c>
      <c r="L1600" s="4">
        <v>5</v>
      </c>
      <c r="M1600" s="4">
        <v>3</v>
      </c>
      <c r="N1600" s="4" t="s">
        <v>3</v>
      </c>
      <c r="O1600" s="4">
        <v>2</v>
      </c>
      <c r="P1600" s="4"/>
      <c r="Q1600" s="4"/>
      <c r="R1600" s="4"/>
      <c r="S1600" s="4"/>
      <c r="T1600" s="4"/>
      <c r="U1600" s="4"/>
      <c r="V1600" s="4"/>
      <c r="W1600" s="4"/>
    </row>
    <row r="1601" spans="1:23" x14ac:dyDescent="0.2">
      <c r="A1601" s="4">
        <v>50</v>
      </c>
      <c r="B1601" s="4">
        <v>0</v>
      </c>
      <c r="C1601" s="4">
        <v>0</v>
      </c>
      <c r="D1601" s="4">
        <v>1</v>
      </c>
      <c r="E1601" s="4">
        <v>227</v>
      </c>
      <c r="F1601" s="4">
        <f>ROUND(Source!AX1594,O1601)</f>
        <v>0</v>
      </c>
      <c r="G1601" s="4" t="s">
        <v>22</v>
      </c>
      <c r="H1601" s="4" t="s">
        <v>23</v>
      </c>
      <c r="I1601" s="4"/>
      <c r="J1601" s="4"/>
      <c r="K1601" s="4">
        <v>227</v>
      </c>
      <c r="L1601" s="4">
        <v>6</v>
      </c>
      <c r="M1601" s="4">
        <v>3</v>
      </c>
      <c r="N1601" s="4" t="s">
        <v>3</v>
      </c>
      <c r="O1601" s="4">
        <v>2</v>
      </c>
      <c r="P1601" s="4"/>
      <c r="Q1601" s="4"/>
      <c r="R1601" s="4"/>
      <c r="S1601" s="4"/>
      <c r="T1601" s="4"/>
      <c r="U1601" s="4"/>
      <c r="V1601" s="4"/>
      <c r="W1601" s="4"/>
    </row>
    <row r="1602" spans="1:23" x14ac:dyDescent="0.2">
      <c r="A1602" s="4">
        <v>50</v>
      </c>
      <c r="B1602" s="4">
        <v>0</v>
      </c>
      <c r="C1602" s="4">
        <v>0</v>
      </c>
      <c r="D1602" s="4">
        <v>1</v>
      </c>
      <c r="E1602" s="4">
        <v>228</v>
      </c>
      <c r="F1602" s="4">
        <f>ROUND(Source!AY1594,O1602)</f>
        <v>0</v>
      </c>
      <c r="G1602" s="4" t="s">
        <v>24</v>
      </c>
      <c r="H1602" s="4" t="s">
        <v>25</v>
      </c>
      <c r="I1602" s="4"/>
      <c r="J1602" s="4"/>
      <c r="K1602" s="4">
        <v>228</v>
      </c>
      <c r="L1602" s="4">
        <v>7</v>
      </c>
      <c r="M1602" s="4">
        <v>3</v>
      </c>
      <c r="N1602" s="4" t="s">
        <v>3</v>
      </c>
      <c r="O1602" s="4">
        <v>2</v>
      </c>
      <c r="P1602" s="4"/>
      <c r="Q1602" s="4"/>
      <c r="R1602" s="4"/>
      <c r="S1602" s="4"/>
      <c r="T1602" s="4"/>
      <c r="U1602" s="4"/>
      <c r="V1602" s="4"/>
      <c r="W1602" s="4"/>
    </row>
    <row r="1603" spans="1:23" x14ac:dyDescent="0.2">
      <c r="A1603" s="4">
        <v>50</v>
      </c>
      <c r="B1603" s="4">
        <v>0</v>
      </c>
      <c r="C1603" s="4">
        <v>0</v>
      </c>
      <c r="D1603" s="4">
        <v>1</v>
      </c>
      <c r="E1603" s="4">
        <v>216</v>
      </c>
      <c r="F1603" s="4">
        <f>ROUND(Source!AP1594,O1603)</f>
        <v>0</v>
      </c>
      <c r="G1603" s="4" t="s">
        <v>26</v>
      </c>
      <c r="H1603" s="4" t="s">
        <v>27</v>
      </c>
      <c r="I1603" s="4"/>
      <c r="J1603" s="4"/>
      <c r="K1603" s="4">
        <v>216</v>
      </c>
      <c r="L1603" s="4">
        <v>8</v>
      </c>
      <c r="M1603" s="4">
        <v>3</v>
      </c>
      <c r="N1603" s="4" t="s">
        <v>3</v>
      </c>
      <c r="O1603" s="4">
        <v>2</v>
      </c>
      <c r="P1603" s="4"/>
      <c r="Q1603" s="4"/>
      <c r="R1603" s="4"/>
      <c r="S1603" s="4"/>
      <c r="T1603" s="4"/>
      <c r="U1603" s="4"/>
      <c r="V1603" s="4"/>
      <c r="W1603" s="4"/>
    </row>
    <row r="1604" spans="1:23" x14ac:dyDescent="0.2">
      <c r="A1604" s="4">
        <v>50</v>
      </c>
      <c r="B1604" s="4">
        <v>0</v>
      </c>
      <c r="C1604" s="4">
        <v>0</v>
      </c>
      <c r="D1604" s="4">
        <v>1</v>
      </c>
      <c r="E1604" s="4">
        <v>223</v>
      </c>
      <c r="F1604" s="4">
        <f>ROUND(Source!AQ1594,O1604)</f>
        <v>0</v>
      </c>
      <c r="G1604" s="4" t="s">
        <v>28</v>
      </c>
      <c r="H1604" s="4" t="s">
        <v>29</v>
      </c>
      <c r="I1604" s="4"/>
      <c r="J1604" s="4"/>
      <c r="K1604" s="4">
        <v>223</v>
      </c>
      <c r="L1604" s="4">
        <v>9</v>
      </c>
      <c r="M1604" s="4">
        <v>3</v>
      </c>
      <c r="N1604" s="4" t="s">
        <v>3</v>
      </c>
      <c r="O1604" s="4">
        <v>2</v>
      </c>
      <c r="P1604" s="4"/>
      <c r="Q1604" s="4"/>
      <c r="R1604" s="4"/>
      <c r="S1604" s="4"/>
      <c r="T1604" s="4"/>
      <c r="U1604" s="4"/>
      <c r="V1604" s="4"/>
      <c r="W1604" s="4"/>
    </row>
    <row r="1605" spans="1:23" x14ac:dyDescent="0.2">
      <c r="A1605" s="4">
        <v>50</v>
      </c>
      <c r="B1605" s="4">
        <v>0</v>
      </c>
      <c r="C1605" s="4">
        <v>0</v>
      </c>
      <c r="D1605" s="4">
        <v>1</v>
      </c>
      <c r="E1605" s="4">
        <v>229</v>
      </c>
      <c r="F1605" s="4">
        <f>ROUND(Source!AZ1594,O1605)</f>
        <v>0</v>
      </c>
      <c r="G1605" s="4" t="s">
        <v>30</v>
      </c>
      <c r="H1605" s="4" t="s">
        <v>31</v>
      </c>
      <c r="I1605" s="4"/>
      <c r="J1605" s="4"/>
      <c r="K1605" s="4">
        <v>229</v>
      </c>
      <c r="L1605" s="4">
        <v>10</v>
      </c>
      <c r="M1605" s="4">
        <v>3</v>
      </c>
      <c r="N1605" s="4" t="s">
        <v>3</v>
      </c>
      <c r="O1605" s="4">
        <v>2</v>
      </c>
      <c r="P1605" s="4"/>
      <c r="Q1605" s="4"/>
      <c r="R1605" s="4"/>
      <c r="S1605" s="4"/>
      <c r="T1605" s="4"/>
      <c r="U1605" s="4"/>
      <c r="V1605" s="4"/>
      <c r="W1605" s="4"/>
    </row>
    <row r="1606" spans="1:23" x14ac:dyDescent="0.2">
      <c r="A1606" s="4">
        <v>50</v>
      </c>
      <c r="B1606" s="4">
        <v>0</v>
      </c>
      <c r="C1606" s="4">
        <v>0</v>
      </c>
      <c r="D1606" s="4">
        <v>1</v>
      </c>
      <c r="E1606" s="4">
        <v>203</v>
      </c>
      <c r="F1606" s="4">
        <f>ROUND(Source!Q1594,O1606)</f>
        <v>0</v>
      </c>
      <c r="G1606" s="4" t="s">
        <v>32</v>
      </c>
      <c r="H1606" s="4" t="s">
        <v>33</v>
      </c>
      <c r="I1606" s="4"/>
      <c r="J1606" s="4"/>
      <c r="K1606" s="4">
        <v>203</v>
      </c>
      <c r="L1606" s="4">
        <v>11</v>
      </c>
      <c r="M1606" s="4">
        <v>3</v>
      </c>
      <c r="N1606" s="4" t="s">
        <v>3</v>
      </c>
      <c r="O1606" s="4">
        <v>2</v>
      </c>
      <c r="P1606" s="4"/>
      <c r="Q1606" s="4"/>
      <c r="R1606" s="4"/>
      <c r="S1606" s="4"/>
      <c r="T1606" s="4"/>
      <c r="U1606" s="4"/>
      <c r="V1606" s="4"/>
      <c r="W1606" s="4"/>
    </row>
    <row r="1607" spans="1:23" x14ac:dyDescent="0.2">
      <c r="A1607" s="4">
        <v>50</v>
      </c>
      <c r="B1607" s="4">
        <v>0</v>
      </c>
      <c r="C1607" s="4">
        <v>0</v>
      </c>
      <c r="D1607" s="4">
        <v>1</v>
      </c>
      <c r="E1607" s="4">
        <v>231</v>
      </c>
      <c r="F1607" s="4">
        <f>ROUND(Source!BB1594,O1607)</f>
        <v>0</v>
      </c>
      <c r="G1607" s="4" t="s">
        <v>34</v>
      </c>
      <c r="H1607" s="4" t="s">
        <v>35</v>
      </c>
      <c r="I1607" s="4"/>
      <c r="J1607" s="4"/>
      <c r="K1607" s="4">
        <v>231</v>
      </c>
      <c r="L1607" s="4">
        <v>12</v>
      </c>
      <c r="M1607" s="4">
        <v>3</v>
      </c>
      <c r="N1607" s="4" t="s">
        <v>3</v>
      </c>
      <c r="O1607" s="4">
        <v>2</v>
      </c>
      <c r="P1607" s="4"/>
      <c r="Q1607" s="4"/>
      <c r="R1607" s="4"/>
      <c r="S1607" s="4"/>
      <c r="T1607" s="4"/>
      <c r="U1607" s="4"/>
      <c r="V1607" s="4"/>
      <c r="W1607" s="4"/>
    </row>
    <row r="1608" spans="1:23" x14ac:dyDescent="0.2">
      <c r="A1608" s="4">
        <v>50</v>
      </c>
      <c r="B1608" s="4">
        <v>0</v>
      </c>
      <c r="C1608" s="4">
        <v>0</v>
      </c>
      <c r="D1608" s="4">
        <v>1</v>
      </c>
      <c r="E1608" s="4">
        <v>204</v>
      </c>
      <c r="F1608" s="4">
        <f>ROUND(Source!R1594,O1608)</f>
        <v>0</v>
      </c>
      <c r="G1608" s="4" t="s">
        <v>36</v>
      </c>
      <c r="H1608" s="4" t="s">
        <v>37</v>
      </c>
      <c r="I1608" s="4"/>
      <c r="J1608" s="4"/>
      <c r="K1608" s="4">
        <v>204</v>
      </c>
      <c r="L1608" s="4">
        <v>13</v>
      </c>
      <c r="M1608" s="4">
        <v>3</v>
      </c>
      <c r="N1608" s="4" t="s">
        <v>3</v>
      </c>
      <c r="O1608" s="4">
        <v>2</v>
      </c>
      <c r="P1608" s="4"/>
      <c r="Q1608" s="4"/>
      <c r="R1608" s="4"/>
      <c r="S1608" s="4"/>
      <c r="T1608" s="4"/>
      <c r="U1608" s="4"/>
      <c r="V1608" s="4"/>
      <c r="W1608" s="4"/>
    </row>
    <row r="1609" spans="1:23" x14ac:dyDescent="0.2">
      <c r="A1609" s="4">
        <v>50</v>
      </c>
      <c r="B1609" s="4">
        <v>0</v>
      </c>
      <c r="C1609" s="4">
        <v>0</v>
      </c>
      <c r="D1609" s="4">
        <v>1</v>
      </c>
      <c r="E1609" s="4">
        <v>205</v>
      </c>
      <c r="F1609" s="4">
        <f>ROUND(Source!S1594,O1609)</f>
        <v>0</v>
      </c>
      <c r="G1609" s="4" t="s">
        <v>38</v>
      </c>
      <c r="H1609" s="4" t="s">
        <v>39</v>
      </c>
      <c r="I1609" s="4"/>
      <c r="J1609" s="4"/>
      <c r="K1609" s="4">
        <v>205</v>
      </c>
      <c r="L1609" s="4">
        <v>14</v>
      </c>
      <c r="M1609" s="4">
        <v>3</v>
      </c>
      <c r="N1609" s="4" t="s">
        <v>3</v>
      </c>
      <c r="O1609" s="4">
        <v>2</v>
      </c>
      <c r="P1609" s="4"/>
      <c r="Q1609" s="4"/>
      <c r="R1609" s="4"/>
      <c r="S1609" s="4"/>
      <c r="T1609" s="4"/>
      <c r="U1609" s="4"/>
      <c r="V1609" s="4"/>
      <c r="W1609" s="4"/>
    </row>
    <row r="1610" spans="1:23" x14ac:dyDescent="0.2">
      <c r="A1610" s="4">
        <v>50</v>
      </c>
      <c r="B1610" s="4">
        <v>0</v>
      </c>
      <c r="C1610" s="4">
        <v>0</v>
      </c>
      <c r="D1610" s="4">
        <v>1</v>
      </c>
      <c r="E1610" s="4">
        <v>232</v>
      </c>
      <c r="F1610" s="4">
        <f>ROUND(Source!BC1594,O1610)</f>
        <v>0</v>
      </c>
      <c r="G1610" s="4" t="s">
        <v>40</v>
      </c>
      <c r="H1610" s="4" t="s">
        <v>41</v>
      </c>
      <c r="I1610" s="4"/>
      <c r="J1610" s="4"/>
      <c r="K1610" s="4">
        <v>232</v>
      </c>
      <c r="L1610" s="4">
        <v>15</v>
      </c>
      <c r="M1610" s="4">
        <v>3</v>
      </c>
      <c r="N1610" s="4" t="s">
        <v>3</v>
      </c>
      <c r="O1610" s="4">
        <v>2</v>
      </c>
      <c r="P1610" s="4"/>
      <c r="Q1610" s="4"/>
      <c r="R1610" s="4"/>
      <c r="S1610" s="4"/>
      <c r="T1610" s="4"/>
      <c r="U1610" s="4"/>
      <c r="V1610" s="4"/>
      <c r="W1610" s="4"/>
    </row>
    <row r="1611" spans="1:23" x14ac:dyDescent="0.2">
      <c r="A1611" s="4">
        <v>50</v>
      </c>
      <c r="B1611" s="4">
        <v>0</v>
      </c>
      <c r="C1611" s="4">
        <v>0</v>
      </c>
      <c r="D1611" s="4">
        <v>1</v>
      </c>
      <c r="E1611" s="4">
        <v>214</v>
      </c>
      <c r="F1611" s="4">
        <f>ROUND(Source!AS1594,O1611)</f>
        <v>0</v>
      </c>
      <c r="G1611" s="4" t="s">
        <v>42</v>
      </c>
      <c r="H1611" s="4" t="s">
        <v>43</v>
      </c>
      <c r="I1611" s="4"/>
      <c r="J1611" s="4"/>
      <c r="K1611" s="4">
        <v>214</v>
      </c>
      <c r="L1611" s="4">
        <v>16</v>
      </c>
      <c r="M1611" s="4">
        <v>3</v>
      </c>
      <c r="N1611" s="4" t="s">
        <v>3</v>
      </c>
      <c r="O1611" s="4">
        <v>2</v>
      </c>
      <c r="P1611" s="4"/>
      <c r="Q1611" s="4"/>
      <c r="R1611" s="4"/>
      <c r="S1611" s="4"/>
      <c r="T1611" s="4"/>
      <c r="U1611" s="4"/>
      <c r="V1611" s="4"/>
      <c r="W1611" s="4"/>
    </row>
    <row r="1612" spans="1:23" x14ac:dyDescent="0.2">
      <c r="A1612" s="4">
        <v>50</v>
      </c>
      <c r="B1612" s="4">
        <v>0</v>
      </c>
      <c r="C1612" s="4">
        <v>0</v>
      </c>
      <c r="D1612" s="4">
        <v>1</v>
      </c>
      <c r="E1612" s="4">
        <v>215</v>
      </c>
      <c r="F1612" s="4">
        <f>ROUND(Source!AT1594,O1612)</f>
        <v>0</v>
      </c>
      <c r="G1612" s="4" t="s">
        <v>44</v>
      </c>
      <c r="H1612" s="4" t="s">
        <v>45</v>
      </c>
      <c r="I1612" s="4"/>
      <c r="J1612" s="4"/>
      <c r="K1612" s="4">
        <v>215</v>
      </c>
      <c r="L1612" s="4">
        <v>17</v>
      </c>
      <c r="M1612" s="4">
        <v>3</v>
      </c>
      <c r="N1612" s="4" t="s">
        <v>3</v>
      </c>
      <c r="O1612" s="4">
        <v>2</v>
      </c>
      <c r="P1612" s="4"/>
      <c r="Q1612" s="4"/>
      <c r="R1612" s="4"/>
      <c r="S1612" s="4"/>
      <c r="T1612" s="4"/>
      <c r="U1612" s="4"/>
      <c r="V1612" s="4"/>
      <c r="W1612" s="4"/>
    </row>
    <row r="1613" spans="1:23" x14ac:dyDescent="0.2">
      <c r="A1613" s="4">
        <v>50</v>
      </c>
      <c r="B1613" s="4">
        <v>0</v>
      </c>
      <c r="C1613" s="4">
        <v>0</v>
      </c>
      <c r="D1613" s="4">
        <v>1</v>
      </c>
      <c r="E1613" s="4">
        <v>217</v>
      </c>
      <c r="F1613" s="4">
        <f>ROUND(Source!AU1594,O1613)</f>
        <v>0</v>
      </c>
      <c r="G1613" s="4" t="s">
        <v>46</v>
      </c>
      <c r="H1613" s="4" t="s">
        <v>47</v>
      </c>
      <c r="I1613" s="4"/>
      <c r="J1613" s="4"/>
      <c r="K1613" s="4">
        <v>217</v>
      </c>
      <c r="L1613" s="4">
        <v>18</v>
      </c>
      <c r="M1613" s="4">
        <v>3</v>
      </c>
      <c r="N1613" s="4" t="s">
        <v>3</v>
      </c>
      <c r="O1613" s="4">
        <v>2</v>
      </c>
      <c r="P1613" s="4"/>
      <c r="Q1613" s="4"/>
      <c r="R1613" s="4"/>
      <c r="S1613" s="4"/>
      <c r="T1613" s="4"/>
      <c r="U1613" s="4"/>
      <c r="V1613" s="4"/>
      <c r="W1613" s="4"/>
    </row>
    <row r="1614" spans="1:23" x14ac:dyDescent="0.2">
      <c r="A1614" s="4">
        <v>50</v>
      </c>
      <c r="B1614" s="4">
        <v>0</v>
      </c>
      <c r="C1614" s="4">
        <v>0</v>
      </c>
      <c r="D1614" s="4">
        <v>1</v>
      </c>
      <c r="E1614" s="4">
        <v>230</v>
      </c>
      <c r="F1614" s="4">
        <f>ROUND(Source!BA1594,O1614)</f>
        <v>0</v>
      </c>
      <c r="G1614" s="4" t="s">
        <v>48</v>
      </c>
      <c r="H1614" s="4" t="s">
        <v>49</v>
      </c>
      <c r="I1614" s="4"/>
      <c r="J1614" s="4"/>
      <c r="K1614" s="4">
        <v>230</v>
      </c>
      <c r="L1614" s="4">
        <v>19</v>
      </c>
      <c r="M1614" s="4">
        <v>3</v>
      </c>
      <c r="N1614" s="4" t="s">
        <v>3</v>
      </c>
      <c r="O1614" s="4">
        <v>2</v>
      </c>
      <c r="P1614" s="4"/>
      <c r="Q1614" s="4"/>
      <c r="R1614" s="4"/>
      <c r="S1614" s="4"/>
      <c r="T1614" s="4"/>
      <c r="U1614" s="4"/>
      <c r="V1614" s="4"/>
      <c r="W1614" s="4"/>
    </row>
    <row r="1615" spans="1:23" x14ac:dyDescent="0.2">
      <c r="A1615" s="4">
        <v>50</v>
      </c>
      <c r="B1615" s="4">
        <v>0</v>
      </c>
      <c r="C1615" s="4">
        <v>0</v>
      </c>
      <c r="D1615" s="4">
        <v>1</v>
      </c>
      <c r="E1615" s="4">
        <v>206</v>
      </c>
      <c r="F1615" s="4">
        <f>ROUND(Source!T1594,O1615)</f>
        <v>0</v>
      </c>
      <c r="G1615" s="4" t="s">
        <v>50</v>
      </c>
      <c r="H1615" s="4" t="s">
        <v>51</v>
      </c>
      <c r="I1615" s="4"/>
      <c r="J1615" s="4"/>
      <c r="K1615" s="4">
        <v>206</v>
      </c>
      <c r="L1615" s="4">
        <v>20</v>
      </c>
      <c r="M1615" s="4">
        <v>3</v>
      </c>
      <c r="N1615" s="4" t="s">
        <v>3</v>
      </c>
      <c r="O1615" s="4">
        <v>2</v>
      </c>
      <c r="P1615" s="4"/>
      <c r="Q1615" s="4"/>
      <c r="R1615" s="4"/>
      <c r="S1615" s="4"/>
      <c r="T1615" s="4"/>
      <c r="U1615" s="4"/>
      <c r="V1615" s="4"/>
      <c r="W1615" s="4"/>
    </row>
    <row r="1616" spans="1:23" x14ac:dyDescent="0.2">
      <c r="A1616" s="4">
        <v>50</v>
      </c>
      <c r="B1616" s="4">
        <v>0</v>
      </c>
      <c r="C1616" s="4">
        <v>0</v>
      </c>
      <c r="D1616" s="4">
        <v>1</v>
      </c>
      <c r="E1616" s="4">
        <v>207</v>
      </c>
      <c r="F1616" s="4">
        <f>Source!U1594</f>
        <v>0</v>
      </c>
      <c r="G1616" s="4" t="s">
        <v>52</v>
      </c>
      <c r="H1616" s="4" t="s">
        <v>53</v>
      </c>
      <c r="I1616" s="4"/>
      <c r="J1616" s="4"/>
      <c r="K1616" s="4">
        <v>207</v>
      </c>
      <c r="L1616" s="4">
        <v>21</v>
      </c>
      <c r="M1616" s="4">
        <v>3</v>
      </c>
      <c r="N1616" s="4" t="s">
        <v>3</v>
      </c>
      <c r="O1616" s="4">
        <v>-1</v>
      </c>
      <c r="P1616" s="4"/>
      <c r="Q1616" s="4"/>
      <c r="R1616" s="4"/>
      <c r="S1616" s="4"/>
      <c r="T1616" s="4"/>
      <c r="U1616" s="4"/>
      <c r="V1616" s="4"/>
      <c r="W1616" s="4"/>
    </row>
    <row r="1617" spans="1:206" x14ac:dyDescent="0.2">
      <c r="A1617" s="4">
        <v>50</v>
      </c>
      <c r="B1617" s="4">
        <v>0</v>
      </c>
      <c r="C1617" s="4">
        <v>0</v>
      </c>
      <c r="D1617" s="4">
        <v>1</v>
      </c>
      <c r="E1617" s="4">
        <v>208</v>
      </c>
      <c r="F1617" s="4">
        <f>Source!V1594</f>
        <v>0</v>
      </c>
      <c r="G1617" s="4" t="s">
        <v>54</v>
      </c>
      <c r="H1617" s="4" t="s">
        <v>55</v>
      </c>
      <c r="I1617" s="4"/>
      <c r="J1617" s="4"/>
      <c r="K1617" s="4">
        <v>208</v>
      </c>
      <c r="L1617" s="4">
        <v>22</v>
      </c>
      <c r="M1617" s="4">
        <v>3</v>
      </c>
      <c r="N1617" s="4" t="s">
        <v>3</v>
      </c>
      <c r="O1617" s="4">
        <v>-1</v>
      </c>
      <c r="P1617" s="4"/>
      <c r="Q1617" s="4"/>
      <c r="R1617" s="4"/>
      <c r="S1617" s="4"/>
      <c r="T1617" s="4"/>
      <c r="U1617" s="4"/>
      <c r="V1617" s="4"/>
      <c r="W1617" s="4"/>
    </row>
    <row r="1618" spans="1:206" x14ac:dyDescent="0.2">
      <c r="A1618" s="4">
        <v>50</v>
      </c>
      <c r="B1618" s="4">
        <v>0</v>
      </c>
      <c r="C1618" s="4">
        <v>0</v>
      </c>
      <c r="D1618" s="4">
        <v>1</v>
      </c>
      <c r="E1618" s="4">
        <v>209</v>
      </c>
      <c r="F1618" s="4">
        <f>ROUND(Source!W1594,O1618)</f>
        <v>0</v>
      </c>
      <c r="G1618" s="4" t="s">
        <v>56</v>
      </c>
      <c r="H1618" s="4" t="s">
        <v>57</v>
      </c>
      <c r="I1618" s="4"/>
      <c r="J1618" s="4"/>
      <c r="K1618" s="4">
        <v>209</v>
      </c>
      <c r="L1618" s="4">
        <v>23</v>
      </c>
      <c r="M1618" s="4">
        <v>3</v>
      </c>
      <c r="N1618" s="4" t="s">
        <v>3</v>
      </c>
      <c r="O1618" s="4">
        <v>2</v>
      </c>
      <c r="P1618" s="4"/>
      <c r="Q1618" s="4"/>
      <c r="R1618" s="4"/>
      <c r="S1618" s="4"/>
      <c r="T1618" s="4"/>
      <c r="U1618" s="4"/>
      <c r="V1618" s="4"/>
      <c r="W1618" s="4"/>
    </row>
    <row r="1619" spans="1:206" x14ac:dyDescent="0.2">
      <c r="A1619" s="4">
        <v>50</v>
      </c>
      <c r="B1619" s="4">
        <v>0</v>
      </c>
      <c r="C1619" s="4">
        <v>0</v>
      </c>
      <c r="D1619" s="4">
        <v>1</v>
      </c>
      <c r="E1619" s="4">
        <v>210</v>
      </c>
      <c r="F1619" s="4">
        <f>ROUND(Source!X1594,O1619)</f>
        <v>0</v>
      </c>
      <c r="G1619" s="4" t="s">
        <v>58</v>
      </c>
      <c r="H1619" s="4" t="s">
        <v>59</v>
      </c>
      <c r="I1619" s="4"/>
      <c r="J1619" s="4"/>
      <c r="K1619" s="4">
        <v>210</v>
      </c>
      <c r="L1619" s="4">
        <v>24</v>
      </c>
      <c r="M1619" s="4">
        <v>3</v>
      </c>
      <c r="N1619" s="4" t="s">
        <v>3</v>
      </c>
      <c r="O1619" s="4">
        <v>2</v>
      </c>
      <c r="P1619" s="4"/>
      <c r="Q1619" s="4"/>
      <c r="R1619" s="4"/>
      <c r="S1619" s="4"/>
      <c r="T1619" s="4"/>
      <c r="U1619" s="4"/>
      <c r="V1619" s="4"/>
      <c r="W1619" s="4"/>
    </row>
    <row r="1620" spans="1:206" x14ac:dyDescent="0.2">
      <c r="A1620" s="4">
        <v>50</v>
      </c>
      <c r="B1620" s="4">
        <v>0</v>
      </c>
      <c r="C1620" s="4">
        <v>0</v>
      </c>
      <c r="D1620" s="4">
        <v>1</v>
      </c>
      <c r="E1620" s="4">
        <v>211</v>
      </c>
      <c r="F1620" s="4">
        <f>ROUND(Source!Y1594,O1620)</f>
        <v>0</v>
      </c>
      <c r="G1620" s="4" t="s">
        <v>60</v>
      </c>
      <c r="H1620" s="4" t="s">
        <v>61</v>
      </c>
      <c r="I1620" s="4"/>
      <c r="J1620" s="4"/>
      <c r="K1620" s="4">
        <v>211</v>
      </c>
      <c r="L1620" s="4">
        <v>25</v>
      </c>
      <c r="M1620" s="4">
        <v>3</v>
      </c>
      <c r="N1620" s="4" t="s">
        <v>3</v>
      </c>
      <c r="O1620" s="4">
        <v>2</v>
      </c>
      <c r="P1620" s="4"/>
      <c r="Q1620" s="4"/>
      <c r="R1620" s="4"/>
      <c r="S1620" s="4"/>
      <c r="T1620" s="4"/>
      <c r="U1620" s="4"/>
      <c r="V1620" s="4"/>
      <c r="W1620" s="4"/>
    </row>
    <row r="1621" spans="1:206" x14ac:dyDescent="0.2">
      <c r="A1621" s="4">
        <v>50</v>
      </c>
      <c r="B1621" s="4">
        <v>0</v>
      </c>
      <c r="C1621" s="4">
        <v>0</v>
      </c>
      <c r="D1621" s="4">
        <v>1</v>
      </c>
      <c r="E1621" s="4">
        <v>224</v>
      </c>
      <c r="F1621" s="4">
        <f>ROUND(Source!AR1594,O1621)</f>
        <v>0</v>
      </c>
      <c r="G1621" s="4" t="s">
        <v>62</v>
      </c>
      <c r="H1621" s="4" t="s">
        <v>63</v>
      </c>
      <c r="I1621" s="4"/>
      <c r="J1621" s="4"/>
      <c r="K1621" s="4">
        <v>224</v>
      </c>
      <c r="L1621" s="4">
        <v>26</v>
      </c>
      <c r="M1621" s="4">
        <v>3</v>
      </c>
      <c r="N1621" s="4" t="s">
        <v>3</v>
      </c>
      <c r="O1621" s="4">
        <v>2</v>
      </c>
      <c r="P1621" s="4"/>
      <c r="Q1621" s="4"/>
      <c r="R1621" s="4"/>
      <c r="S1621" s="4"/>
      <c r="T1621" s="4"/>
      <c r="U1621" s="4"/>
      <c r="V1621" s="4"/>
      <c r="W1621" s="4"/>
    </row>
    <row r="1622" spans="1:206" x14ac:dyDescent="0.2">
      <c r="A1622" s="4">
        <v>50</v>
      </c>
      <c r="B1622" s="4">
        <v>1</v>
      </c>
      <c r="C1622" s="4">
        <v>0</v>
      </c>
      <c r="D1622" s="4">
        <v>2</v>
      </c>
      <c r="E1622" s="4">
        <v>0</v>
      </c>
      <c r="F1622" s="4">
        <f>ROUND(F1621-F1620,O1622)</f>
        <v>0</v>
      </c>
      <c r="G1622" s="4" t="s">
        <v>64</v>
      </c>
      <c r="H1622" s="4" t="s">
        <v>65</v>
      </c>
      <c r="I1622" s="4"/>
      <c r="J1622" s="4"/>
      <c r="K1622" s="4">
        <v>212</v>
      </c>
      <c r="L1622" s="4">
        <v>27</v>
      </c>
      <c r="M1622" s="4">
        <v>0</v>
      </c>
      <c r="N1622" s="4" t="s">
        <v>3</v>
      </c>
      <c r="O1622" s="4">
        <v>2</v>
      </c>
      <c r="P1622" s="4"/>
      <c r="Q1622" s="4"/>
      <c r="R1622" s="4"/>
      <c r="S1622" s="4"/>
      <c r="T1622" s="4"/>
      <c r="U1622" s="4"/>
      <c r="V1622" s="4"/>
      <c r="W1622" s="4"/>
    </row>
    <row r="1623" spans="1:206" x14ac:dyDescent="0.2">
      <c r="A1623" s="4">
        <v>50</v>
      </c>
      <c r="B1623" s="4">
        <v>1</v>
      </c>
      <c r="C1623" s="4">
        <v>0</v>
      </c>
      <c r="D1623" s="4">
        <v>2</v>
      </c>
      <c r="E1623" s="4">
        <v>0</v>
      </c>
      <c r="F1623" s="4">
        <f>ROUND(F1608+F1609,O1623)</f>
        <v>0</v>
      </c>
      <c r="G1623" s="4" t="s">
        <v>66</v>
      </c>
      <c r="H1623" s="4" t="s">
        <v>67</v>
      </c>
      <c r="I1623" s="4"/>
      <c r="J1623" s="4"/>
      <c r="K1623" s="4">
        <v>212</v>
      </c>
      <c r="L1623" s="4">
        <v>28</v>
      </c>
      <c r="M1623" s="4">
        <v>0</v>
      </c>
      <c r="N1623" s="4" t="s">
        <v>3</v>
      </c>
      <c r="O1623" s="4">
        <v>2</v>
      </c>
      <c r="P1623" s="4"/>
      <c r="Q1623" s="4"/>
      <c r="R1623" s="4"/>
      <c r="S1623" s="4"/>
      <c r="T1623" s="4"/>
      <c r="U1623" s="4"/>
      <c r="V1623" s="4"/>
      <c r="W1623" s="4"/>
    </row>
    <row r="1624" spans="1:206" x14ac:dyDescent="0.2">
      <c r="A1624" s="4">
        <v>50</v>
      </c>
      <c r="B1624" s="4">
        <v>1</v>
      </c>
      <c r="C1624" s="4">
        <v>0</v>
      </c>
      <c r="D1624" s="4">
        <v>2</v>
      </c>
      <c r="E1624" s="4">
        <v>0</v>
      </c>
      <c r="F1624" s="4">
        <f>ROUND((F1622-F1609-F1608)*0.2,O1624)</f>
        <v>0</v>
      </c>
      <c r="G1624" s="4" t="s">
        <v>68</v>
      </c>
      <c r="H1624" s="4" t="s">
        <v>69</v>
      </c>
      <c r="I1624" s="4"/>
      <c r="J1624" s="4"/>
      <c r="K1624" s="4">
        <v>212</v>
      </c>
      <c r="L1624" s="4">
        <v>29</v>
      </c>
      <c r="M1624" s="4">
        <v>0</v>
      </c>
      <c r="N1624" s="4" t="s">
        <v>3</v>
      </c>
      <c r="O1624" s="4">
        <v>2</v>
      </c>
      <c r="P1624" s="4"/>
      <c r="Q1624" s="4"/>
      <c r="R1624" s="4"/>
      <c r="S1624" s="4"/>
      <c r="T1624" s="4"/>
      <c r="U1624" s="4"/>
      <c r="V1624" s="4"/>
      <c r="W1624" s="4"/>
    </row>
    <row r="1625" spans="1:206" x14ac:dyDescent="0.2">
      <c r="A1625" s="4">
        <v>50</v>
      </c>
      <c r="B1625" s="4">
        <v>1</v>
      </c>
      <c r="C1625" s="4">
        <v>0</v>
      </c>
      <c r="D1625" s="4">
        <v>2</v>
      </c>
      <c r="E1625" s="4">
        <v>0</v>
      </c>
      <c r="F1625" s="4">
        <f>ROUND(F1622+F1624,O1625)</f>
        <v>0</v>
      </c>
      <c r="G1625" s="4" t="s">
        <v>70</v>
      </c>
      <c r="H1625" s="4" t="s">
        <v>71</v>
      </c>
      <c r="I1625" s="4"/>
      <c r="J1625" s="4"/>
      <c r="K1625" s="4">
        <v>212</v>
      </c>
      <c r="L1625" s="4">
        <v>30</v>
      </c>
      <c r="M1625" s="4">
        <v>0</v>
      </c>
      <c r="N1625" s="4" t="s">
        <v>3</v>
      </c>
      <c r="O1625" s="4">
        <v>2</v>
      </c>
      <c r="P1625" s="4"/>
      <c r="Q1625" s="4"/>
      <c r="R1625" s="4"/>
      <c r="S1625" s="4"/>
      <c r="T1625" s="4"/>
      <c r="U1625" s="4"/>
      <c r="V1625" s="4"/>
      <c r="W1625" s="4"/>
    </row>
    <row r="1626" spans="1:206" x14ac:dyDescent="0.2">
      <c r="A1626" s="4">
        <v>50</v>
      </c>
      <c r="B1626" s="4">
        <v>1</v>
      </c>
      <c r="C1626" s="4">
        <v>0</v>
      </c>
      <c r="D1626" s="4">
        <v>2</v>
      </c>
      <c r="E1626" s="4">
        <v>213</v>
      </c>
      <c r="F1626" s="4">
        <f>ROUND(F1621*1.2,O1626)</f>
        <v>0</v>
      </c>
      <c r="G1626" s="4" t="s">
        <v>72</v>
      </c>
      <c r="H1626" s="4" t="s">
        <v>73</v>
      </c>
      <c r="I1626" s="4"/>
      <c r="J1626" s="4"/>
      <c r="K1626" s="4">
        <v>212</v>
      </c>
      <c r="L1626" s="4">
        <v>31</v>
      </c>
      <c r="M1626" s="4">
        <v>0</v>
      </c>
      <c r="N1626" s="4" t="s">
        <v>3</v>
      </c>
      <c r="O1626" s="4">
        <v>2</v>
      </c>
      <c r="P1626" s="4"/>
      <c r="Q1626" s="4"/>
      <c r="R1626" s="4"/>
      <c r="S1626" s="4"/>
      <c r="T1626" s="4"/>
      <c r="U1626" s="4"/>
      <c r="V1626" s="4"/>
      <c r="W1626" s="4"/>
    </row>
    <row r="1627" spans="1:206" x14ac:dyDescent="0.2">
      <c r="A1627" s="4">
        <v>50</v>
      </c>
      <c r="B1627" s="4">
        <v>1</v>
      </c>
      <c r="C1627" s="4">
        <v>0</v>
      </c>
      <c r="D1627" s="4">
        <v>2</v>
      </c>
      <c r="E1627" s="4">
        <v>0</v>
      </c>
      <c r="F1627" s="4">
        <f>ROUND(F1626-F1625,O1627)</f>
        <v>0</v>
      </c>
      <c r="G1627" s="4" t="s">
        <v>74</v>
      </c>
      <c r="H1627" s="4" t="s">
        <v>75</v>
      </c>
      <c r="I1627" s="4"/>
      <c r="J1627" s="4"/>
      <c r="K1627" s="4">
        <v>212</v>
      </c>
      <c r="L1627" s="4">
        <v>32</v>
      </c>
      <c r="M1627" s="4">
        <v>0</v>
      </c>
      <c r="N1627" s="4" t="s">
        <v>3</v>
      </c>
      <c r="O1627" s="4">
        <v>2</v>
      </c>
      <c r="P1627" s="4"/>
      <c r="Q1627" s="4"/>
      <c r="R1627" s="4"/>
      <c r="S1627" s="4"/>
      <c r="T1627" s="4"/>
      <c r="U1627" s="4"/>
      <c r="V1627" s="4"/>
      <c r="W1627" s="4"/>
    </row>
    <row r="1629" spans="1:206" x14ac:dyDescent="0.2">
      <c r="A1629" s="1">
        <v>3</v>
      </c>
      <c r="B1629" s="1">
        <v>1</v>
      </c>
      <c r="C1629" s="1"/>
      <c r="D1629" s="1">
        <f>ROW(A1821)</f>
        <v>1821</v>
      </c>
      <c r="E1629" s="1"/>
      <c r="F1629" s="1" t="s">
        <v>89</v>
      </c>
      <c r="G1629" s="1" t="s">
        <v>303</v>
      </c>
      <c r="H1629" s="1" t="s">
        <v>3</v>
      </c>
      <c r="I1629" s="1">
        <v>0</v>
      </c>
      <c r="J1629" s="1" t="s">
        <v>3</v>
      </c>
      <c r="K1629" s="1">
        <v>-1</v>
      </c>
      <c r="L1629" s="1" t="s">
        <v>3</v>
      </c>
      <c r="M1629" s="1"/>
      <c r="N1629" s="1"/>
      <c r="O1629" s="1"/>
      <c r="P1629" s="1"/>
      <c r="Q1629" s="1"/>
      <c r="R1629" s="1"/>
      <c r="S1629" s="1"/>
      <c r="T1629" s="1"/>
      <c r="U1629" s="1" t="s">
        <v>3</v>
      </c>
      <c r="V1629" s="1">
        <v>0</v>
      </c>
      <c r="W1629" s="1"/>
      <c r="X1629" s="1"/>
      <c r="Y1629" s="1"/>
      <c r="Z1629" s="1"/>
      <c r="AA1629" s="1"/>
      <c r="AB1629" s="1" t="s">
        <v>3</v>
      </c>
      <c r="AC1629" s="1" t="s">
        <v>3</v>
      </c>
      <c r="AD1629" s="1" t="s">
        <v>3</v>
      </c>
      <c r="AE1629" s="1" t="s">
        <v>3</v>
      </c>
      <c r="AF1629" s="1" t="s">
        <v>3</v>
      </c>
      <c r="AG1629" s="1" t="s">
        <v>3</v>
      </c>
      <c r="AH1629" s="1"/>
      <c r="AI1629" s="1"/>
      <c r="AJ1629" s="1"/>
      <c r="AK1629" s="1"/>
      <c r="AL1629" s="1"/>
      <c r="AM1629" s="1"/>
      <c r="AN1629" s="1"/>
      <c r="AO1629" s="1"/>
      <c r="AP1629" s="1" t="s">
        <v>3</v>
      </c>
      <c r="AQ1629" s="1" t="s">
        <v>3</v>
      </c>
      <c r="AR1629" s="1" t="s">
        <v>3</v>
      </c>
      <c r="AS1629" s="1"/>
      <c r="AT1629" s="1"/>
      <c r="AU1629" s="1"/>
      <c r="AV1629" s="1"/>
      <c r="AW1629" s="1"/>
      <c r="AX1629" s="1"/>
      <c r="AY1629" s="1"/>
      <c r="AZ1629" s="1" t="s">
        <v>3</v>
      </c>
      <c r="BA1629" s="1"/>
      <c r="BB1629" s="1" t="s">
        <v>3</v>
      </c>
      <c r="BC1629" s="1" t="s">
        <v>3</v>
      </c>
      <c r="BD1629" s="1" t="s">
        <v>3</v>
      </c>
      <c r="BE1629" s="1" t="s">
        <v>3</v>
      </c>
      <c r="BF1629" s="1" t="s">
        <v>3</v>
      </c>
      <c r="BG1629" s="1" t="s">
        <v>3</v>
      </c>
      <c r="BH1629" s="1" t="s">
        <v>3</v>
      </c>
      <c r="BI1629" s="1" t="s">
        <v>3</v>
      </c>
      <c r="BJ1629" s="1" t="s">
        <v>3</v>
      </c>
      <c r="BK1629" s="1" t="s">
        <v>3</v>
      </c>
      <c r="BL1629" s="1" t="s">
        <v>3</v>
      </c>
      <c r="BM1629" s="1" t="s">
        <v>3</v>
      </c>
      <c r="BN1629" s="1" t="s">
        <v>3</v>
      </c>
      <c r="BO1629" s="1" t="s">
        <v>3</v>
      </c>
      <c r="BP1629" s="1" t="s">
        <v>3</v>
      </c>
      <c r="BQ1629" s="1"/>
      <c r="BR1629" s="1"/>
      <c r="BS1629" s="1"/>
      <c r="BT1629" s="1"/>
      <c r="BU1629" s="1"/>
      <c r="BV1629" s="1"/>
      <c r="BW1629" s="1"/>
      <c r="BX1629" s="1">
        <v>0</v>
      </c>
      <c r="BY1629" s="1"/>
      <c r="BZ1629" s="1"/>
      <c r="CA1629" s="1"/>
      <c r="CB1629" s="1"/>
      <c r="CC1629" s="1"/>
      <c r="CD1629" s="1"/>
      <c r="CE1629" s="1"/>
      <c r="CF1629" s="1">
        <v>0</v>
      </c>
      <c r="CG1629" s="1">
        <v>0</v>
      </c>
      <c r="CH1629" s="1"/>
      <c r="CI1629" s="1" t="s">
        <v>3</v>
      </c>
      <c r="CJ1629" s="1" t="s">
        <v>3</v>
      </c>
    </row>
    <row r="1631" spans="1:206" x14ac:dyDescent="0.2">
      <c r="A1631" s="2">
        <v>52</v>
      </c>
      <c r="B1631" s="2">
        <f t="shared" ref="B1631:G1631" si="696">B1821</f>
        <v>1</v>
      </c>
      <c r="C1631" s="2">
        <f t="shared" si="696"/>
        <v>3</v>
      </c>
      <c r="D1631" s="2">
        <f t="shared" si="696"/>
        <v>1629</v>
      </c>
      <c r="E1631" s="2">
        <f t="shared" si="696"/>
        <v>0</v>
      </c>
      <c r="F1631" s="2" t="str">
        <f t="shared" si="696"/>
        <v>2</v>
      </c>
      <c r="G1631" s="2" t="str">
        <f t="shared" si="696"/>
        <v>Якиманка</v>
      </c>
      <c r="H1631" s="2"/>
      <c r="I1631" s="2"/>
      <c r="J1631" s="2"/>
      <c r="K1631" s="2"/>
      <c r="L1631" s="2"/>
      <c r="M1631" s="2"/>
      <c r="N1631" s="2"/>
      <c r="O1631" s="2">
        <f t="shared" ref="O1631:AT1631" si="697">O1821</f>
        <v>0</v>
      </c>
      <c r="P1631" s="2">
        <f t="shared" si="697"/>
        <v>0</v>
      </c>
      <c r="Q1631" s="2">
        <f t="shared" si="697"/>
        <v>0</v>
      </c>
      <c r="R1631" s="2">
        <f t="shared" si="697"/>
        <v>0</v>
      </c>
      <c r="S1631" s="2">
        <f t="shared" si="697"/>
        <v>0</v>
      </c>
      <c r="T1631" s="2">
        <f t="shared" si="697"/>
        <v>0</v>
      </c>
      <c r="U1631" s="2">
        <f t="shared" si="697"/>
        <v>0</v>
      </c>
      <c r="V1631" s="2">
        <f t="shared" si="697"/>
        <v>0</v>
      </c>
      <c r="W1631" s="2">
        <f t="shared" si="697"/>
        <v>0</v>
      </c>
      <c r="X1631" s="2">
        <f t="shared" si="697"/>
        <v>0</v>
      </c>
      <c r="Y1631" s="2">
        <f t="shared" si="697"/>
        <v>0</v>
      </c>
      <c r="Z1631" s="2">
        <f t="shared" si="697"/>
        <v>0</v>
      </c>
      <c r="AA1631" s="2">
        <f t="shared" si="697"/>
        <v>0</v>
      </c>
      <c r="AB1631" s="2">
        <f t="shared" si="697"/>
        <v>0</v>
      </c>
      <c r="AC1631" s="2">
        <f t="shared" si="697"/>
        <v>0</v>
      </c>
      <c r="AD1631" s="2">
        <f t="shared" si="697"/>
        <v>0</v>
      </c>
      <c r="AE1631" s="2">
        <f t="shared" si="697"/>
        <v>0</v>
      </c>
      <c r="AF1631" s="2">
        <f t="shared" si="697"/>
        <v>0</v>
      </c>
      <c r="AG1631" s="2">
        <f t="shared" si="697"/>
        <v>0</v>
      </c>
      <c r="AH1631" s="2">
        <f t="shared" si="697"/>
        <v>0</v>
      </c>
      <c r="AI1631" s="2">
        <f t="shared" si="697"/>
        <v>0</v>
      </c>
      <c r="AJ1631" s="2">
        <f t="shared" si="697"/>
        <v>0</v>
      </c>
      <c r="AK1631" s="2">
        <f t="shared" si="697"/>
        <v>0</v>
      </c>
      <c r="AL1631" s="2">
        <f t="shared" si="697"/>
        <v>0</v>
      </c>
      <c r="AM1631" s="2">
        <f t="shared" si="697"/>
        <v>0</v>
      </c>
      <c r="AN1631" s="2">
        <f t="shared" si="697"/>
        <v>0</v>
      </c>
      <c r="AO1631" s="2">
        <f t="shared" si="697"/>
        <v>0</v>
      </c>
      <c r="AP1631" s="2">
        <f t="shared" si="697"/>
        <v>0</v>
      </c>
      <c r="AQ1631" s="2">
        <f t="shared" si="697"/>
        <v>0</v>
      </c>
      <c r="AR1631" s="2">
        <f t="shared" si="697"/>
        <v>0</v>
      </c>
      <c r="AS1631" s="2">
        <f t="shared" si="697"/>
        <v>0</v>
      </c>
      <c r="AT1631" s="2">
        <f t="shared" si="697"/>
        <v>0</v>
      </c>
      <c r="AU1631" s="2">
        <f t="shared" ref="AU1631:BZ1631" si="698">AU1821</f>
        <v>0</v>
      </c>
      <c r="AV1631" s="2">
        <f t="shared" si="698"/>
        <v>0</v>
      </c>
      <c r="AW1631" s="2">
        <f t="shared" si="698"/>
        <v>0</v>
      </c>
      <c r="AX1631" s="2">
        <f t="shared" si="698"/>
        <v>0</v>
      </c>
      <c r="AY1631" s="2">
        <f t="shared" si="698"/>
        <v>0</v>
      </c>
      <c r="AZ1631" s="2">
        <f t="shared" si="698"/>
        <v>0</v>
      </c>
      <c r="BA1631" s="2">
        <f t="shared" si="698"/>
        <v>0</v>
      </c>
      <c r="BB1631" s="2">
        <f t="shared" si="698"/>
        <v>0</v>
      </c>
      <c r="BC1631" s="2">
        <f t="shared" si="698"/>
        <v>0</v>
      </c>
      <c r="BD1631" s="2">
        <f t="shared" si="698"/>
        <v>0</v>
      </c>
      <c r="BE1631" s="2">
        <f t="shared" si="698"/>
        <v>0</v>
      </c>
      <c r="BF1631" s="2">
        <f t="shared" si="698"/>
        <v>0</v>
      </c>
      <c r="BG1631" s="2">
        <f t="shared" si="698"/>
        <v>0</v>
      </c>
      <c r="BH1631" s="2">
        <f t="shared" si="698"/>
        <v>0</v>
      </c>
      <c r="BI1631" s="2">
        <f t="shared" si="698"/>
        <v>0</v>
      </c>
      <c r="BJ1631" s="2">
        <f t="shared" si="698"/>
        <v>0</v>
      </c>
      <c r="BK1631" s="2">
        <f t="shared" si="698"/>
        <v>0</v>
      </c>
      <c r="BL1631" s="2">
        <f t="shared" si="698"/>
        <v>0</v>
      </c>
      <c r="BM1631" s="2">
        <f t="shared" si="698"/>
        <v>0</v>
      </c>
      <c r="BN1631" s="2">
        <f t="shared" si="698"/>
        <v>0</v>
      </c>
      <c r="BO1631" s="2">
        <f t="shared" si="698"/>
        <v>0</v>
      </c>
      <c r="BP1631" s="2">
        <f t="shared" si="698"/>
        <v>0</v>
      </c>
      <c r="BQ1631" s="2">
        <f t="shared" si="698"/>
        <v>0</v>
      </c>
      <c r="BR1631" s="2">
        <f t="shared" si="698"/>
        <v>0</v>
      </c>
      <c r="BS1631" s="2">
        <f t="shared" si="698"/>
        <v>0</v>
      </c>
      <c r="BT1631" s="2">
        <f t="shared" si="698"/>
        <v>0</v>
      </c>
      <c r="BU1631" s="2">
        <f t="shared" si="698"/>
        <v>0</v>
      </c>
      <c r="BV1631" s="2">
        <f t="shared" si="698"/>
        <v>0</v>
      </c>
      <c r="BW1631" s="2">
        <f t="shared" si="698"/>
        <v>0</v>
      </c>
      <c r="BX1631" s="2">
        <f t="shared" si="698"/>
        <v>0</v>
      </c>
      <c r="BY1631" s="2">
        <f t="shared" si="698"/>
        <v>0</v>
      </c>
      <c r="BZ1631" s="2">
        <f t="shared" si="698"/>
        <v>0</v>
      </c>
      <c r="CA1631" s="2">
        <f t="shared" ref="CA1631:DF1631" si="699">CA1821</f>
        <v>0</v>
      </c>
      <c r="CB1631" s="2">
        <f t="shared" si="699"/>
        <v>0</v>
      </c>
      <c r="CC1631" s="2">
        <f t="shared" si="699"/>
        <v>0</v>
      </c>
      <c r="CD1631" s="2">
        <f t="shared" si="699"/>
        <v>0</v>
      </c>
      <c r="CE1631" s="2">
        <f t="shared" si="699"/>
        <v>0</v>
      </c>
      <c r="CF1631" s="2">
        <f t="shared" si="699"/>
        <v>0</v>
      </c>
      <c r="CG1631" s="2">
        <f t="shared" si="699"/>
        <v>0</v>
      </c>
      <c r="CH1631" s="2">
        <f t="shared" si="699"/>
        <v>0</v>
      </c>
      <c r="CI1631" s="2">
        <f t="shared" si="699"/>
        <v>0</v>
      </c>
      <c r="CJ1631" s="2">
        <f t="shared" si="699"/>
        <v>0</v>
      </c>
      <c r="CK1631" s="2">
        <f t="shared" si="699"/>
        <v>0</v>
      </c>
      <c r="CL1631" s="2">
        <f t="shared" si="699"/>
        <v>0</v>
      </c>
      <c r="CM1631" s="2">
        <f t="shared" si="699"/>
        <v>0</v>
      </c>
      <c r="CN1631" s="2">
        <f t="shared" si="699"/>
        <v>0</v>
      </c>
      <c r="CO1631" s="2">
        <f t="shared" si="699"/>
        <v>0</v>
      </c>
      <c r="CP1631" s="2">
        <f t="shared" si="699"/>
        <v>0</v>
      </c>
      <c r="CQ1631" s="2">
        <f t="shared" si="699"/>
        <v>0</v>
      </c>
      <c r="CR1631" s="2">
        <f t="shared" si="699"/>
        <v>0</v>
      </c>
      <c r="CS1631" s="2">
        <f t="shared" si="699"/>
        <v>0</v>
      </c>
      <c r="CT1631" s="2">
        <f t="shared" si="699"/>
        <v>0</v>
      </c>
      <c r="CU1631" s="2">
        <f t="shared" si="699"/>
        <v>0</v>
      </c>
      <c r="CV1631" s="2">
        <f t="shared" si="699"/>
        <v>0</v>
      </c>
      <c r="CW1631" s="2">
        <f t="shared" si="699"/>
        <v>0</v>
      </c>
      <c r="CX1631" s="2">
        <f t="shared" si="699"/>
        <v>0</v>
      </c>
      <c r="CY1631" s="2">
        <f t="shared" si="699"/>
        <v>0</v>
      </c>
      <c r="CZ1631" s="2">
        <f t="shared" si="699"/>
        <v>0</v>
      </c>
      <c r="DA1631" s="2">
        <f t="shared" si="699"/>
        <v>0</v>
      </c>
      <c r="DB1631" s="2">
        <f t="shared" si="699"/>
        <v>0</v>
      </c>
      <c r="DC1631" s="2">
        <f t="shared" si="699"/>
        <v>0</v>
      </c>
      <c r="DD1631" s="2">
        <f t="shared" si="699"/>
        <v>0</v>
      </c>
      <c r="DE1631" s="2">
        <f t="shared" si="699"/>
        <v>0</v>
      </c>
      <c r="DF1631" s="2">
        <f t="shared" si="699"/>
        <v>0</v>
      </c>
      <c r="DG1631" s="3">
        <f t="shared" ref="DG1631:EL1631" si="700">DG1821</f>
        <v>0</v>
      </c>
      <c r="DH1631" s="3">
        <f t="shared" si="700"/>
        <v>0</v>
      </c>
      <c r="DI1631" s="3">
        <f t="shared" si="700"/>
        <v>0</v>
      </c>
      <c r="DJ1631" s="3">
        <f t="shared" si="700"/>
        <v>0</v>
      </c>
      <c r="DK1631" s="3">
        <f t="shared" si="700"/>
        <v>0</v>
      </c>
      <c r="DL1631" s="3">
        <f t="shared" si="700"/>
        <v>0</v>
      </c>
      <c r="DM1631" s="3">
        <f t="shared" si="700"/>
        <v>0</v>
      </c>
      <c r="DN1631" s="3">
        <f t="shared" si="700"/>
        <v>0</v>
      </c>
      <c r="DO1631" s="3">
        <f t="shared" si="700"/>
        <v>0</v>
      </c>
      <c r="DP1631" s="3">
        <f t="shared" si="700"/>
        <v>0</v>
      </c>
      <c r="DQ1631" s="3">
        <f t="shared" si="700"/>
        <v>0</v>
      </c>
      <c r="DR1631" s="3">
        <f t="shared" si="700"/>
        <v>0</v>
      </c>
      <c r="DS1631" s="3">
        <f t="shared" si="700"/>
        <v>0</v>
      </c>
      <c r="DT1631" s="3">
        <f t="shared" si="700"/>
        <v>0</v>
      </c>
      <c r="DU1631" s="3">
        <f t="shared" si="700"/>
        <v>0</v>
      </c>
      <c r="DV1631" s="3">
        <f t="shared" si="700"/>
        <v>0</v>
      </c>
      <c r="DW1631" s="3">
        <f t="shared" si="700"/>
        <v>0</v>
      </c>
      <c r="DX1631" s="3">
        <f t="shared" si="700"/>
        <v>0</v>
      </c>
      <c r="DY1631" s="3">
        <f t="shared" si="700"/>
        <v>0</v>
      </c>
      <c r="DZ1631" s="3">
        <f t="shared" si="700"/>
        <v>0</v>
      </c>
      <c r="EA1631" s="3">
        <f t="shared" si="700"/>
        <v>0</v>
      </c>
      <c r="EB1631" s="3">
        <f t="shared" si="700"/>
        <v>0</v>
      </c>
      <c r="EC1631" s="3">
        <f t="shared" si="700"/>
        <v>0</v>
      </c>
      <c r="ED1631" s="3">
        <f t="shared" si="700"/>
        <v>0</v>
      </c>
      <c r="EE1631" s="3">
        <f t="shared" si="700"/>
        <v>0</v>
      </c>
      <c r="EF1631" s="3">
        <f t="shared" si="700"/>
        <v>0</v>
      </c>
      <c r="EG1631" s="3">
        <f t="shared" si="700"/>
        <v>0</v>
      </c>
      <c r="EH1631" s="3">
        <f t="shared" si="700"/>
        <v>0</v>
      </c>
      <c r="EI1631" s="3">
        <f t="shared" si="700"/>
        <v>0</v>
      </c>
      <c r="EJ1631" s="3">
        <f t="shared" si="700"/>
        <v>0</v>
      </c>
      <c r="EK1631" s="3">
        <f t="shared" si="700"/>
        <v>0</v>
      </c>
      <c r="EL1631" s="3">
        <f t="shared" si="700"/>
        <v>0</v>
      </c>
      <c r="EM1631" s="3">
        <f t="shared" ref="EM1631:FR1631" si="701">EM1821</f>
        <v>0</v>
      </c>
      <c r="EN1631" s="3">
        <f t="shared" si="701"/>
        <v>0</v>
      </c>
      <c r="EO1631" s="3">
        <f t="shared" si="701"/>
        <v>0</v>
      </c>
      <c r="EP1631" s="3">
        <f t="shared" si="701"/>
        <v>0</v>
      </c>
      <c r="EQ1631" s="3">
        <f t="shared" si="701"/>
        <v>0</v>
      </c>
      <c r="ER1631" s="3">
        <f t="shared" si="701"/>
        <v>0</v>
      </c>
      <c r="ES1631" s="3">
        <f t="shared" si="701"/>
        <v>0</v>
      </c>
      <c r="ET1631" s="3">
        <f t="shared" si="701"/>
        <v>0</v>
      </c>
      <c r="EU1631" s="3">
        <f t="shared" si="701"/>
        <v>0</v>
      </c>
      <c r="EV1631" s="3">
        <f t="shared" si="701"/>
        <v>0</v>
      </c>
      <c r="EW1631" s="3">
        <f t="shared" si="701"/>
        <v>0</v>
      </c>
      <c r="EX1631" s="3">
        <f t="shared" si="701"/>
        <v>0</v>
      </c>
      <c r="EY1631" s="3">
        <f t="shared" si="701"/>
        <v>0</v>
      </c>
      <c r="EZ1631" s="3">
        <f t="shared" si="701"/>
        <v>0</v>
      </c>
      <c r="FA1631" s="3">
        <f t="shared" si="701"/>
        <v>0</v>
      </c>
      <c r="FB1631" s="3">
        <f t="shared" si="701"/>
        <v>0</v>
      </c>
      <c r="FC1631" s="3">
        <f t="shared" si="701"/>
        <v>0</v>
      </c>
      <c r="FD1631" s="3">
        <f t="shared" si="701"/>
        <v>0</v>
      </c>
      <c r="FE1631" s="3">
        <f t="shared" si="701"/>
        <v>0</v>
      </c>
      <c r="FF1631" s="3">
        <f t="shared" si="701"/>
        <v>0</v>
      </c>
      <c r="FG1631" s="3">
        <f t="shared" si="701"/>
        <v>0</v>
      </c>
      <c r="FH1631" s="3">
        <f t="shared" si="701"/>
        <v>0</v>
      </c>
      <c r="FI1631" s="3">
        <f t="shared" si="701"/>
        <v>0</v>
      </c>
      <c r="FJ1631" s="3">
        <f t="shared" si="701"/>
        <v>0</v>
      </c>
      <c r="FK1631" s="3">
        <f t="shared" si="701"/>
        <v>0</v>
      </c>
      <c r="FL1631" s="3">
        <f t="shared" si="701"/>
        <v>0</v>
      </c>
      <c r="FM1631" s="3">
        <f t="shared" si="701"/>
        <v>0</v>
      </c>
      <c r="FN1631" s="3">
        <f t="shared" si="701"/>
        <v>0</v>
      </c>
      <c r="FO1631" s="3">
        <f t="shared" si="701"/>
        <v>0</v>
      </c>
      <c r="FP1631" s="3">
        <f t="shared" si="701"/>
        <v>0</v>
      </c>
      <c r="FQ1631" s="3">
        <f t="shared" si="701"/>
        <v>0</v>
      </c>
      <c r="FR1631" s="3">
        <f t="shared" si="701"/>
        <v>0</v>
      </c>
      <c r="FS1631" s="3">
        <f t="shared" ref="FS1631:GX1631" si="702">FS1821</f>
        <v>0</v>
      </c>
      <c r="FT1631" s="3">
        <f t="shared" si="702"/>
        <v>0</v>
      </c>
      <c r="FU1631" s="3">
        <f t="shared" si="702"/>
        <v>0</v>
      </c>
      <c r="FV1631" s="3">
        <f t="shared" si="702"/>
        <v>0</v>
      </c>
      <c r="FW1631" s="3">
        <f t="shared" si="702"/>
        <v>0</v>
      </c>
      <c r="FX1631" s="3">
        <f t="shared" si="702"/>
        <v>0</v>
      </c>
      <c r="FY1631" s="3">
        <f t="shared" si="702"/>
        <v>0</v>
      </c>
      <c r="FZ1631" s="3">
        <f t="shared" si="702"/>
        <v>0</v>
      </c>
      <c r="GA1631" s="3">
        <f t="shared" si="702"/>
        <v>0</v>
      </c>
      <c r="GB1631" s="3">
        <f t="shared" si="702"/>
        <v>0</v>
      </c>
      <c r="GC1631" s="3">
        <f t="shared" si="702"/>
        <v>0</v>
      </c>
      <c r="GD1631" s="3">
        <f t="shared" si="702"/>
        <v>0</v>
      </c>
      <c r="GE1631" s="3">
        <f t="shared" si="702"/>
        <v>0</v>
      </c>
      <c r="GF1631" s="3">
        <f t="shared" si="702"/>
        <v>0</v>
      </c>
      <c r="GG1631" s="3">
        <f t="shared" si="702"/>
        <v>0</v>
      </c>
      <c r="GH1631" s="3">
        <f t="shared" si="702"/>
        <v>0</v>
      </c>
      <c r="GI1631" s="3">
        <f t="shared" si="702"/>
        <v>0</v>
      </c>
      <c r="GJ1631" s="3">
        <f t="shared" si="702"/>
        <v>0</v>
      </c>
      <c r="GK1631" s="3">
        <f t="shared" si="702"/>
        <v>0</v>
      </c>
      <c r="GL1631" s="3">
        <f t="shared" si="702"/>
        <v>0</v>
      </c>
      <c r="GM1631" s="3">
        <f t="shared" si="702"/>
        <v>0</v>
      </c>
      <c r="GN1631" s="3">
        <f t="shared" si="702"/>
        <v>0</v>
      </c>
      <c r="GO1631" s="3">
        <f t="shared" si="702"/>
        <v>0</v>
      </c>
      <c r="GP1631" s="3">
        <f t="shared" si="702"/>
        <v>0</v>
      </c>
      <c r="GQ1631" s="3">
        <f t="shared" si="702"/>
        <v>0</v>
      </c>
      <c r="GR1631" s="3">
        <f t="shared" si="702"/>
        <v>0</v>
      </c>
      <c r="GS1631" s="3">
        <f t="shared" si="702"/>
        <v>0</v>
      </c>
      <c r="GT1631" s="3">
        <f t="shared" si="702"/>
        <v>0</v>
      </c>
      <c r="GU1631" s="3">
        <f t="shared" si="702"/>
        <v>0</v>
      </c>
      <c r="GV1631" s="3">
        <f t="shared" si="702"/>
        <v>0</v>
      </c>
      <c r="GW1631" s="3">
        <f t="shared" si="702"/>
        <v>0</v>
      </c>
      <c r="GX1631" s="3">
        <f t="shared" si="702"/>
        <v>0</v>
      </c>
    </row>
    <row r="1633" spans="1:245" x14ac:dyDescent="0.2">
      <c r="A1633" s="1">
        <v>4</v>
      </c>
      <c r="B1633" s="1">
        <v>1</v>
      </c>
      <c r="C1633" s="1"/>
      <c r="D1633" s="1">
        <f>ROW(A1792)</f>
        <v>1792</v>
      </c>
      <c r="E1633" s="1"/>
      <c r="F1633" s="1" t="s">
        <v>304</v>
      </c>
      <c r="G1633" s="1" t="s">
        <v>305</v>
      </c>
      <c r="H1633" s="1" t="s">
        <v>3</v>
      </c>
      <c r="I1633" s="1">
        <v>0</v>
      </c>
      <c r="J1633" s="1"/>
      <c r="K1633" s="1">
        <v>0</v>
      </c>
      <c r="L1633" s="1"/>
      <c r="M1633" s="1"/>
      <c r="N1633" s="1"/>
      <c r="O1633" s="1"/>
      <c r="P1633" s="1"/>
      <c r="Q1633" s="1"/>
      <c r="R1633" s="1"/>
      <c r="S1633" s="1"/>
      <c r="T1633" s="1"/>
      <c r="U1633" s="1" t="s">
        <v>3</v>
      </c>
      <c r="V1633" s="1">
        <v>0</v>
      </c>
      <c r="W1633" s="1"/>
      <c r="X1633" s="1"/>
      <c r="Y1633" s="1"/>
      <c r="Z1633" s="1"/>
      <c r="AA1633" s="1"/>
      <c r="AB1633" s="1" t="s">
        <v>3</v>
      </c>
      <c r="AC1633" s="1" t="s">
        <v>3</v>
      </c>
      <c r="AD1633" s="1" t="s">
        <v>3</v>
      </c>
      <c r="AE1633" s="1" t="s">
        <v>3</v>
      </c>
      <c r="AF1633" s="1" t="s">
        <v>3</v>
      </c>
      <c r="AG1633" s="1" t="s">
        <v>3</v>
      </c>
      <c r="AH1633" s="1"/>
      <c r="AI1633" s="1"/>
      <c r="AJ1633" s="1"/>
      <c r="AK1633" s="1"/>
      <c r="AL1633" s="1"/>
      <c r="AM1633" s="1"/>
      <c r="AN1633" s="1"/>
      <c r="AO1633" s="1"/>
      <c r="AP1633" s="1" t="s">
        <v>3</v>
      </c>
      <c r="AQ1633" s="1" t="s">
        <v>3</v>
      </c>
      <c r="AR1633" s="1" t="s">
        <v>3</v>
      </c>
      <c r="AS1633" s="1"/>
      <c r="AT1633" s="1"/>
      <c r="AU1633" s="1"/>
      <c r="AV1633" s="1"/>
      <c r="AW1633" s="1"/>
      <c r="AX1633" s="1"/>
      <c r="AY1633" s="1"/>
      <c r="AZ1633" s="1" t="s">
        <v>3</v>
      </c>
      <c r="BA1633" s="1"/>
      <c r="BB1633" s="1" t="s">
        <v>3</v>
      </c>
      <c r="BC1633" s="1" t="s">
        <v>3</v>
      </c>
      <c r="BD1633" s="1" t="s">
        <v>3</v>
      </c>
      <c r="BE1633" s="1" t="s">
        <v>3</v>
      </c>
      <c r="BF1633" s="1" t="s">
        <v>3</v>
      </c>
      <c r="BG1633" s="1" t="s">
        <v>3</v>
      </c>
      <c r="BH1633" s="1" t="s">
        <v>3</v>
      </c>
      <c r="BI1633" s="1" t="s">
        <v>3</v>
      </c>
      <c r="BJ1633" s="1" t="s">
        <v>3</v>
      </c>
      <c r="BK1633" s="1" t="s">
        <v>3</v>
      </c>
      <c r="BL1633" s="1" t="s">
        <v>3</v>
      </c>
      <c r="BM1633" s="1" t="s">
        <v>3</v>
      </c>
      <c r="BN1633" s="1" t="s">
        <v>3</v>
      </c>
      <c r="BO1633" s="1" t="s">
        <v>3</v>
      </c>
      <c r="BP1633" s="1" t="s">
        <v>3</v>
      </c>
      <c r="BQ1633" s="1"/>
      <c r="BR1633" s="1"/>
      <c r="BS1633" s="1"/>
      <c r="BT1633" s="1"/>
      <c r="BU1633" s="1"/>
      <c r="BV1633" s="1"/>
      <c r="BW1633" s="1"/>
      <c r="BX1633" s="1">
        <v>0</v>
      </c>
      <c r="BY1633" s="1"/>
      <c r="BZ1633" s="1"/>
      <c r="CA1633" s="1"/>
      <c r="CB1633" s="1"/>
      <c r="CC1633" s="1"/>
      <c r="CD1633" s="1"/>
      <c r="CE1633" s="1"/>
      <c r="CF1633" s="1"/>
      <c r="CG1633" s="1"/>
      <c r="CH1633" s="1"/>
      <c r="CI1633" s="1"/>
      <c r="CJ1633" s="1">
        <v>0</v>
      </c>
    </row>
    <row r="1635" spans="1:245" x14ac:dyDescent="0.2">
      <c r="A1635" s="2">
        <v>52</v>
      </c>
      <c r="B1635" s="2">
        <f t="shared" ref="B1635:G1635" si="703">B1792</f>
        <v>1</v>
      </c>
      <c r="C1635" s="2">
        <f t="shared" si="703"/>
        <v>4</v>
      </c>
      <c r="D1635" s="2">
        <f t="shared" si="703"/>
        <v>1633</v>
      </c>
      <c r="E1635" s="2">
        <f t="shared" si="703"/>
        <v>0</v>
      </c>
      <c r="F1635" s="2" t="str">
        <f t="shared" si="703"/>
        <v>Новый раздел</v>
      </c>
      <c r="G1635" s="2" t="str">
        <f t="shared" si="703"/>
        <v>Шаболовка ул, д.25 корп 2</v>
      </c>
      <c r="H1635" s="2"/>
      <c r="I1635" s="2"/>
      <c r="J1635" s="2"/>
      <c r="K1635" s="2"/>
      <c r="L1635" s="2"/>
      <c r="M1635" s="2"/>
      <c r="N1635" s="2"/>
      <c r="O1635" s="2">
        <f t="shared" ref="O1635:AT1635" si="704">O1792</f>
        <v>0</v>
      </c>
      <c r="P1635" s="2">
        <f t="shared" si="704"/>
        <v>0</v>
      </c>
      <c r="Q1635" s="2">
        <f t="shared" si="704"/>
        <v>0</v>
      </c>
      <c r="R1635" s="2">
        <f t="shared" si="704"/>
        <v>0</v>
      </c>
      <c r="S1635" s="2">
        <f t="shared" si="704"/>
        <v>0</v>
      </c>
      <c r="T1635" s="2">
        <f t="shared" si="704"/>
        <v>0</v>
      </c>
      <c r="U1635" s="2">
        <f t="shared" si="704"/>
        <v>0</v>
      </c>
      <c r="V1635" s="2">
        <f t="shared" si="704"/>
        <v>0</v>
      </c>
      <c r="W1635" s="2">
        <f t="shared" si="704"/>
        <v>0</v>
      </c>
      <c r="X1635" s="2">
        <f t="shared" si="704"/>
        <v>0</v>
      </c>
      <c r="Y1635" s="2">
        <f t="shared" si="704"/>
        <v>0</v>
      </c>
      <c r="Z1635" s="2">
        <f t="shared" si="704"/>
        <v>0</v>
      </c>
      <c r="AA1635" s="2">
        <f t="shared" si="704"/>
        <v>0</v>
      </c>
      <c r="AB1635" s="2">
        <f t="shared" si="704"/>
        <v>0</v>
      </c>
      <c r="AC1635" s="2">
        <f t="shared" si="704"/>
        <v>0</v>
      </c>
      <c r="AD1635" s="2">
        <f t="shared" si="704"/>
        <v>0</v>
      </c>
      <c r="AE1635" s="2">
        <f t="shared" si="704"/>
        <v>0</v>
      </c>
      <c r="AF1635" s="2">
        <f t="shared" si="704"/>
        <v>0</v>
      </c>
      <c r="AG1635" s="2">
        <f t="shared" si="704"/>
        <v>0</v>
      </c>
      <c r="AH1635" s="2">
        <f t="shared" si="704"/>
        <v>0</v>
      </c>
      <c r="AI1635" s="2">
        <f t="shared" si="704"/>
        <v>0</v>
      </c>
      <c r="AJ1635" s="2">
        <f t="shared" si="704"/>
        <v>0</v>
      </c>
      <c r="AK1635" s="2">
        <f t="shared" si="704"/>
        <v>0</v>
      </c>
      <c r="AL1635" s="2">
        <f t="shared" si="704"/>
        <v>0</v>
      </c>
      <c r="AM1635" s="2">
        <f t="shared" si="704"/>
        <v>0</v>
      </c>
      <c r="AN1635" s="2">
        <f t="shared" si="704"/>
        <v>0</v>
      </c>
      <c r="AO1635" s="2">
        <f t="shared" si="704"/>
        <v>0</v>
      </c>
      <c r="AP1635" s="2">
        <f t="shared" si="704"/>
        <v>0</v>
      </c>
      <c r="AQ1635" s="2">
        <f t="shared" si="704"/>
        <v>0</v>
      </c>
      <c r="AR1635" s="2">
        <f t="shared" si="704"/>
        <v>0</v>
      </c>
      <c r="AS1635" s="2">
        <f t="shared" si="704"/>
        <v>0</v>
      </c>
      <c r="AT1635" s="2">
        <f t="shared" si="704"/>
        <v>0</v>
      </c>
      <c r="AU1635" s="2">
        <f t="shared" ref="AU1635:BZ1635" si="705">AU1792</f>
        <v>0</v>
      </c>
      <c r="AV1635" s="2">
        <f t="shared" si="705"/>
        <v>0</v>
      </c>
      <c r="AW1635" s="2">
        <f t="shared" si="705"/>
        <v>0</v>
      </c>
      <c r="AX1635" s="2">
        <f t="shared" si="705"/>
        <v>0</v>
      </c>
      <c r="AY1635" s="2">
        <f t="shared" si="705"/>
        <v>0</v>
      </c>
      <c r="AZ1635" s="2">
        <f t="shared" si="705"/>
        <v>0</v>
      </c>
      <c r="BA1635" s="2">
        <f t="shared" si="705"/>
        <v>0</v>
      </c>
      <c r="BB1635" s="2">
        <f t="shared" si="705"/>
        <v>0</v>
      </c>
      <c r="BC1635" s="2">
        <f t="shared" si="705"/>
        <v>0</v>
      </c>
      <c r="BD1635" s="2">
        <f t="shared" si="705"/>
        <v>0</v>
      </c>
      <c r="BE1635" s="2">
        <f t="shared" si="705"/>
        <v>0</v>
      </c>
      <c r="BF1635" s="2">
        <f t="shared" si="705"/>
        <v>0</v>
      </c>
      <c r="BG1635" s="2">
        <f t="shared" si="705"/>
        <v>0</v>
      </c>
      <c r="BH1635" s="2">
        <f t="shared" si="705"/>
        <v>0</v>
      </c>
      <c r="BI1635" s="2">
        <f t="shared" si="705"/>
        <v>0</v>
      </c>
      <c r="BJ1635" s="2">
        <f t="shared" si="705"/>
        <v>0</v>
      </c>
      <c r="BK1635" s="2">
        <f t="shared" si="705"/>
        <v>0</v>
      </c>
      <c r="BL1635" s="2">
        <f t="shared" si="705"/>
        <v>0</v>
      </c>
      <c r="BM1635" s="2">
        <f t="shared" si="705"/>
        <v>0</v>
      </c>
      <c r="BN1635" s="2">
        <f t="shared" si="705"/>
        <v>0</v>
      </c>
      <c r="BO1635" s="2">
        <f t="shared" si="705"/>
        <v>0</v>
      </c>
      <c r="BP1635" s="2">
        <f t="shared" si="705"/>
        <v>0</v>
      </c>
      <c r="BQ1635" s="2">
        <f t="shared" si="705"/>
        <v>0</v>
      </c>
      <c r="BR1635" s="2">
        <f t="shared" si="705"/>
        <v>0</v>
      </c>
      <c r="BS1635" s="2">
        <f t="shared" si="705"/>
        <v>0</v>
      </c>
      <c r="BT1635" s="2">
        <f t="shared" si="705"/>
        <v>0</v>
      </c>
      <c r="BU1635" s="2">
        <f t="shared" si="705"/>
        <v>0</v>
      </c>
      <c r="BV1635" s="2">
        <f t="shared" si="705"/>
        <v>0</v>
      </c>
      <c r="BW1635" s="2">
        <f t="shared" si="705"/>
        <v>0</v>
      </c>
      <c r="BX1635" s="2">
        <f t="shared" si="705"/>
        <v>0</v>
      </c>
      <c r="BY1635" s="2">
        <f t="shared" si="705"/>
        <v>0</v>
      </c>
      <c r="BZ1635" s="2">
        <f t="shared" si="705"/>
        <v>0</v>
      </c>
      <c r="CA1635" s="2">
        <f t="shared" ref="CA1635:DF1635" si="706">CA1792</f>
        <v>0</v>
      </c>
      <c r="CB1635" s="2">
        <f t="shared" si="706"/>
        <v>0</v>
      </c>
      <c r="CC1635" s="2">
        <f t="shared" si="706"/>
        <v>0</v>
      </c>
      <c r="CD1635" s="2">
        <f t="shared" si="706"/>
        <v>0</v>
      </c>
      <c r="CE1635" s="2">
        <f t="shared" si="706"/>
        <v>0</v>
      </c>
      <c r="CF1635" s="2">
        <f t="shared" si="706"/>
        <v>0</v>
      </c>
      <c r="CG1635" s="2">
        <f t="shared" si="706"/>
        <v>0</v>
      </c>
      <c r="CH1635" s="2">
        <f t="shared" si="706"/>
        <v>0</v>
      </c>
      <c r="CI1635" s="2">
        <f t="shared" si="706"/>
        <v>0</v>
      </c>
      <c r="CJ1635" s="2">
        <f t="shared" si="706"/>
        <v>0</v>
      </c>
      <c r="CK1635" s="2">
        <f t="shared" si="706"/>
        <v>0</v>
      </c>
      <c r="CL1635" s="2">
        <f t="shared" si="706"/>
        <v>0</v>
      </c>
      <c r="CM1635" s="2">
        <f t="shared" si="706"/>
        <v>0</v>
      </c>
      <c r="CN1635" s="2">
        <f t="shared" si="706"/>
        <v>0</v>
      </c>
      <c r="CO1635" s="2">
        <f t="shared" si="706"/>
        <v>0</v>
      </c>
      <c r="CP1635" s="2">
        <f t="shared" si="706"/>
        <v>0</v>
      </c>
      <c r="CQ1635" s="2">
        <f t="shared" si="706"/>
        <v>0</v>
      </c>
      <c r="CR1635" s="2">
        <f t="shared" si="706"/>
        <v>0</v>
      </c>
      <c r="CS1635" s="2">
        <f t="shared" si="706"/>
        <v>0</v>
      </c>
      <c r="CT1635" s="2">
        <f t="shared" si="706"/>
        <v>0</v>
      </c>
      <c r="CU1635" s="2">
        <f t="shared" si="706"/>
        <v>0</v>
      </c>
      <c r="CV1635" s="2">
        <f t="shared" si="706"/>
        <v>0</v>
      </c>
      <c r="CW1635" s="2">
        <f t="shared" si="706"/>
        <v>0</v>
      </c>
      <c r="CX1635" s="2">
        <f t="shared" si="706"/>
        <v>0</v>
      </c>
      <c r="CY1635" s="2">
        <f t="shared" si="706"/>
        <v>0</v>
      </c>
      <c r="CZ1635" s="2">
        <f t="shared" si="706"/>
        <v>0</v>
      </c>
      <c r="DA1635" s="2">
        <f t="shared" si="706"/>
        <v>0</v>
      </c>
      <c r="DB1635" s="2">
        <f t="shared" si="706"/>
        <v>0</v>
      </c>
      <c r="DC1635" s="2">
        <f t="shared" si="706"/>
        <v>0</v>
      </c>
      <c r="DD1635" s="2">
        <f t="shared" si="706"/>
        <v>0</v>
      </c>
      <c r="DE1635" s="2">
        <f t="shared" si="706"/>
        <v>0</v>
      </c>
      <c r="DF1635" s="2">
        <f t="shared" si="706"/>
        <v>0</v>
      </c>
      <c r="DG1635" s="3">
        <f t="shared" ref="DG1635:EL1635" si="707">DG1792</f>
        <v>0</v>
      </c>
      <c r="DH1635" s="3">
        <f t="shared" si="707"/>
        <v>0</v>
      </c>
      <c r="DI1635" s="3">
        <f t="shared" si="707"/>
        <v>0</v>
      </c>
      <c r="DJ1635" s="3">
        <f t="shared" si="707"/>
        <v>0</v>
      </c>
      <c r="DK1635" s="3">
        <f t="shared" si="707"/>
        <v>0</v>
      </c>
      <c r="DL1635" s="3">
        <f t="shared" si="707"/>
        <v>0</v>
      </c>
      <c r="DM1635" s="3">
        <f t="shared" si="707"/>
        <v>0</v>
      </c>
      <c r="DN1635" s="3">
        <f t="shared" si="707"/>
        <v>0</v>
      </c>
      <c r="DO1635" s="3">
        <f t="shared" si="707"/>
        <v>0</v>
      </c>
      <c r="DP1635" s="3">
        <f t="shared" si="707"/>
        <v>0</v>
      </c>
      <c r="DQ1635" s="3">
        <f t="shared" si="707"/>
        <v>0</v>
      </c>
      <c r="DR1635" s="3">
        <f t="shared" si="707"/>
        <v>0</v>
      </c>
      <c r="DS1635" s="3">
        <f t="shared" si="707"/>
        <v>0</v>
      </c>
      <c r="DT1635" s="3">
        <f t="shared" si="707"/>
        <v>0</v>
      </c>
      <c r="DU1635" s="3">
        <f t="shared" si="707"/>
        <v>0</v>
      </c>
      <c r="DV1635" s="3">
        <f t="shared" si="707"/>
        <v>0</v>
      </c>
      <c r="DW1635" s="3">
        <f t="shared" si="707"/>
        <v>0</v>
      </c>
      <c r="DX1635" s="3">
        <f t="shared" si="707"/>
        <v>0</v>
      </c>
      <c r="DY1635" s="3">
        <f t="shared" si="707"/>
        <v>0</v>
      </c>
      <c r="DZ1635" s="3">
        <f t="shared" si="707"/>
        <v>0</v>
      </c>
      <c r="EA1635" s="3">
        <f t="shared" si="707"/>
        <v>0</v>
      </c>
      <c r="EB1635" s="3">
        <f t="shared" si="707"/>
        <v>0</v>
      </c>
      <c r="EC1635" s="3">
        <f t="shared" si="707"/>
        <v>0</v>
      </c>
      <c r="ED1635" s="3">
        <f t="shared" si="707"/>
        <v>0</v>
      </c>
      <c r="EE1635" s="3">
        <f t="shared" si="707"/>
        <v>0</v>
      </c>
      <c r="EF1635" s="3">
        <f t="shared" si="707"/>
        <v>0</v>
      </c>
      <c r="EG1635" s="3">
        <f t="shared" si="707"/>
        <v>0</v>
      </c>
      <c r="EH1635" s="3">
        <f t="shared" si="707"/>
        <v>0</v>
      </c>
      <c r="EI1635" s="3">
        <f t="shared" si="707"/>
        <v>0</v>
      </c>
      <c r="EJ1635" s="3">
        <f t="shared" si="707"/>
        <v>0</v>
      </c>
      <c r="EK1635" s="3">
        <f t="shared" si="707"/>
        <v>0</v>
      </c>
      <c r="EL1635" s="3">
        <f t="shared" si="707"/>
        <v>0</v>
      </c>
      <c r="EM1635" s="3">
        <f t="shared" ref="EM1635:FR1635" si="708">EM1792</f>
        <v>0</v>
      </c>
      <c r="EN1635" s="3">
        <f t="shared" si="708"/>
        <v>0</v>
      </c>
      <c r="EO1635" s="3">
        <f t="shared" si="708"/>
        <v>0</v>
      </c>
      <c r="EP1635" s="3">
        <f t="shared" si="708"/>
        <v>0</v>
      </c>
      <c r="EQ1635" s="3">
        <f t="shared" si="708"/>
        <v>0</v>
      </c>
      <c r="ER1635" s="3">
        <f t="shared" si="708"/>
        <v>0</v>
      </c>
      <c r="ES1635" s="3">
        <f t="shared" si="708"/>
        <v>0</v>
      </c>
      <c r="ET1635" s="3">
        <f t="shared" si="708"/>
        <v>0</v>
      </c>
      <c r="EU1635" s="3">
        <f t="shared" si="708"/>
        <v>0</v>
      </c>
      <c r="EV1635" s="3">
        <f t="shared" si="708"/>
        <v>0</v>
      </c>
      <c r="EW1635" s="3">
        <f t="shared" si="708"/>
        <v>0</v>
      </c>
      <c r="EX1635" s="3">
        <f t="shared" si="708"/>
        <v>0</v>
      </c>
      <c r="EY1635" s="3">
        <f t="shared" si="708"/>
        <v>0</v>
      </c>
      <c r="EZ1635" s="3">
        <f t="shared" si="708"/>
        <v>0</v>
      </c>
      <c r="FA1635" s="3">
        <f t="shared" si="708"/>
        <v>0</v>
      </c>
      <c r="FB1635" s="3">
        <f t="shared" si="708"/>
        <v>0</v>
      </c>
      <c r="FC1635" s="3">
        <f t="shared" si="708"/>
        <v>0</v>
      </c>
      <c r="FD1635" s="3">
        <f t="shared" si="708"/>
        <v>0</v>
      </c>
      <c r="FE1635" s="3">
        <f t="shared" si="708"/>
        <v>0</v>
      </c>
      <c r="FF1635" s="3">
        <f t="shared" si="708"/>
        <v>0</v>
      </c>
      <c r="FG1635" s="3">
        <f t="shared" si="708"/>
        <v>0</v>
      </c>
      <c r="FH1635" s="3">
        <f t="shared" si="708"/>
        <v>0</v>
      </c>
      <c r="FI1635" s="3">
        <f t="shared" si="708"/>
        <v>0</v>
      </c>
      <c r="FJ1635" s="3">
        <f t="shared" si="708"/>
        <v>0</v>
      </c>
      <c r="FK1635" s="3">
        <f t="shared" si="708"/>
        <v>0</v>
      </c>
      <c r="FL1635" s="3">
        <f t="shared" si="708"/>
        <v>0</v>
      </c>
      <c r="FM1635" s="3">
        <f t="shared" si="708"/>
        <v>0</v>
      </c>
      <c r="FN1635" s="3">
        <f t="shared" si="708"/>
        <v>0</v>
      </c>
      <c r="FO1635" s="3">
        <f t="shared" si="708"/>
        <v>0</v>
      </c>
      <c r="FP1635" s="3">
        <f t="shared" si="708"/>
        <v>0</v>
      </c>
      <c r="FQ1635" s="3">
        <f t="shared" si="708"/>
        <v>0</v>
      </c>
      <c r="FR1635" s="3">
        <f t="shared" si="708"/>
        <v>0</v>
      </c>
      <c r="FS1635" s="3">
        <f t="shared" ref="FS1635:GX1635" si="709">FS1792</f>
        <v>0</v>
      </c>
      <c r="FT1635" s="3">
        <f t="shared" si="709"/>
        <v>0</v>
      </c>
      <c r="FU1635" s="3">
        <f t="shared" si="709"/>
        <v>0</v>
      </c>
      <c r="FV1635" s="3">
        <f t="shared" si="709"/>
        <v>0</v>
      </c>
      <c r="FW1635" s="3">
        <f t="shared" si="709"/>
        <v>0</v>
      </c>
      <c r="FX1635" s="3">
        <f t="shared" si="709"/>
        <v>0</v>
      </c>
      <c r="FY1635" s="3">
        <f t="shared" si="709"/>
        <v>0</v>
      </c>
      <c r="FZ1635" s="3">
        <f t="shared" si="709"/>
        <v>0</v>
      </c>
      <c r="GA1635" s="3">
        <f t="shared" si="709"/>
        <v>0</v>
      </c>
      <c r="GB1635" s="3">
        <f t="shared" si="709"/>
        <v>0</v>
      </c>
      <c r="GC1635" s="3">
        <f t="shared" si="709"/>
        <v>0</v>
      </c>
      <c r="GD1635" s="3">
        <f t="shared" si="709"/>
        <v>0</v>
      </c>
      <c r="GE1635" s="3">
        <f t="shared" si="709"/>
        <v>0</v>
      </c>
      <c r="GF1635" s="3">
        <f t="shared" si="709"/>
        <v>0</v>
      </c>
      <c r="GG1635" s="3">
        <f t="shared" si="709"/>
        <v>0</v>
      </c>
      <c r="GH1635" s="3">
        <f t="shared" si="709"/>
        <v>0</v>
      </c>
      <c r="GI1635" s="3">
        <f t="shared" si="709"/>
        <v>0</v>
      </c>
      <c r="GJ1635" s="3">
        <f t="shared" si="709"/>
        <v>0</v>
      </c>
      <c r="GK1635" s="3">
        <f t="shared" si="709"/>
        <v>0</v>
      </c>
      <c r="GL1635" s="3">
        <f t="shared" si="709"/>
        <v>0</v>
      </c>
      <c r="GM1635" s="3">
        <f t="shared" si="709"/>
        <v>0</v>
      </c>
      <c r="GN1635" s="3">
        <f t="shared" si="709"/>
        <v>0</v>
      </c>
      <c r="GO1635" s="3">
        <f t="shared" si="709"/>
        <v>0</v>
      </c>
      <c r="GP1635" s="3">
        <f t="shared" si="709"/>
        <v>0</v>
      </c>
      <c r="GQ1635" s="3">
        <f t="shared" si="709"/>
        <v>0</v>
      </c>
      <c r="GR1635" s="3">
        <f t="shared" si="709"/>
        <v>0</v>
      </c>
      <c r="GS1635" s="3">
        <f t="shared" si="709"/>
        <v>0</v>
      </c>
      <c r="GT1635" s="3">
        <f t="shared" si="709"/>
        <v>0</v>
      </c>
      <c r="GU1635" s="3">
        <f t="shared" si="709"/>
        <v>0</v>
      </c>
      <c r="GV1635" s="3">
        <f t="shared" si="709"/>
        <v>0</v>
      </c>
      <c r="GW1635" s="3">
        <f t="shared" si="709"/>
        <v>0</v>
      </c>
      <c r="GX1635" s="3">
        <f t="shared" si="709"/>
        <v>0</v>
      </c>
    </row>
    <row r="1637" spans="1:245" x14ac:dyDescent="0.2">
      <c r="A1637" s="1">
        <v>5</v>
      </c>
      <c r="B1637" s="1">
        <v>1</v>
      </c>
      <c r="C1637" s="1"/>
      <c r="D1637" s="1">
        <f>ROW(A1649)</f>
        <v>1649</v>
      </c>
      <c r="E1637" s="1"/>
      <c r="F1637" s="1" t="s">
        <v>80</v>
      </c>
      <c r="G1637" s="1" t="s">
        <v>161</v>
      </c>
      <c r="H1637" s="1" t="s">
        <v>3</v>
      </c>
      <c r="I1637" s="1">
        <v>0</v>
      </c>
      <c r="J1637" s="1"/>
      <c r="K1637" s="1">
        <v>-1</v>
      </c>
      <c r="L1637" s="1"/>
      <c r="M1637" s="1"/>
      <c r="N1637" s="1"/>
      <c r="O1637" s="1"/>
      <c r="P1637" s="1"/>
      <c r="Q1637" s="1"/>
      <c r="R1637" s="1"/>
      <c r="S1637" s="1"/>
      <c r="T1637" s="1"/>
      <c r="U1637" s="1" t="s">
        <v>3</v>
      </c>
      <c r="V1637" s="1">
        <v>0</v>
      </c>
      <c r="W1637" s="1"/>
      <c r="X1637" s="1"/>
      <c r="Y1637" s="1"/>
      <c r="Z1637" s="1"/>
      <c r="AA1637" s="1"/>
      <c r="AB1637" s="1" t="s">
        <v>3</v>
      </c>
      <c r="AC1637" s="1" t="s">
        <v>3</v>
      </c>
      <c r="AD1637" s="1" t="s">
        <v>3</v>
      </c>
      <c r="AE1637" s="1" t="s">
        <v>3</v>
      </c>
      <c r="AF1637" s="1" t="s">
        <v>3</v>
      </c>
      <c r="AG1637" s="1" t="s">
        <v>3</v>
      </c>
      <c r="AH1637" s="1"/>
      <c r="AI1637" s="1"/>
      <c r="AJ1637" s="1"/>
      <c r="AK1637" s="1"/>
      <c r="AL1637" s="1"/>
      <c r="AM1637" s="1"/>
      <c r="AN1637" s="1"/>
      <c r="AO1637" s="1"/>
      <c r="AP1637" s="1" t="s">
        <v>3</v>
      </c>
      <c r="AQ1637" s="1" t="s">
        <v>3</v>
      </c>
      <c r="AR1637" s="1" t="s">
        <v>3</v>
      </c>
      <c r="AS1637" s="1"/>
      <c r="AT1637" s="1"/>
      <c r="AU1637" s="1"/>
      <c r="AV1637" s="1"/>
      <c r="AW1637" s="1"/>
      <c r="AX1637" s="1"/>
      <c r="AY1637" s="1"/>
      <c r="AZ1637" s="1" t="s">
        <v>3</v>
      </c>
      <c r="BA1637" s="1"/>
      <c r="BB1637" s="1" t="s">
        <v>3</v>
      </c>
      <c r="BC1637" s="1" t="s">
        <v>3</v>
      </c>
      <c r="BD1637" s="1" t="s">
        <v>3</v>
      </c>
      <c r="BE1637" s="1" t="s">
        <v>3</v>
      </c>
      <c r="BF1637" s="1" t="s">
        <v>3</v>
      </c>
      <c r="BG1637" s="1" t="s">
        <v>3</v>
      </c>
      <c r="BH1637" s="1" t="s">
        <v>3</v>
      </c>
      <c r="BI1637" s="1" t="s">
        <v>3</v>
      </c>
      <c r="BJ1637" s="1" t="s">
        <v>3</v>
      </c>
      <c r="BK1637" s="1" t="s">
        <v>3</v>
      </c>
      <c r="BL1637" s="1" t="s">
        <v>3</v>
      </c>
      <c r="BM1637" s="1" t="s">
        <v>3</v>
      </c>
      <c r="BN1637" s="1" t="s">
        <v>3</v>
      </c>
      <c r="BO1637" s="1" t="s">
        <v>3</v>
      </c>
      <c r="BP1637" s="1" t="s">
        <v>3</v>
      </c>
      <c r="BQ1637" s="1"/>
      <c r="BR1637" s="1"/>
      <c r="BS1637" s="1"/>
      <c r="BT1637" s="1"/>
      <c r="BU1637" s="1"/>
      <c r="BV1637" s="1"/>
      <c r="BW1637" s="1"/>
      <c r="BX1637" s="1">
        <v>0</v>
      </c>
      <c r="BY1637" s="1"/>
      <c r="BZ1637" s="1"/>
      <c r="CA1637" s="1"/>
      <c r="CB1637" s="1"/>
      <c r="CC1637" s="1"/>
      <c r="CD1637" s="1"/>
      <c r="CE1637" s="1"/>
      <c r="CF1637" s="1"/>
      <c r="CG1637" s="1"/>
      <c r="CH1637" s="1"/>
      <c r="CI1637" s="1"/>
      <c r="CJ1637" s="1">
        <v>0</v>
      </c>
    </row>
    <row r="1639" spans="1:245" x14ac:dyDescent="0.2">
      <c r="A1639" s="2">
        <v>52</v>
      </c>
      <c r="B1639" s="2">
        <f t="shared" ref="B1639:G1639" si="710">B1649</f>
        <v>1</v>
      </c>
      <c r="C1639" s="2">
        <f t="shared" si="710"/>
        <v>5</v>
      </c>
      <c r="D1639" s="2">
        <f t="shared" si="710"/>
        <v>1637</v>
      </c>
      <c r="E1639" s="2">
        <f t="shared" si="710"/>
        <v>0</v>
      </c>
      <c r="F1639" s="2" t="str">
        <f t="shared" si="710"/>
        <v>1.1.1</v>
      </c>
      <c r="G1639" s="2" t="str">
        <f t="shared" si="710"/>
        <v>Подготовительные работы</v>
      </c>
      <c r="H1639" s="2"/>
      <c r="I1639" s="2"/>
      <c r="J1639" s="2"/>
      <c r="K1639" s="2"/>
      <c r="L1639" s="2"/>
      <c r="M1639" s="2"/>
      <c r="N1639" s="2"/>
      <c r="O1639" s="2">
        <f t="shared" ref="O1639:AT1639" si="711">O1649</f>
        <v>0</v>
      </c>
      <c r="P1639" s="2">
        <f t="shared" si="711"/>
        <v>0</v>
      </c>
      <c r="Q1639" s="2">
        <f t="shared" si="711"/>
        <v>0</v>
      </c>
      <c r="R1639" s="2">
        <f t="shared" si="711"/>
        <v>0</v>
      </c>
      <c r="S1639" s="2">
        <f t="shared" si="711"/>
        <v>0</v>
      </c>
      <c r="T1639" s="2">
        <f t="shared" si="711"/>
        <v>0</v>
      </c>
      <c r="U1639" s="2">
        <f t="shared" si="711"/>
        <v>0</v>
      </c>
      <c r="V1639" s="2">
        <f t="shared" si="711"/>
        <v>0</v>
      </c>
      <c r="W1639" s="2">
        <f t="shared" si="711"/>
        <v>0</v>
      </c>
      <c r="X1639" s="2">
        <f t="shared" si="711"/>
        <v>0</v>
      </c>
      <c r="Y1639" s="2">
        <f t="shared" si="711"/>
        <v>0</v>
      </c>
      <c r="Z1639" s="2">
        <f t="shared" si="711"/>
        <v>0</v>
      </c>
      <c r="AA1639" s="2">
        <f t="shared" si="711"/>
        <v>0</v>
      </c>
      <c r="AB1639" s="2">
        <f t="shared" si="711"/>
        <v>0</v>
      </c>
      <c r="AC1639" s="2">
        <f t="shared" si="711"/>
        <v>0</v>
      </c>
      <c r="AD1639" s="2">
        <f t="shared" si="711"/>
        <v>0</v>
      </c>
      <c r="AE1639" s="2">
        <f t="shared" si="711"/>
        <v>0</v>
      </c>
      <c r="AF1639" s="2">
        <f t="shared" si="711"/>
        <v>0</v>
      </c>
      <c r="AG1639" s="2">
        <f t="shared" si="711"/>
        <v>0</v>
      </c>
      <c r="AH1639" s="2">
        <f t="shared" si="711"/>
        <v>0</v>
      </c>
      <c r="AI1639" s="2">
        <f t="shared" si="711"/>
        <v>0</v>
      </c>
      <c r="AJ1639" s="2">
        <f t="shared" si="711"/>
        <v>0</v>
      </c>
      <c r="AK1639" s="2">
        <f t="shared" si="711"/>
        <v>0</v>
      </c>
      <c r="AL1639" s="2">
        <f t="shared" si="711"/>
        <v>0</v>
      </c>
      <c r="AM1639" s="2">
        <f t="shared" si="711"/>
        <v>0</v>
      </c>
      <c r="AN1639" s="2">
        <f t="shared" si="711"/>
        <v>0</v>
      </c>
      <c r="AO1639" s="2">
        <f t="shared" si="711"/>
        <v>0</v>
      </c>
      <c r="AP1639" s="2">
        <f t="shared" si="711"/>
        <v>0</v>
      </c>
      <c r="AQ1639" s="2">
        <f t="shared" si="711"/>
        <v>0</v>
      </c>
      <c r="AR1639" s="2">
        <f t="shared" si="711"/>
        <v>0</v>
      </c>
      <c r="AS1639" s="2">
        <f t="shared" si="711"/>
        <v>0</v>
      </c>
      <c r="AT1639" s="2">
        <f t="shared" si="711"/>
        <v>0</v>
      </c>
      <c r="AU1639" s="2">
        <f t="shared" ref="AU1639:BZ1639" si="712">AU1649</f>
        <v>0</v>
      </c>
      <c r="AV1639" s="2">
        <f t="shared" si="712"/>
        <v>0</v>
      </c>
      <c r="AW1639" s="2">
        <f t="shared" si="712"/>
        <v>0</v>
      </c>
      <c r="AX1639" s="2">
        <f t="shared" si="712"/>
        <v>0</v>
      </c>
      <c r="AY1639" s="2">
        <f t="shared" si="712"/>
        <v>0</v>
      </c>
      <c r="AZ1639" s="2">
        <f t="shared" si="712"/>
        <v>0</v>
      </c>
      <c r="BA1639" s="2">
        <f t="shared" si="712"/>
        <v>0</v>
      </c>
      <c r="BB1639" s="2">
        <f t="shared" si="712"/>
        <v>0</v>
      </c>
      <c r="BC1639" s="2">
        <f t="shared" si="712"/>
        <v>0</v>
      </c>
      <c r="BD1639" s="2">
        <f t="shared" si="712"/>
        <v>0</v>
      </c>
      <c r="BE1639" s="2">
        <f t="shared" si="712"/>
        <v>0</v>
      </c>
      <c r="BF1639" s="2">
        <f t="shared" si="712"/>
        <v>0</v>
      </c>
      <c r="BG1639" s="2">
        <f t="shared" si="712"/>
        <v>0</v>
      </c>
      <c r="BH1639" s="2">
        <f t="shared" si="712"/>
        <v>0</v>
      </c>
      <c r="BI1639" s="2">
        <f t="shared" si="712"/>
        <v>0</v>
      </c>
      <c r="BJ1639" s="2">
        <f t="shared" si="712"/>
        <v>0</v>
      </c>
      <c r="BK1639" s="2">
        <f t="shared" si="712"/>
        <v>0</v>
      </c>
      <c r="BL1639" s="2">
        <f t="shared" si="712"/>
        <v>0</v>
      </c>
      <c r="BM1639" s="2">
        <f t="shared" si="712"/>
        <v>0</v>
      </c>
      <c r="BN1639" s="2">
        <f t="shared" si="712"/>
        <v>0</v>
      </c>
      <c r="BO1639" s="2">
        <f t="shared" si="712"/>
        <v>0</v>
      </c>
      <c r="BP1639" s="2">
        <f t="shared" si="712"/>
        <v>0</v>
      </c>
      <c r="BQ1639" s="2">
        <f t="shared" si="712"/>
        <v>0</v>
      </c>
      <c r="BR1639" s="2">
        <f t="shared" si="712"/>
        <v>0</v>
      </c>
      <c r="BS1639" s="2">
        <f t="shared" si="712"/>
        <v>0</v>
      </c>
      <c r="BT1639" s="2">
        <f t="shared" si="712"/>
        <v>0</v>
      </c>
      <c r="BU1639" s="2">
        <f t="shared" si="712"/>
        <v>0</v>
      </c>
      <c r="BV1639" s="2">
        <f t="shared" si="712"/>
        <v>0</v>
      </c>
      <c r="BW1639" s="2">
        <f t="shared" si="712"/>
        <v>0</v>
      </c>
      <c r="BX1639" s="2">
        <f t="shared" si="712"/>
        <v>0</v>
      </c>
      <c r="BY1639" s="2">
        <f t="shared" si="712"/>
        <v>0</v>
      </c>
      <c r="BZ1639" s="2">
        <f t="shared" si="712"/>
        <v>0</v>
      </c>
      <c r="CA1639" s="2">
        <f t="shared" ref="CA1639:DF1639" si="713">CA1649</f>
        <v>0</v>
      </c>
      <c r="CB1639" s="2">
        <f t="shared" si="713"/>
        <v>0</v>
      </c>
      <c r="CC1639" s="2">
        <f t="shared" si="713"/>
        <v>0</v>
      </c>
      <c r="CD1639" s="2">
        <f t="shared" si="713"/>
        <v>0</v>
      </c>
      <c r="CE1639" s="2">
        <f t="shared" si="713"/>
        <v>0</v>
      </c>
      <c r="CF1639" s="2">
        <f t="shared" si="713"/>
        <v>0</v>
      </c>
      <c r="CG1639" s="2">
        <f t="shared" si="713"/>
        <v>0</v>
      </c>
      <c r="CH1639" s="2">
        <f t="shared" si="713"/>
        <v>0</v>
      </c>
      <c r="CI1639" s="2">
        <f t="shared" si="713"/>
        <v>0</v>
      </c>
      <c r="CJ1639" s="2">
        <f t="shared" si="713"/>
        <v>0</v>
      </c>
      <c r="CK1639" s="2">
        <f t="shared" si="713"/>
        <v>0</v>
      </c>
      <c r="CL1639" s="2">
        <f t="shared" si="713"/>
        <v>0</v>
      </c>
      <c r="CM1639" s="2">
        <f t="shared" si="713"/>
        <v>0</v>
      </c>
      <c r="CN1639" s="2">
        <f t="shared" si="713"/>
        <v>0</v>
      </c>
      <c r="CO1639" s="2">
        <f t="shared" si="713"/>
        <v>0</v>
      </c>
      <c r="CP1639" s="2">
        <f t="shared" si="713"/>
        <v>0</v>
      </c>
      <c r="CQ1639" s="2">
        <f t="shared" si="713"/>
        <v>0</v>
      </c>
      <c r="CR1639" s="2">
        <f t="shared" si="713"/>
        <v>0</v>
      </c>
      <c r="CS1639" s="2">
        <f t="shared" si="713"/>
        <v>0</v>
      </c>
      <c r="CT1639" s="2">
        <f t="shared" si="713"/>
        <v>0</v>
      </c>
      <c r="CU1639" s="2">
        <f t="shared" si="713"/>
        <v>0</v>
      </c>
      <c r="CV1639" s="2">
        <f t="shared" si="713"/>
        <v>0</v>
      </c>
      <c r="CW1639" s="2">
        <f t="shared" si="713"/>
        <v>0</v>
      </c>
      <c r="CX1639" s="2">
        <f t="shared" si="713"/>
        <v>0</v>
      </c>
      <c r="CY1639" s="2">
        <f t="shared" si="713"/>
        <v>0</v>
      </c>
      <c r="CZ1639" s="2">
        <f t="shared" si="713"/>
        <v>0</v>
      </c>
      <c r="DA1639" s="2">
        <f t="shared" si="713"/>
        <v>0</v>
      </c>
      <c r="DB1639" s="2">
        <f t="shared" si="713"/>
        <v>0</v>
      </c>
      <c r="DC1639" s="2">
        <f t="shared" si="713"/>
        <v>0</v>
      </c>
      <c r="DD1639" s="2">
        <f t="shared" si="713"/>
        <v>0</v>
      </c>
      <c r="DE1639" s="2">
        <f t="shared" si="713"/>
        <v>0</v>
      </c>
      <c r="DF1639" s="2">
        <f t="shared" si="713"/>
        <v>0</v>
      </c>
      <c r="DG1639" s="3">
        <f t="shared" ref="DG1639:EL1639" si="714">DG1649</f>
        <v>0</v>
      </c>
      <c r="DH1639" s="3">
        <f t="shared" si="714"/>
        <v>0</v>
      </c>
      <c r="DI1639" s="3">
        <f t="shared" si="714"/>
        <v>0</v>
      </c>
      <c r="DJ1639" s="3">
        <f t="shared" si="714"/>
        <v>0</v>
      </c>
      <c r="DK1639" s="3">
        <f t="shared" si="714"/>
        <v>0</v>
      </c>
      <c r="DL1639" s="3">
        <f t="shared" si="714"/>
        <v>0</v>
      </c>
      <c r="DM1639" s="3">
        <f t="shared" si="714"/>
        <v>0</v>
      </c>
      <c r="DN1639" s="3">
        <f t="shared" si="714"/>
        <v>0</v>
      </c>
      <c r="DO1639" s="3">
        <f t="shared" si="714"/>
        <v>0</v>
      </c>
      <c r="DP1639" s="3">
        <f t="shared" si="714"/>
        <v>0</v>
      </c>
      <c r="DQ1639" s="3">
        <f t="shared" si="714"/>
        <v>0</v>
      </c>
      <c r="DR1639" s="3">
        <f t="shared" si="714"/>
        <v>0</v>
      </c>
      <c r="DS1639" s="3">
        <f t="shared" si="714"/>
        <v>0</v>
      </c>
      <c r="DT1639" s="3">
        <f t="shared" si="714"/>
        <v>0</v>
      </c>
      <c r="DU1639" s="3">
        <f t="shared" si="714"/>
        <v>0</v>
      </c>
      <c r="DV1639" s="3">
        <f t="shared" si="714"/>
        <v>0</v>
      </c>
      <c r="DW1639" s="3">
        <f t="shared" si="714"/>
        <v>0</v>
      </c>
      <c r="DX1639" s="3">
        <f t="shared" si="714"/>
        <v>0</v>
      </c>
      <c r="DY1639" s="3">
        <f t="shared" si="714"/>
        <v>0</v>
      </c>
      <c r="DZ1639" s="3">
        <f t="shared" si="714"/>
        <v>0</v>
      </c>
      <c r="EA1639" s="3">
        <f t="shared" si="714"/>
        <v>0</v>
      </c>
      <c r="EB1639" s="3">
        <f t="shared" si="714"/>
        <v>0</v>
      </c>
      <c r="EC1639" s="3">
        <f t="shared" si="714"/>
        <v>0</v>
      </c>
      <c r="ED1639" s="3">
        <f t="shared" si="714"/>
        <v>0</v>
      </c>
      <c r="EE1639" s="3">
        <f t="shared" si="714"/>
        <v>0</v>
      </c>
      <c r="EF1639" s="3">
        <f t="shared" si="714"/>
        <v>0</v>
      </c>
      <c r="EG1639" s="3">
        <f t="shared" si="714"/>
        <v>0</v>
      </c>
      <c r="EH1639" s="3">
        <f t="shared" si="714"/>
        <v>0</v>
      </c>
      <c r="EI1639" s="3">
        <f t="shared" si="714"/>
        <v>0</v>
      </c>
      <c r="EJ1639" s="3">
        <f t="shared" si="714"/>
        <v>0</v>
      </c>
      <c r="EK1639" s="3">
        <f t="shared" si="714"/>
        <v>0</v>
      </c>
      <c r="EL1639" s="3">
        <f t="shared" si="714"/>
        <v>0</v>
      </c>
      <c r="EM1639" s="3">
        <f t="shared" ref="EM1639:FR1639" si="715">EM1649</f>
        <v>0</v>
      </c>
      <c r="EN1639" s="3">
        <f t="shared" si="715"/>
        <v>0</v>
      </c>
      <c r="EO1639" s="3">
        <f t="shared" si="715"/>
        <v>0</v>
      </c>
      <c r="EP1639" s="3">
        <f t="shared" si="715"/>
        <v>0</v>
      </c>
      <c r="EQ1639" s="3">
        <f t="shared" si="715"/>
        <v>0</v>
      </c>
      <c r="ER1639" s="3">
        <f t="shared" si="715"/>
        <v>0</v>
      </c>
      <c r="ES1639" s="3">
        <f t="shared" si="715"/>
        <v>0</v>
      </c>
      <c r="ET1639" s="3">
        <f t="shared" si="715"/>
        <v>0</v>
      </c>
      <c r="EU1639" s="3">
        <f t="shared" si="715"/>
        <v>0</v>
      </c>
      <c r="EV1639" s="3">
        <f t="shared" si="715"/>
        <v>0</v>
      </c>
      <c r="EW1639" s="3">
        <f t="shared" si="715"/>
        <v>0</v>
      </c>
      <c r="EX1639" s="3">
        <f t="shared" si="715"/>
        <v>0</v>
      </c>
      <c r="EY1639" s="3">
        <f t="shared" si="715"/>
        <v>0</v>
      </c>
      <c r="EZ1639" s="3">
        <f t="shared" si="715"/>
        <v>0</v>
      </c>
      <c r="FA1639" s="3">
        <f t="shared" si="715"/>
        <v>0</v>
      </c>
      <c r="FB1639" s="3">
        <f t="shared" si="715"/>
        <v>0</v>
      </c>
      <c r="FC1639" s="3">
        <f t="shared" si="715"/>
        <v>0</v>
      </c>
      <c r="FD1639" s="3">
        <f t="shared" si="715"/>
        <v>0</v>
      </c>
      <c r="FE1639" s="3">
        <f t="shared" si="715"/>
        <v>0</v>
      </c>
      <c r="FF1639" s="3">
        <f t="shared" si="715"/>
        <v>0</v>
      </c>
      <c r="FG1639" s="3">
        <f t="shared" si="715"/>
        <v>0</v>
      </c>
      <c r="FH1639" s="3">
        <f t="shared" si="715"/>
        <v>0</v>
      </c>
      <c r="FI1639" s="3">
        <f t="shared" si="715"/>
        <v>0</v>
      </c>
      <c r="FJ1639" s="3">
        <f t="shared" si="715"/>
        <v>0</v>
      </c>
      <c r="FK1639" s="3">
        <f t="shared" si="715"/>
        <v>0</v>
      </c>
      <c r="FL1639" s="3">
        <f t="shared" si="715"/>
        <v>0</v>
      </c>
      <c r="FM1639" s="3">
        <f t="shared" si="715"/>
        <v>0</v>
      </c>
      <c r="FN1639" s="3">
        <f t="shared" si="715"/>
        <v>0</v>
      </c>
      <c r="FO1639" s="3">
        <f t="shared" si="715"/>
        <v>0</v>
      </c>
      <c r="FP1639" s="3">
        <f t="shared" si="715"/>
        <v>0</v>
      </c>
      <c r="FQ1639" s="3">
        <f t="shared" si="715"/>
        <v>0</v>
      </c>
      <c r="FR1639" s="3">
        <f t="shared" si="715"/>
        <v>0</v>
      </c>
      <c r="FS1639" s="3">
        <f t="shared" ref="FS1639:GX1639" si="716">FS1649</f>
        <v>0</v>
      </c>
      <c r="FT1639" s="3">
        <f t="shared" si="716"/>
        <v>0</v>
      </c>
      <c r="FU1639" s="3">
        <f t="shared" si="716"/>
        <v>0</v>
      </c>
      <c r="FV1639" s="3">
        <f t="shared" si="716"/>
        <v>0</v>
      </c>
      <c r="FW1639" s="3">
        <f t="shared" si="716"/>
        <v>0</v>
      </c>
      <c r="FX1639" s="3">
        <f t="shared" si="716"/>
        <v>0</v>
      </c>
      <c r="FY1639" s="3">
        <f t="shared" si="716"/>
        <v>0</v>
      </c>
      <c r="FZ1639" s="3">
        <f t="shared" si="716"/>
        <v>0</v>
      </c>
      <c r="GA1639" s="3">
        <f t="shared" si="716"/>
        <v>0</v>
      </c>
      <c r="GB1639" s="3">
        <f t="shared" si="716"/>
        <v>0</v>
      </c>
      <c r="GC1639" s="3">
        <f t="shared" si="716"/>
        <v>0</v>
      </c>
      <c r="GD1639" s="3">
        <f t="shared" si="716"/>
        <v>0</v>
      </c>
      <c r="GE1639" s="3">
        <f t="shared" si="716"/>
        <v>0</v>
      </c>
      <c r="GF1639" s="3">
        <f t="shared" si="716"/>
        <v>0</v>
      </c>
      <c r="GG1639" s="3">
        <f t="shared" si="716"/>
        <v>0</v>
      </c>
      <c r="GH1639" s="3">
        <f t="shared" si="716"/>
        <v>0</v>
      </c>
      <c r="GI1639" s="3">
        <f t="shared" si="716"/>
        <v>0</v>
      </c>
      <c r="GJ1639" s="3">
        <f t="shared" si="716"/>
        <v>0</v>
      </c>
      <c r="GK1639" s="3">
        <f t="shared" si="716"/>
        <v>0</v>
      </c>
      <c r="GL1639" s="3">
        <f t="shared" si="716"/>
        <v>0</v>
      </c>
      <c r="GM1639" s="3">
        <f t="shared" si="716"/>
        <v>0</v>
      </c>
      <c r="GN1639" s="3">
        <f t="shared" si="716"/>
        <v>0</v>
      </c>
      <c r="GO1639" s="3">
        <f t="shared" si="716"/>
        <v>0</v>
      </c>
      <c r="GP1639" s="3">
        <f t="shared" si="716"/>
        <v>0</v>
      </c>
      <c r="GQ1639" s="3">
        <f t="shared" si="716"/>
        <v>0</v>
      </c>
      <c r="GR1639" s="3">
        <f t="shared" si="716"/>
        <v>0</v>
      </c>
      <c r="GS1639" s="3">
        <f t="shared" si="716"/>
        <v>0</v>
      </c>
      <c r="GT1639" s="3">
        <f t="shared" si="716"/>
        <v>0</v>
      </c>
      <c r="GU1639" s="3">
        <f t="shared" si="716"/>
        <v>0</v>
      </c>
      <c r="GV1639" s="3">
        <f t="shared" si="716"/>
        <v>0</v>
      </c>
      <c r="GW1639" s="3">
        <f t="shared" si="716"/>
        <v>0</v>
      </c>
      <c r="GX1639" s="3">
        <f t="shared" si="716"/>
        <v>0</v>
      </c>
    </row>
    <row r="1641" spans="1:245" x14ac:dyDescent="0.2">
      <c r="A1641">
        <v>17</v>
      </c>
      <c r="B1641">
        <v>1</v>
      </c>
      <c r="C1641">
        <f>ROW(SmtRes!A169)</f>
        <v>169</v>
      </c>
      <c r="D1641">
        <f>ROW(EtalonRes!A152)</f>
        <v>152</v>
      </c>
      <c r="E1641" t="s">
        <v>4</v>
      </c>
      <c r="F1641" t="s">
        <v>166</v>
      </c>
      <c r="G1641" t="s">
        <v>167</v>
      </c>
      <c r="H1641" t="s">
        <v>99</v>
      </c>
      <c r="I1641">
        <v>0</v>
      </c>
      <c r="J1641">
        <v>0</v>
      </c>
      <c r="O1641">
        <f t="shared" ref="O1641:O1647" si="717">ROUND(CP1641,2)</f>
        <v>0</v>
      </c>
      <c r="P1641">
        <f t="shared" ref="P1641:P1647" si="718">ROUND(CQ1641*I1641,2)</f>
        <v>0</v>
      </c>
      <c r="Q1641">
        <f t="shared" ref="Q1641:Q1647" si="719">ROUND(CR1641*I1641,2)</f>
        <v>0</v>
      </c>
      <c r="R1641">
        <f t="shared" ref="R1641:R1647" si="720">ROUND(CS1641*I1641,2)</f>
        <v>0</v>
      </c>
      <c r="S1641">
        <f t="shared" ref="S1641:S1647" si="721">ROUND(CT1641*I1641,2)</f>
        <v>0</v>
      </c>
      <c r="T1641">
        <f t="shared" ref="T1641:T1647" si="722">ROUND(CU1641*I1641,2)</f>
        <v>0</v>
      </c>
      <c r="U1641">
        <f t="shared" ref="U1641:U1647" si="723">CV1641*I1641</f>
        <v>0</v>
      </c>
      <c r="V1641">
        <f t="shared" ref="V1641:V1647" si="724">CW1641*I1641</f>
        <v>0</v>
      </c>
      <c r="W1641">
        <f t="shared" ref="W1641:W1647" si="725">ROUND(CX1641*I1641,2)</f>
        <v>0</v>
      </c>
      <c r="X1641">
        <f t="shared" ref="X1641:Y1647" si="726">ROUND(CY1641,2)</f>
        <v>0</v>
      </c>
      <c r="Y1641">
        <f t="shared" si="726"/>
        <v>0</v>
      </c>
      <c r="AA1641">
        <v>36286615</v>
      </c>
      <c r="AB1641">
        <f t="shared" ref="AB1641:AB1647" si="727">ROUND((AC1641+AD1641+AF1641),6)</f>
        <v>14128.91</v>
      </c>
      <c r="AC1641">
        <f>ROUND((ES1641),6)</f>
        <v>0</v>
      </c>
      <c r="AD1641">
        <f>ROUND((((ET1641)-(EU1641))+AE1641),6)</f>
        <v>0</v>
      </c>
      <c r="AE1641">
        <f t="shared" ref="AE1641:AF1645" si="728">ROUND((EU1641),6)</f>
        <v>0</v>
      </c>
      <c r="AF1641">
        <f t="shared" si="728"/>
        <v>14128.91</v>
      </c>
      <c r="AG1641">
        <f t="shared" ref="AG1641:AG1647" si="729">ROUND((AP1641),6)</f>
        <v>0</v>
      </c>
      <c r="AH1641">
        <f t="shared" ref="AH1641:AI1645" si="730">(EW1641)</f>
        <v>76.7</v>
      </c>
      <c r="AI1641">
        <f t="shared" si="730"/>
        <v>0</v>
      </c>
      <c r="AJ1641">
        <f t="shared" ref="AJ1641:AJ1647" si="731">(AS1641)</f>
        <v>0</v>
      </c>
      <c r="AK1641">
        <v>14128.91</v>
      </c>
      <c r="AL1641">
        <v>0</v>
      </c>
      <c r="AM1641">
        <v>0</v>
      </c>
      <c r="AN1641">
        <v>0</v>
      </c>
      <c r="AO1641">
        <v>14128.91</v>
      </c>
      <c r="AP1641">
        <v>0</v>
      </c>
      <c r="AQ1641">
        <v>76.7</v>
      </c>
      <c r="AR1641">
        <v>0</v>
      </c>
      <c r="AS1641">
        <v>0</v>
      </c>
      <c r="AT1641">
        <v>70</v>
      </c>
      <c r="AU1641">
        <v>10</v>
      </c>
      <c r="AV1641">
        <v>1</v>
      </c>
      <c r="AW1641">
        <v>1</v>
      </c>
      <c r="AZ1641">
        <v>1</v>
      </c>
      <c r="BA1641">
        <v>1</v>
      </c>
      <c r="BB1641">
        <v>1</v>
      </c>
      <c r="BC1641">
        <v>1</v>
      </c>
      <c r="BD1641" t="s">
        <v>3</v>
      </c>
      <c r="BE1641" t="s">
        <v>3</v>
      </c>
      <c r="BF1641" t="s">
        <v>3</v>
      </c>
      <c r="BG1641" t="s">
        <v>3</v>
      </c>
      <c r="BH1641">
        <v>0</v>
      </c>
      <c r="BI1641">
        <v>4</v>
      </c>
      <c r="BJ1641" t="s">
        <v>268</v>
      </c>
      <c r="BM1641">
        <v>0</v>
      </c>
      <c r="BN1641">
        <v>0</v>
      </c>
      <c r="BO1641" t="s">
        <v>3</v>
      </c>
      <c r="BP1641">
        <v>0</v>
      </c>
      <c r="BQ1641">
        <v>1</v>
      </c>
      <c r="BR1641">
        <v>0</v>
      </c>
      <c r="BS1641">
        <v>1</v>
      </c>
      <c r="BT1641">
        <v>1</v>
      </c>
      <c r="BU1641">
        <v>1</v>
      </c>
      <c r="BV1641">
        <v>1</v>
      </c>
      <c r="BW1641">
        <v>1</v>
      </c>
      <c r="BX1641">
        <v>1</v>
      </c>
      <c r="BY1641" t="s">
        <v>3</v>
      </c>
      <c r="BZ1641">
        <v>70</v>
      </c>
      <c r="CA1641">
        <v>10</v>
      </c>
      <c r="CE1641">
        <v>0</v>
      </c>
      <c r="CF1641">
        <v>0</v>
      </c>
      <c r="CG1641">
        <v>0</v>
      </c>
      <c r="CM1641">
        <v>0</v>
      </c>
      <c r="CN1641" t="s">
        <v>3</v>
      </c>
      <c r="CO1641">
        <v>0</v>
      </c>
      <c r="CP1641">
        <f t="shared" ref="CP1641:CP1647" si="732">(P1641+Q1641+S1641)</f>
        <v>0</v>
      </c>
      <c r="CQ1641">
        <f t="shared" ref="CQ1641:CQ1647" si="733">(AC1641*BC1641*AW1641)</f>
        <v>0</v>
      </c>
      <c r="CR1641">
        <f>((((ET1641)*BB1641-(EU1641)*BS1641)+AE1641*BS1641)*AV1641)</f>
        <v>0</v>
      </c>
      <c r="CS1641">
        <f t="shared" ref="CS1641:CS1647" si="734">(AE1641*BS1641*AV1641)</f>
        <v>0</v>
      </c>
      <c r="CT1641">
        <f t="shared" ref="CT1641:CT1647" si="735">(AF1641*BA1641*AV1641)</f>
        <v>14128.91</v>
      </c>
      <c r="CU1641">
        <f t="shared" ref="CU1641:CU1647" si="736">AG1641</f>
        <v>0</v>
      </c>
      <c r="CV1641">
        <f t="shared" ref="CV1641:CV1647" si="737">(AH1641*AV1641)</f>
        <v>76.7</v>
      </c>
      <c r="CW1641">
        <f t="shared" ref="CW1641:CX1647" si="738">AI1641</f>
        <v>0</v>
      </c>
      <c r="CX1641">
        <f t="shared" si="738"/>
        <v>0</v>
      </c>
      <c r="CY1641">
        <f t="shared" ref="CY1641:CY1647" si="739">((S1641*BZ1641)/100)</f>
        <v>0</v>
      </c>
      <c r="CZ1641">
        <f t="shared" ref="CZ1641:CZ1647" si="740">((S1641*CA1641)/100)</f>
        <v>0</v>
      </c>
      <c r="DC1641" t="s">
        <v>3</v>
      </c>
      <c r="DD1641" t="s">
        <v>3</v>
      </c>
      <c r="DE1641" t="s">
        <v>3</v>
      </c>
      <c r="DF1641" t="s">
        <v>3</v>
      </c>
      <c r="DG1641" t="s">
        <v>3</v>
      </c>
      <c r="DH1641" t="s">
        <v>3</v>
      </c>
      <c r="DI1641" t="s">
        <v>3</v>
      </c>
      <c r="DJ1641" t="s">
        <v>3</v>
      </c>
      <c r="DK1641" t="s">
        <v>3</v>
      </c>
      <c r="DL1641" t="s">
        <v>3</v>
      </c>
      <c r="DM1641" t="s">
        <v>3</v>
      </c>
      <c r="DN1641">
        <v>0</v>
      </c>
      <c r="DO1641">
        <v>0</v>
      </c>
      <c r="DP1641">
        <v>1</v>
      </c>
      <c r="DQ1641">
        <v>1</v>
      </c>
      <c r="DU1641">
        <v>1003</v>
      </c>
      <c r="DV1641" t="s">
        <v>99</v>
      </c>
      <c r="DW1641" t="s">
        <v>99</v>
      </c>
      <c r="DX1641">
        <v>100</v>
      </c>
      <c r="EE1641">
        <v>34857346</v>
      </c>
      <c r="EF1641">
        <v>1</v>
      </c>
      <c r="EG1641" t="s">
        <v>86</v>
      </c>
      <c r="EH1641">
        <v>0</v>
      </c>
      <c r="EI1641" t="s">
        <v>3</v>
      </c>
      <c r="EJ1641">
        <v>4</v>
      </c>
      <c r="EK1641">
        <v>0</v>
      </c>
      <c r="EL1641" t="s">
        <v>87</v>
      </c>
      <c r="EM1641" t="s">
        <v>88</v>
      </c>
      <c r="EO1641" t="s">
        <v>3</v>
      </c>
      <c r="EQ1641">
        <v>0</v>
      </c>
      <c r="ER1641">
        <v>14128.91</v>
      </c>
      <c r="ES1641">
        <v>0</v>
      </c>
      <c r="ET1641">
        <v>0</v>
      </c>
      <c r="EU1641">
        <v>0</v>
      </c>
      <c r="EV1641">
        <v>14128.91</v>
      </c>
      <c r="EW1641">
        <v>76.7</v>
      </c>
      <c r="EX1641">
        <v>0</v>
      </c>
      <c r="EY1641">
        <v>0</v>
      </c>
      <c r="FQ1641">
        <v>0</v>
      </c>
      <c r="FR1641">
        <f t="shared" ref="FR1641:FR1647" si="741">ROUND(IF(AND(BH1641=3,BI1641=3),P1641,0),2)</f>
        <v>0</v>
      </c>
      <c r="FS1641">
        <v>0</v>
      </c>
      <c r="FX1641">
        <v>70</v>
      </c>
      <c r="FY1641">
        <v>10</v>
      </c>
      <c r="GA1641" t="s">
        <v>3</v>
      </c>
      <c r="GD1641">
        <v>0</v>
      </c>
      <c r="GF1641">
        <v>-1809684856</v>
      </c>
      <c r="GG1641">
        <v>2</v>
      </c>
      <c r="GH1641">
        <v>1</v>
      </c>
      <c r="GI1641">
        <v>-2</v>
      </c>
      <c r="GJ1641">
        <v>0</v>
      </c>
      <c r="GK1641">
        <f>ROUND(R1641*(R12)/100,2)</f>
        <v>0</v>
      </c>
      <c r="GL1641">
        <f t="shared" ref="GL1641:GL1647" si="742">ROUND(IF(AND(BH1641=3,BI1641=3,FS1641&lt;&gt;0),P1641,0),2)</f>
        <v>0</v>
      </c>
      <c r="GM1641">
        <f>ROUND(O1641+X1641+Y1641+GK1641,2)+GX1641</f>
        <v>0</v>
      </c>
      <c r="GN1641">
        <f>IF(OR(BI1641=0,BI1641=1),ROUND(O1641+X1641+Y1641+GK1641,2),0)</f>
        <v>0</v>
      </c>
      <c r="GO1641">
        <f>IF(BI1641=2,ROUND(O1641+X1641+Y1641+GK1641,2),0)</f>
        <v>0</v>
      </c>
      <c r="GP1641">
        <f>IF(BI1641=4,ROUND(O1641+X1641+Y1641+GK1641,2)+GX1641,0)</f>
        <v>0</v>
      </c>
      <c r="GR1641">
        <v>0</v>
      </c>
      <c r="GS1641">
        <v>3</v>
      </c>
      <c r="GT1641">
        <v>0</v>
      </c>
      <c r="GU1641" t="s">
        <v>3</v>
      </c>
      <c r="GV1641">
        <f t="shared" ref="GV1641:GV1647" si="743">ROUND((GT1641),6)</f>
        <v>0</v>
      </c>
      <c r="GW1641">
        <v>1</v>
      </c>
      <c r="GX1641">
        <f t="shared" ref="GX1641:GX1647" si="744">ROUND(HC1641*I1641,2)</f>
        <v>0</v>
      </c>
      <c r="HA1641">
        <v>0</v>
      </c>
      <c r="HB1641">
        <v>0</v>
      </c>
      <c r="HC1641">
        <f t="shared" ref="HC1641:HC1647" si="745">GV1641*GW1641</f>
        <v>0</v>
      </c>
      <c r="IK1641">
        <v>0</v>
      </c>
    </row>
    <row r="1642" spans="1:245" x14ac:dyDescent="0.2">
      <c r="A1642">
        <v>17</v>
      </c>
      <c r="B1642">
        <v>1</v>
      </c>
      <c r="C1642">
        <f>ROW(SmtRes!A170)</f>
        <v>170</v>
      </c>
      <c r="D1642">
        <f>ROW(EtalonRes!A153)</f>
        <v>153</v>
      </c>
      <c r="E1642" t="s">
        <v>89</v>
      </c>
      <c r="F1642" t="s">
        <v>169</v>
      </c>
      <c r="G1642" t="s">
        <v>170</v>
      </c>
      <c r="H1642" t="s">
        <v>171</v>
      </c>
      <c r="I1642">
        <v>0</v>
      </c>
      <c r="J1642">
        <v>0</v>
      </c>
      <c r="O1642">
        <f t="shared" si="717"/>
        <v>0</v>
      </c>
      <c r="P1642">
        <f t="shared" si="718"/>
        <v>0</v>
      </c>
      <c r="Q1642">
        <f t="shared" si="719"/>
        <v>0</v>
      </c>
      <c r="R1642">
        <f t="shared" si="720"/>
        <v>0</v>
      </c>
      <c r="S1642">
        <f t="shared" si="721"/>
        <v>0</v>
      </c>
      <c r="T1642">
        <f t="shared" si="722"/>
        <v>0</v>
      </c>
      <c r="U1642">
        <f t="shared" si="723"/>
        <v>0</v>
      </c>
      <c r="V1642">
        <f t="shared" si="724"/>
        <v>0</v>
      </c>
      <c r="W1642">
        <f t="shared" si="725"/>
        <v>0</v>
      </c>
      <c r="X1642">
        <f t="shared" si="726"/>
        <v>0</v>
      </c>
      <c r="Y1642">
        <f t="shared" si="726"/>
        <v>0</v>
      </c>
      <c r="AA1642">
        <v>36286615</v>
      </c>
      <c r="AB1642">
        <f t="shared" si="727"/>
        <v>73.42</v>
      </c>
      <c r="AC1642">
        <f>ROUND((ES1642),6)</f>
        <v>0</v>
      </c>
      <c r="AD1642">
        <f>ROUND((((ET1642)-(EU1642))+AE1642),6)</f>
        <v>73.42</v>
      </c>
      <c r="AE1642">
        <f t="shared" si="728"/>
        <v>22.03</v>
      </c>
      <c r="AF1642">
        <f t="shared" si="728"/>
        <v>0</v>
      </c>
      <c r="AG1642">
        <f t="shared" si="729"/>
        <v>0</v>
      </c>
      <c r="AH1642">
        <f t="shared" si="730"/>
        <v>0</v>
      </c>
      <c r="AI1642">
        <f t="shared" si="730"/>
        <v>0</v>
      </c>
      <c r="AJ1642">
        <f t="shared" si="731"/>
        <v>0</v>
      </c>
      <c r="AK1642">
        <v>73.42</v>
      </c>
      <c r="AL1642">
        <v>0</v>
      </c>
      <c r="AM1642">
        <v>73.42</v>
      </c>
      <c r="AN1642">
        <v>22.03</v>
      </c>
      <c r="AO1642">
        <v>0</v>
      </c>
      <c r="AP1642">
        <v>0</v>
      </c>
      <c r="AQ1642">
        <v>0</v>
      </c>
      <c r="AR1642">
        <v>0</v>
      </c>
      <c r="AS1642">
        <v>0</v>
      </c>
      <c r="AT1642">
        <v>70</v>
      </c>
      <c r="AU1642">
        <v>10</v>
      </c>
      <c r="AV1642">
        <v>1</v>
      </c>
      <c r="AW1642">
        <v>1</v>
      </c>
      <c r="AZ1642">
        <v>1</v>
      </c>
      <c r="BA1642">
        <v>1</v>
      </c>
      <c r="BB1642">
        <v>1</v>
      </c>
      <c r="BC1642">
        <v>1</v>
      </c>
      <c r="BD1642" t="s">
        <v>3</v>
      </c>
      <c r="BE1642" t="s">
        <v>3</v>
      </c>
      <c r="BF1642" t="s">
        <v>3</v>
      </c>
      <c r="BG1642" t="s">
        <v>3</v>
      </c>
      <c r="BH1642">
        <v>0</v>
      </c>
      <c r="BI1642">
        <v>4</v>
      </c>
      <c r="BJ1642" t="s">
        <v>269</v>
      </c>
      <c r="BM1642">
        <v>0</v>
      </c>
      <c r="BN1642">
        <v>0</v>
      </c>
      <c r="BO1642" t="s">
        <v>3</v>
      </c>
      <c r="BP1642">
        <v>0</v>
      </c>
      <c r="BQ1642">
        <v>1</v>
      </c>
      <c r="BR1642">
        <v>0</v>
      </c>
      <c r="BS1642">
        <v>1</v>
      </c>
      <c r="BT1642">
        <v>1</v>
      </c>
      <c r="BU1642">
        <v>1</v>
      </c>
      <c r="BV1642">
        <v>1</v>
      </c>
      <c r="BW1642">
        <v>1</v>
      </c>
      <c r="BX1642">
        <v>1</v>
      </c>
      <c r="BY1642" t="s">
        <v>3</v>
      </c>
      <c r="BZ1642">
        <v>70</v>
      </c>
      <c r="CA1642">
        <v>10</v>
      </c>
      <c r="CE1642">
        <v>0</v>
      </c>
      <c r="CF1642">
        <v>0</v>
      </c>
      <c r="CG1642">
        <v>0</v>
      </c>
      <c r="CM1642">
        <v>0</v>
      </c>
      <c r="CN1642" t="s">
        <v>3</v>
      </c>
      <c r="CO1642">
        <v>0</v>
      </c>
      <c r="CP1642">
        <f t="shared" si="732"/>
        <v>0</v>
      </c>
      <c r="CQ1642">
        <f t="shared" si="733"/>
        <v>0</v>
      </c>
      <c r="CR1642">
        <f>((((ET1642)*BB1642-(EU1642)*BS1642)+AE1642*BS1642)*AV1642)</f>
        <v>73.42</v>
      </c>
      <c r="CS1642">
        <f t="shared" si="734"/>
        <v>22.03</v>
      </c>
      <c r="CT1642">
        <f t="shared" si="735"/>
        <v>0</v>
      </c>
      <c r="CU1642">
        <f t="shared" si="736"/>
        <v>0</v>
      </c>
      <c r="CV1642">
        <f t="shared" si="737"/>
        <v>0</v>
      </c>
      <c r="CW1642">
        <f t="shared" si="738"/>
        <v>0</v>
      </c>
      <c r="CX1642">
        <f t="shared" si="738"/>
        <v>0</v>
      </c>
      <c r="CY1642">
        <f t="shared" si="739"/>
        <v>0</v>
      </c>
      <c r="CZ1642">
        <f t="shared" si="740"/>
        <v>0</v>
      </c>
      <c r="DC1642" t="s">
        <v>3</v>
      </c>
      <c r="DD1642" t="s">
        <v>3</v>
      </c>
      <c r="DE1642" t="s">
        <v>3</v>
      </c>
      <c r="DF1642" t="s">
        <v>3</v>
      </c>
      <c r="DG1642" t="s">
        <v>3</v>
      </c>
      <c r="DH1642" t="s">
        <v>3</v>
      </c>
      <c r="DI1642" t="s">
        <v>3</v>
      </c>
      <c r="DJ1642" t="s">
        <v>3</v>
      </c>
      <c r="DK1642" t="s">
        <v>3</v>
      </c>
      <c r="DL1642" t="s">
        <v>3</v>
      </c>
      <c r="DM1642" t="s">
        <v>3</v>
      </c>
      <c r="DN1642">
        <v>0</v>
      </c>
      <c r="DO1642">
        <v>0</v>
      </c>
      <c r="DP1642">
        <v>1</v>
      </c>
      <c r="DQ1642">
        <v>1</v>
      </c>
      <c r="DU1642">
        <v>1009</v>
      </c>
      <c r="DV1642" t="s">
        <v>171</v>
      </c>
      <c r="DW1642" t="s">
        <v>171</v>
      </c>
      <c r="DX1642">
        <v>1000</v>
      </c>
      <c r="EE1642">
        <v>34857346</v>
      </c>
      <c r="EF1642">
        <v>1</v>
      </c>
      <c r="EG1642" t="s">
        <v>86</v>
      </c>
      <c r="EH1642">
        <v>0</v>
      </c>
      <c r="EI1642" t="s">
        <v>3</v>
      </c>
      <c r="EJ1642">
        <v>4</v>
      </c>
      <c r="EK1642">
        <v>0</v>
      </c>
      <c r="EL1642" t="s">
        <v>87</v>
      </c>
      <c r="EM1642" t="s">
        <v>88</v>
      </c>
      <c r="EO1642" t="s">
        <v>3</v>
      </c>
      <c r="EQ1642">
        <v>0</v>
      </c>
      <c r="ER1642">
        <v>73.42</v>
      </c>
      <c r="ES1642">
        <v>0</v>
      </c>
      <c r="ET1642">
        <v>73.42</v>
      </c>
      <c r="EU1642">
        <v>22.03</v>
      </c>
      <c r="EV1642">
        <v>0</v>
      </c>
      <c r="EW1642">
        <v>0</v>
      </c>
      <c r="EX1642">
        <v>0</v>
      </c>
      <c r="EY1642">
        <v>0</v>
      </c>
      <c r="FQ1642">
        <v>0</v>
      </c>
      <c r="FR1642">
        <f t="shared" si="741"/>
        <v>0</v>
      </c>
      <c r="FS1642">
        <v>0</v>
      </c>
      <c r="FX1642">
        <v>70</v>
      </c>
      <c r="FY1642">
        <v>10</v>
      </c>
      <c r="GA1642" t="s">
        <v>3</v>
      </c>
      <c r="GD1642">
        <v>0</v>
      </c>
      <c r="GF1642">
        <v>1046117770</v>
      </c>
      <c r="GG1642">
        <v>2</v>
      </c>
      <c r="GH1642">
        <v>1</v>
      </c>
      <c r="GI1642">
        <v>-2</v>
      </c>
      <c r="GJ1642">
        <v>0</v>
      </c>
      <c r="GK1642">
        <f>ROUND(R1642*(R12)/100,2)</f>
        <v>0</v>
      </c>
      <c r="GL1642">
        <f t="shared" si="742"/>
        <v>0</v>
      </c>
      <c r="GM1642">
        <f>ROUND(O1642+X1642+Y1642+GK1642,2)+GX1642</f>
        <v>0</v>
      </c>
      <c r="GN1642">
        <f>IF(OR(BI1642=0,BI1642=1),ROUND(O1642+X1642+Y1642+GK1642,2),0)</f>
        <v>0</v>
      </c>
      <c r="GO1642">
        <f>IF(BI1642=2,ROUND(O1642+X1642+Y1642+GK1642,2),0)</f>
        <v>0</v>
      </c>
      <c r="GP1642">
        <f>IF(BI1642=4,ROUND(O1642+X1642+Y1642+GK1642,2)+GX1642,0)</f>
        <v>0</v>
      </c>
      <c r="GR1642">
        <v>0</v>
      </c>
      <c r="GS1642">
        <v>3</v>
      </c>
      <c r="GT1642">
        <v>0</v>
      </c>
      <c r="GU1642" t="s">
        <v>3</v>
      </c>
      <c r="GV1642">
        <f t="shared" si="743"/>
        <v>0</v>
      </c>
      <c r="GW1642">
        <v>1</v>
      </c>
      <c r="GX1642">
        <f t="shared" si="744"/>
        <v>0</v>
      </c>
      <c r="HA1642">
        <v>0</v>
      </c>
      <c r="HB1642">
        <v>0</v>
      </c>
      <c r="HC1642">
        <f t="shared" si="745"/>
        <v>0</v>
      </c>
      <c r="IK1642">
        <v>0</v>
      </c>
    </row>
    <row r="1643" spans="1:245" x14ac:dyDescent="0.2">
      <c r="A1643">
        <v>17</v>
      </c>
      <c r="B1643">
        <v>1</v>
      </c>
      <c r="C1643">
        <f>ROW(SmtRes!A172)</f>
        <v>172</v>
      </c>
      <c r="D1643">
        <f>ROW(EtalonRes!A155)</f>
        <v>155</v>
      </c>
      <c r="E1643" t="s">
        <v>96</v>
      </c>
      <c r="F1643" t="s">
        <v>173</v>
      </c>
      <c r="G1643" t="s">
        <v>174</v>
      </c>
      <c r="H1643" t="s">
        <v>171</v>
      </c>
      <c r="I1643">
        <v>0</v>
      </c>
      <c r="J1643">
        <v>0</v>
      </c>
      <c r="O1643">
        <f t="shared" si="717"/>
        <v>0</v>
      </c>
      <c r="P1643">
        <f t="shared" si="718"/>
        <v>0</v>
      </c>
      <c r="Q1643">
        <f t="shared" si="719"/>
        <v>0</v>
      </c>
      <c r="R1643">
        <f t="shared" si="720"/>
        <v>0</v>
      </c>
      <c r="S1643">
        <f t="shared" si="721"/>
        <v>0</v>
      </c>
      <c r="T1643">
        <f t="shared" si="722"/>
        <v>0</v>
      </c>
      <c r="U1643">
        <f t="shared" si="723"/>
        <v>0</v>
      </c>
      <c r="V1643">
        <f t="shared" si="724"/>
        <v>0</v>
      </c>
      <c r="W1643">
        <f t="shared" si="725"/>
        <v>0</v>
      </c>
      <c r="X1643">
        <f t="shared" si="726"/>
        <v>0</v>
      </c>
      <c r="Y1643">
        <f t="shared" si="726"/>
        <v>0</v>
      </c>
      <c r="AA1643">
        <v>36286615</v>
      </c>
      <c r="AB1643">
        <f t="shared" si="727"/>
        <v>56.37</v>
      </c>
      <c r="AC1643">
        <f>ROUND((ES1643),6)</f>
        <v>0</v>
      </c>
      <c r="AD1643">
        <f>ROUND((((ET1643)-(EU1643))+AE1643),6)</f>
        <v>56.37</v>
      </c>
      <c r="AE1643">
        <f t="shared" si="728"/>
        <v>31.45</v>
      </c>
      <c r="AF1643">
        <f t="shared" si="728"/>
        <v>0</v>
      </c>
      <c r="AG1643">
        <f t="shared" si="729"/>
        <v>0</v>
      </c>
      <c r="AH1643">
        <f t="shared" si="730"/>
        <v>0</v>
      </c>
      <c r="AI1643">
        <f t="shared" si="730"/>
        <v>0</v>
      </c>
      <c r="AJ1643">
        <f t="shared" si="731"/>
        <v>0</v>
      </c>
      <c r="AK1643">
        <v>56.37</v>
      </c>
      <c r="AL1643">
        <v>0</v>
      </c>
      <c r="AM1643">
        <v>56.37</v>
      </c>
      <c r="AN1643">
        <v>31.45</v>
      </c>
      <c r="AO1643">
        <v>0</v>
      </c>
      <c r="AP1643">
        <v>0</v>
      </c>
      <c r="AQ1643">
        <v>0</v>
      </c>
      <c r="AR1643">
        <v>0</v>
      </c>
      <c r="AS1643">
        <v>0</v>
      </c>
      <c r="AT1643">
        <v>0</v>
      </c>
      <c r="AU1643">
        <v>0</v>
      </c>
      <c r="AV1643">
        <v>1</v>
      </c>
      <c r="AW1643">
        <v>1</v>
      </c>
      <c r="AZ1643">
        <v>1</v>
      </c>
      <c r="BA1643">
        <v>1</v>
      </c>
      <c r="BB1643">
        <v>1</v>
      </c>
      <c r="BC1643">
        <v>1</v>
      </c>
      <c r="BD1643" t="s">
        <v>3</v>
      </c>
      <c r="BE1643" t="s">
        <v>3</v>
      </c>
      <c r="BF1643" t="s">
        <v>3</v>
      </c>
      <c r="BG1643" t="s">
        <v>3</v>
      </c>
      <c r="BH1643">
        <v>0</v>
      </c>
      <c r="BI1643">
        <v>4</v>
      </c>
      <c r="BJ1643" t="s">
        <v>270</v>
      </c>
      <c r="BM1643">
        <v>1</v>
      </c>
      <c r="BN1643">
        <v>0</v>
      </c>
      <c r="BO1643" t="s">
        <v>3</v>
      </c>
      <c r="BP1643">
        <v>0</v>
      </c>
      <c r="BQ1643">
        <v>1</v>
      </c>
      <c r="BR1643">
        <v>0</v>
      </c>
      <c r="BS1643">
        <v>1</v>
      </c>
      <c r="BT1643">
        <v>1</v>
      </c>
      <c r="BU1643">
        <v>1</v>
      </c>
      <c r="BV1643">
        <v>1</v>
      </c>
      <c r="BW1643">
        <v>1</v>
      </c>
      <c r="BX1643">
        <v>1</v>
      </c>
      <c r="BY1643" t="s">
        <v>3</v>
      </c>
      <c r="BZ1643">
        <v>0</v>
      </c>
      <c r="CA1643">
        <v>0</v>
      </c>
      <c r="CE1643">
        <v>0</v>
      </c>
      <c r="CF1643">
        <v>0</v>
      </c>
      <c r="CG1643">
        <v>0</v>
      </c>
      <c r="CM1643">
        <v>0</v>
      </c>
      <c r="CN1643" t="s">
        <v>3</v>
      </c>
      <c r="CO1643">
        <v>0</v>
      </c>
      <c r="CP1643">
        <f t="shared" si="732"/>
        <v>0</v>
      </c>
      <c r="CQ1643">
        <f t="shared" si="733"/>
        <v>0</v>
      </c>
      <c r="CR1643">
        <f>((((ET1643)*BB1643-(EU1643)*BS1643)+AE1643*BS1643)*AV1643)</f>
        <v>56.37</v>
      </c>
      <c r="CS1643">
        <f t="shared" si="734"/>
        <v>31.45</v>
      </c>
      <c r="CT1643">
        <f t="shared" si="735"/>
        <v>0</v>
      </c>
      <c r="CU1643">
        <f t="shared" si="736"/>
        <v>0</v>
      </c>
      <c r="CV1643">
        <f t="shared" si="737"/>
        <v>0</v>
      </c>
      <c r="CW1643">
        <f t="shared" si="738"/>
        <v>0</v>
      </c>
      <c r="CX1643">
        <f t="shared" si="738"/>
        <v>0</v>
      </c>
      <c r="CY1643">
        <f t="shared" si="739"/>
        <v>0</v>
      </c>
      <c r="CZ1643">
        <f t="shared" si="740"/>
        <v>0</v>
      </c>
      <c r="DC1643" t="s">
        <v>3</v>
      </c>
      <c r="DD1643" t="s">
        <v>3</v>
      </c>
      <c r="DE1643" t="s">
        <v>3</v>
      </c>
      <c r="DF1643" t="s">
        <v>3</v>
      </c>
      <c r="DG1643" t="s">
        <v>3</v>
      </c>
      <c r="DH1643" t="s">
        <v>3</v>
      </c>
      <c r="DI1643" t="s">
        <v>3</v>
      </c>
      <c r="DJ1643" t="s">
        <v>3</v>
      </c>
      <c r="DK1643" t="s">
        <v>3</v>
      </c>
      <c r="DL1643" t="s">
        <v>3</v>
      </c>
      <c r="DM1643" t="s">
        <v>3</v>
      </c>
      <c r="DN1643">
        <v>0</v>
      </c>
      <c r="DO1643">
        <v>0</v>
      </c>
      <c r="DP1643">
        <v>1</v>
      </c>
      <c r="DQ1643">
        <v>1</v>
      </c>
      <c r="DU1643">
        <v>1009</v>
      </c>
      <c r="DV1643" t="s">
        <v>171</v>
      </c>
      <c r="DW1643" t="s">
        <v>171</v>
      </c>
      <c r="DX1643">
        <v>1000</v>
      </c>
      <c r="EE1643">
        <v>34857348</v>
      </c>
      <c r="EF1643">
        <v>1</v>
      </c>
      <c r="EG1643" t="s">
        <v>86</v>
      </c>
      <c r="EH1643">
        <v>0</v>
      </c>
      <c r="EI1643" t="s">
        <v>3</v>
      </c>
      <c r="EJ1643">
        <v>4</v>
      </c>
      <c r="EK1643">
        <v>1</v>
      </c>
      <c r="EL1643" t="s">
        <v>176</v>
      </c>
      <c r="EM1643" t="s">
        <v>88</v>
      </c>
      <c r="EO1643" t="s">
        <v>3</v>
      </c>
      <c r="EQ1643">
        <v>0</v>
      </c>
      <c r="ER1643">
        <v>56.37</v>
      </c>
      <c r="ES1643">
        <v>0</v>
      </c>
      <c r="ET1643">
        <v>56.37</v>
      </c>
      <c r="EU1643">
        <v>31.45</v>
      </c>
      <c r="EV1643">
        <v>0</v>
      </c>
      <c r="EW1643">
        <v>0</v>
      </c>
      <c r="EX1643">
        <v>0</v>
      </c>
      <c r="EY1643">
        <v>0</v>
      </c>
      <c r="FQ1643">
        <v>0</v>
      </c>
      <c r="FR1643">
        <f t="shared" si="741"/>
        <v>0</v>
      </c>
      <c r="FS1643">
        <v>0</v>
      </c>
      <c r="FX1643">
        <v>0</v>
      </c>
      <c r="FY1643">
        <v>0</v>
      </c>
      <c r="GA1643" t="s">
        <v>3</v>
      </c>
      <c r="GD1643">
        <v>1</v>
      </c>
      <c r="GF1643">
        <v>195036947</v>
      </c>
      <c r="GG1643">
        <v>2</v>
      </c>
      <c r="GH1643">
        <v>1</v>
      </c>
      <c r="GI1643">
        <v>-2</v>
      </c>
      <c r="GJ1643">
        <v>0</v>
      </c>
      <c r="GK1643">
        <v>0</v>
      </c>
      <c r="GL1643">
        <f t="shared" si="742"/>
        <v>0</v>
      </c>
      <c r="GM1643">
        <f>ROUND(O1643+X1643+Y1643,2)+GX1643</f>
        <v>0</v>
      </c>
      <c r="GN1643">
        <f>IF(OR(BI1643=0,BI1643=1),ROUND(O1643+X1643+Y1643,2),0)</f>
        <v>0</v>
      </c>
      <c r="GO1643">
        <f>IF(BI1643=2,ROUND(O1643+X1643+Y1643,2),0)</f>
        <v>0</v>
      </c>
      <c r="GP1643">
        <f>IF(BI1643=4,ROUND(O1643+X1643+Y1643,2)+GX1643,0)</f>
        <v>0</v>
      </c>
      <c r="GR1643">
        <v>0</v>
      </c>
      <c r="GS1643">
        <v>3</v>
      </c>
      <c r="GT1643">
        <v>0</v>
      </c>
      <c r="GU1643" t="s">
        <v>3</v>
      </c>
      <c r="GV1643">
        <f t="shared" si="743"/>
        <v>0</v>
      </c>
      <c r="GW1643">
        <v>1</v>
      </c>
      <c r="GX1643">
        <f t="shared" si="744"/>
        <v>0</v>
      </c>
      <c r="HA1643">
        <v>0</v>
      </c>
      <c r="HB1643">
        <v>0</v>
      </c>
      <c r="HC1643">
        <f t="shared" si="745"/>
        <v>0</v>
      </c>
      <c r="IK1643">
        <v>0</v>
      </c>
    </row>
    <row r="1644" spans="1:245" x14ac:dyDescent="0.2">
      <c r="A1644">
        <v>17</v>
      </c>
      <c r="B1644">
        <v>1</v>
      </c>
      <c r="C1644">
        <f>ROW(SmtRes!A173)</f>
        <v>173</v>
      </c>
      <c r="D1644">
        <f>ROW(EtalonRes!A156)</f>
        <v>156</v>
      </c>
      <c r="E1644" t="s">
        <v>127</v>
      </c>
      <c r="F1644" t="s">
        <v>177</v>
      </c>
      <c r="G1644" t="s">
        <v>178</v>
      </c>
      <c r="H1644" t="s">
        <v>171</v>
      </c>
      <c r="I1644">
        <v>0</v>
      </c>
      <c r="J1644">
        <v>0</v>
      </c>
      <c r="O1644">
        <f t="shared" si="717"/>
        <v>0</v>
      </c>
      <c r="P1644">
        <f t="shared" si="718"/>
        <v>0</v>
      </c>
      <c r="Q1644">
        <f t="shared" si="719"/>
        <v>0</v>
      </c>
      <c r="R1644">
        <f t="shared" si="720"/>
        <v>0</v>
      </c>
      <c r="S1644">
        <f t="shared" si="721"/>
        <v>0</v>
      </c>
      <c r="T1644">
        <f t="shared" si="722"/>
        <v>0</v>
      </c>
      <c r="U1644">
        <f t="shared" si="723"/>
        <v>0</v>
      </c>
      <c r="V1644">
        <f t="shared" si="724"/>
        <v>0</v>
      </c>
      <c r="W1644">
        <f t="shared" si="725"/>
        <v>0</v>
      </c>
      <c r="X1644">
        <f t="shared" si="726"/>
        <v>0</v>
      </c>
      <c r="Y1644">
        <f t="shared" si="726"/>
        <v>0</v>
      </c>
      <c r="AA1644">
        <v>36286615</v>
      </c>
      <c r="AB1644">
        <f t="shared" si="727"/>
        <v>116.44</v>
      </c>
      <c r="AC1644">
        <f>ROUND((ES1644),6)</f>
        <v>0</v>
      </c>
      <c r="AD1644">
        <f>ROUND((((ET1644)-(EU1644))+AE1644),6)</f>
        <v>0</v>
      </c>
      <c r="AE1644">
        <f t="shared" si="728"/>
        <v>0</v>
      </c>
      <c r="AF1644">
        <f t="shared" si="728"/>
        <v>116.44</v>
      </c>
      <c r="AG1644">
        <f t="shared" si="729"/>
        <v>0</v>
      </c>
      <c r="AH1644">
        <f t="shared" si="730"/>
        <v>1.02</v>
      </c>
      <c r="AI1644">
        <f t="shared" si="730"/>
        <v>0</v>
      </c>
      <c r="AJ1644">
        <f t="shared" si="731"/>
        <v>0</v>
      </c>
      <c r="AK1644">
        <v>116.44</v>
      </c>
      <c r="AL1644">
        <v>0</v>
      </c>
      <c r="AM1644">
        <v>0</v>
      </c>
      <c r="AN1644">
        <v>0</v>
      </c>
      <c r="AO1644">
        <v>116.44</v>
      </c>
      <c r="AP1644">
        <v>0</v>
      </c>
      <c r="AQ1644">
        <v>1.02</v>
      </c>
      <c r="AR1644">
        <v>0</v>
      </c>
      <c r="AS1644">
        <v>0</v>
      </c>
      <c r="AT1644">
        <v>70</v>
      </c>
      <c r="AU1644">
        <v>10</v>
      </c>
      <c r="AV1644">
        <v>1</v>
      </c>
      <c r="AW1644">
        <v>1</v>
      </c>
      <c r="AZ1644">
        <v>1</v>
      </c>
      <c r="BA1644">
        <v>1</v>
      </c>
      <c r="BB1644">
        <v>1</v>
      </c>
      <c r="BC1644">
        <v>1</v>
      </c>
      <c r="BD1644" t="s">
        <v>3</v>
      </c>
      <c r="BE1644" t="s">
        <v>3</v>
      </c>
      <c r="BF1644" t="s">
        <v>3</v>
      </c>
      <c r="BG1644" t="s">
        <v>3</v>
      </c>
      <c r="BH1644">
        <v>0</v>
      </c>
      <c r="BI1644">
        <v>4</v>
      </c>
      <c r="BJ1644" t="s">
        <v>271</v>
      </c>
      <c r="BM1644">
        <v>0</v>
      </c>
      <c r="BN1644">
        <v>0</v>
      </c>
      <c r="BO1644" t="s">
        <v>3</v>
      </c>
      <c r="BP1644">
        <v>0</v>
      </c>
      <c r="BQ1644">
        <v>1</v>
      </c>
      <c r="BR1644">
        <v>0</v>
      </c>
      <c r="BS1644">
        <v>1</v>
      </c>
      <c r="BT1644">
        <v>1</v>
      </c>
      <c r="BU1644">
        <v>1</v>
      </c>
      <c r="BV1644">
        <v>1</v>
      </c>
      <c r="BW1644">
        <v>1</v>
      </c>
      <c r="BX1644">
        <v>1</v>
      </c>
      <c r="BY1644" t="s">
        <v>3</v>
      </c>
      <c r="BZ1644">
        <v>70</v>
      </c>
      <c r="CA1644">
        <v>10</v>
      </c>
      <c r="CE1644">
        <v>0</v>
      </c>
      <c r="CF1644">
        <v>0</v>
      </c>
      <c r="CG1644">
        <v>0</v>
      </c>
      <c r="CM1644">
        <v>0</v>
      </c>
      <c r="CN1644" t="s">
        <v>3</v>
      </c>
      <c r="CO1644">
        <v>0</v>
      </c>
      <c r="CP1644">
        <f t="shared" si="732"/>
        <v>0</v>
      </c>
      <c r="CQ1644">
        <f t="shared" si="733"/>
        <v>0</v>
      </c>
      <c r="CR1644">
        <f>((((ET1644)*BB1644-(EU1644)*BS1644)+AE1644*BS1644)*AV1644)</f>
        <v>0</v>
      </c>
      <c r="CS1644">
        <f t="shared" si="734"/>
        <v>0</v>
      </c>
      <c r="CT1644">
        <f t="shared" si="735"/>
        <v>116.44</v>
      </c>
      <c r="CU1644">
        <f t="shared" si="736"/>
        <v>0</v>
      </c>
      <c r="CV1644">
        <f t="shared" si="737"/>
        <v>1.02</v>
      </c>
      <c r="CW1644">
        <f t="shared" si="738"/>
        <v>0</v>
      </c>
      <c r="CX1644">
        <f t="shared" si="738"/>
        <v>0</v>
      </c>
      <c r="CY1644">
        <f t="shared" si="739"/>
        <v>0</v>
      </c>
      <c r="CZ1644">
        <f t="shared" si="740"/>
        <v>0</v>
      </c>
      <c r="DC1644" t="s">
        <v>3</v>
      </c>
      <c r="DD1644" t="s">
        <v>3</v>
      </c>
      <c r="DE1644" t="s">
        <v>3</v>
      </c>
      <c r="DF1644" t="s">
        <v>3</v>
      </c>
      <c r="DG1644" t="s">
        <v>3</v>
      </c>
      <c r="DH1644" t="s">
        <v>3</v>
      </c>
      <c r="DI1644" t="s">
        <v>3</v>
      </c>
      <c r="DJ1644" t="s">
        <v>3</v>
      </c>
      <c r="DK1644" t="s">
        <v>3</v>
      </c>
      <c r="DL1644" t="s">
        <v>3</v>
      </c>
      <c r="DM1644" t="s">
        <v>3</v>
      </c>
      <c r="DN1644">
        <v>0</v>
      </c>
      <c r="DO1644">
        <v>0</v>
      </c>
      <c r="DP1644">
        <v>1</v>
      </c>
      <c r="DQ1644">
        <v>1</v>
      </c>
      <c r="DU1644">
        <v>1009</v>
      </c>
      <c r="DV1644" t="s">
        <v>171</v>
      </c>
      <c r="DW1644" t="s">
        <v>171</v>
      </c>
      <c r="DX1644">
        <v>1000</v>
      </c>
      <c r="EE1644">
        <v>34857346</v>
      </c>
      <c r="EF1644">
        <v>1</v>
      </c>
      <c r="EG1644" t="s">
        <v>86</v>
      </c>
      <c r="EH1644">
        <v>0</v>
      </c>
      <c r="EI1644" t="s">
        <v>3</v>
      </c>
      <c r="EJ1644">
        <v>4</v>
      </c>
      <c r="EK1644">
        <v>0</v>
      </c>
      <c r="EL1644" t="s">
        <v>87</v>
      </c>
      <c r="EM1644" t="s">
        <v>88</v>
      </c>
      <c r="EO1644" t="s">
        <v>3</v>
      </c>
      <c r="EQ1644">
        <v>0</v>
      </c>
      <c r="ER1644">
        <v>116.44</v>
      </c>
      <c r="ES1644">
        <v>0</v>
      </c>
      <c r="ET1644">
        <v>0</v>
      </c>
      <c r="EU1644">
        <v>0</v>
      </c>
      <c r="EV1644">
        <v>116.44</v>
      </c>
      <c r="EW1644">
        <v>1.02</v>
      </c>
      <c r="EX1644">
        <v>0</v>
      </c>
      <c r="EY1644">
        <v>0</v>
      </c>
      <c r="FQ1644">
        <v>0</v>
      </c>
      <c r="FR1644">
        <f t="shared" si="741"/>
        <v>0</v>
      </c>
      <c r="FS1644">
        <v>0</v>
      </c>
      <c r="FX1644">
        <v>70</v>
      </c>
      <c r="FY1644">
        <v>10</v>
      </c>
      <c r="GA1644" t="s">
        <v>3</v>
      </c>
      <c r="GD1644">
        <v>0</v>
      </c>
      <c r="GF1644">
        <v>-897554635</v>
      </c>
      <c r="GG1644">
        <v>2</v>
      </c>
      <c r="GH1644">
        <v>1</v>
      </c>
      <c r="GI1644">
        <v>-2</v>
      </c>
      <c r="GJ1644">
        <v>0</v>
      </c>
      <c r="GK1644">
        <f>ROUND(R1644*(R12)/100,2)</f>
        <v>0</v>
      </c>
      <c r="GL1644">
        <f t="shared" si="742"/>
        <v>0</v>
      </c>
      <c r="GM1644">
        <f>ROUND(O1644+X1644+Y1644+GK1644,2)+GX1644</f>
        <v>0</v>
      </c>
      <c r="GN1644">
        <f>IF(OR(BI1644=0,BI1644=1),ROUND(O1644+X1644+Y1644+GK1644,2),0)</f>
        <v>0</v>
      </c>
      <c r="GO1644">
        <f>IF(BI1644=2,ROUND(O1644+X1644+Y1644+GK1644,2),0)</f>
        <v>0</v>
      </c>
      <c r="GP1644">
        <f>IF(BI1644=4,ROUND(O1644+X1644+Y1644+GK1644,2)+GX1644,0)</f>
        <v>0</v>
      </c>
      <c r="GR1644">
        <v>0</v>
      </c>
      <c r="GS1644">
        <v>3</v>
      </c>
      <c r="GT1644">
        <v>0</v>
      </c>
      <c r="GU1644" t="s">
        <v>3</v>
      </c>
      <c r="GV1644">
        <f t="shared" si="743"/>
        <v>0</v>
      </c>
      <c r="GW1644">
        <v>1</v>
      </c>
      <c r="GX1644">
        <f t="shared" si="744"/>
        <v>0</v>
      </c>
      <c r="HA1644">
        <v>0</v>
      </c>
      <c r="HB1644">
        <v>0</v>
      </c>
      <c r="HC1644">
        <f t="shared" si="745"/>
        <v>0</v>
      </c>
      <c r="IK1644">
        <v>0</v>
      </c>
    </row>
    <row r="1645" spans="1:245" x14ac:dyDescent="0.2">
      <c r="A1645">
        <v>17</v>
      </c>
      <c r="B1645">
        <v>1</v>
      </c>
      <c r="C1645">
        <f>ROW(SmtRes!A175)</f>
        <v>175</v>
      </c>
      <c r="D1645">
        <f>ROW(EtalonRes!A158)</f>
        <v>158</v>
      </c>
      <c r="E1645" t="s">
        <v>128</v>
      </c>
      <c r="F1645" t="s">
        <v>180</v>
      </c>
      <c r="G1645" t="s">
        <v>181</v>
      </c>
      <c r="H1645" t="s">
        <v>171</v>
      </c>
      <c r="I1645">
        <v>0</v>
      </c>
      <c r="J1645">
        <v>0</v>
      </c>
      <c r="O1645">
        <f t="shared" si="717"/>
        <v>0</v>
      </c>
      <c r="P1645">
        <f t="shared" si="718"/>
        <v>0</v>
      </c>
      <c r="Q1645">
        <f t="shared" si="719"/>
        <v>0</v>
      </c>
      <c r="R1645">
        <f t="shared" si="720"/>
        <v>0</v>
      </c>
      <c r="S1645">
        <f t="shared" si="721"/>
        <v>0</v>
      </c>
      <c r="T1645">
        <f t="shared" si="722"/>
        <v>0</v>
      </c>
      <c r="U1645">
        <f t="shared" si="723"/>
        <v>0</v>
      </c>
      <c r="V1645">
        <f t="shared" si="724"/>
        <v>0</v>
      </c>
      <c r="W1645">
        <f t="shared" si="725"/>
        <v>0</v>
      </c>
      <c r="X1645">
        <f t="shared" si="726"/>
        <v>0</v>
      </c>
      <c r="Y1645">
        <f t="shared" si="726"/>
        <v>0</v>
      </c>
      <c r="AA1645">
        <v>36286615</v>
      </c>
      <c r="AB1645">
        <f t="shared" si="727"/>
        <v>161.84</v>
      </c>
      <c r="AC1645">
        <f>ROUND((ES1645),6)</f>
        <v>0</v>
      </c>
      <c r="AD1645">
        <f>ROUND((((ET1645)-(EU1645))+AE1645),6)</f>
        <v>161.84</v>
      </c>
      <c r="AE1645">
        <f t="shared" si="728"/>
        <v>90.22</v>
      </c>
      <c r="AF1645">
        <f t="shared" si="728"/>
        <v>0</v>
      </c>
      <c r="AG1645">
        <f t="shared" si="729"/>
        <v>0</v>
      </c>
      <c r="AH1645">
        <f t="shared" si="730"/>
        <v>0</v>
      </c>
      <c r="AI1645">
        <f t="shared" si="730"/>
        <v>0</v>
      </c>
      <c r="AJ1645">
        <f t="shared" si="731"/>
        <v>0</v>
      </c>
      <c r="AK1645">
        <v>161.84</v>
      </c>
      <c r="AL1645">
        <v>0</v>
      </c>
      <c r="AM1645">
        <v>161.84</v>
      </c>
      <c r="AN1645">
        <v>90.22</v>
      </c>
      <c r="AO1645">
        <v>0</v>
      </c>
      <c r="AP1645">
        <v>0</v>
      </c>
      <c r="AQ1645">
        <v>0</v>
      </c>
      <c r="AR1645">
        <v>0</v>
      </c>
      <c r="AS1645">
        <v>0</v>
      </c>
      <c r="AT1645">
        <v>0</v>
      </c>
      <c r="AU1645">
        <v>0</v>
      </c>
      <c r="AV1645">
        <v>1</v>
      </c>
      <c r="AW1645">
        <v>1</v>
      </c>
      <c r="AZ1645">
        <v>1</v>
      </c>
      <c r="BA1645">
        <v>1</v>
      </c>
      <c r="BB1645">
        <v>1</v>
      </c>
      <c r="BC1645">
        <v>1</v>
      </c>
      <c r="BD1645" t="s">
        <v>3</v>
      </c>
      <c r="BE1645" t="s">
        <v>3</v>
      </c>
      <c r="BF1645" t="s">
        <v>3</v>
      </c>
      <c r="BG1645" t="s">
        <v>3</v>
      </c>
      <c r="BH1645">
        <v>0</v>
      </c>
      <c r="BI1645">
        <v>4</v>
      </c>
      <c r="BJ1645" t="s">
        <v>272</v>
      </c>
      <c r="BM1645">
        <v>1</v>
      </c>
      <c r="BN1645">
        <v>0</v>
      </c>
      <c r="BO1645" t="s">
        <v>3</v>
      </c>
      <c r="BP1645">
        <v>0</v>
      </c>
      <c r="BQ1645">
        <v>1</v>
      </c>
      <c r="BR1645">
        <v>0</v>
      </c>
      <c r="BS1645">
        <v>1</v>
      </c>
      <c r="BT1645">
        <v>1</v>
      </c>
      <c r="BU1645">
        <v>1</v>
      </c>
      <c r="BV1645">
        <v>1</v>
      </c>
      <c r="BW1645">
        <v>1</v>
      </c>
      <c r="BX1645">
        <v>1</v>
      </c>
      <c r="BY1645" t="s">
        <v>3</v>
      </c>
      <c r="BZ1645">
        <v>0</v>
      </c>
      <c r="CA1645">
        <v>0</v>
      </c>
      <c r="CE1645">
        <v>0</v>
      </c>
      <c r="CF1645">
        <v>0</v>
      </c>
      <c r="CG1645">
        <v>0</v>
      </c>
      <c r="CM1645">
        <v>0</v>
      </c>
      <c r="CN1645" t="s">
        <v>3</v>
      </c>
      <c r="CO1645">
        <v>0</v>
      </c>
      <c r="CP1645">
        <f t="shared" si="732"/>
        <v>0</v>
      </c>
      <c r="CQ1645">
        <f t="shared" si="733"/>
        <v>0</v>
      </c>
      <c r="CR1645">
        <f>((((ET1645)*BB1645-(EU1645)*BS1645)+AE1645*BS1645)*AV1645)</f>
        <v>161.84</v>
      </c>
      <c r="CS1645">
        <f t="shared" si="734"/>
        <v>90.22</v>
      </c>
      <c r="CT1645">
        <f t="shared" si="735"/>
        <v>0</v>
      </c>
      <c r="CU1645">
        <f t="shared" si="736"/>
        <v>0</v>
      </c>
      <c r="CV1645">
        <f t="shared" si="737"/>
        <v>0</v>
      </c>
      <c r="CW1645">
        <f t="shared" si="738"/>
        <v>0</v>
      </c>
      <c r="CX1645">
        <f t="shared" si="738"/>
        <v>0</v>
      </c>
      <c r="CY1645">
        <f t="shared" si="739"/>
        <v>0</v>
      </c>
      <c r="CZ1645">
        <f t="shared" si="740"/>
        <v>0</v>
      </c>
      <c r="DC1645" t="s">
        <v>3</v>
      </c>
      <c r="DD1645" t="s">
        <v>3</v>
      </c>
      <c r="DE1645" t="s">
        <v>3</v>
      </c>
      <c r="DF1645" t="s">
        <v>3</v>
      </c>
      <c r="DG1645" t="s">
        <v>3</v>
      </c>
      <c r="DH1645" t="s">
        <v>3</v>
      </c>
      <c r="DI1645" t="s">
        <v>3</v>
      </c>
      <c r="DJ1645" t="s">
        <v>3</v>
      </c>
      <c r="DK1645" t="s">
        <v>3</v>
      </c>
      <c r="DL1645" t="s">
        <v>3</v>
      </c>
      <c r="DM1645" t="s">
        <v>3</v>
      </c>
      <c r="DN1645">
        <v>0</v>
      </c>
      <c r="DO1645">
        <v>0</v>
      </c>
      <c r="DP1645">
        <v>1</v>
      </c>
      <c r="DQ1645">
        <v>1</v>
      </c>
      <c r="DU1645">
        <v>1009</v>
      </c>
      <c r="DV1645" t="s">
        <v>171</v>
      </c>
      <c r="DW1645" t="s">
        <v>171</v>
      </c>
      <c r="DX1645">
        <v>1000</v>
      </c>
      <c r="EE1645">
        <v>34857348</v>
      </c>
      <c r="EF1645">
        <v>1</v>
      </c>
      <c r="EG1645" t="s">
        <v>86</v>
      </c>
      <c r="EH1645">
        <v>0</v>
      </c>
      <c r="EI1645" t="s">
        <v>3</v>
      </c>
      <c r="EJ1645">
        <v>4</v>
      </c>
      <c r="EK1645">
        <v>1</v>
      </c>
      <c r="EL1645" t="s">
        <v>176</v>
      </c>
      <c r="EM1645" t="s">
        <v>88</v>
      </c>
      <c r="EO1645" t="s">
        <v>3</v>
      </c>
      <c r="EQ1645">
        <v>0</v>
      </c>
      <c r="ER1645">
        <v>161.84</v>
      </c>
      <c r="ES1645">
        <v>0</v>
      </c>
      <c r="ET1645">
        <v>161.84</v>
      </c>
      <c r="EU1645">
        <v>90.22</v>
      </c>
      <c r="EV1645">
        <v>0</v>
      </c>
      <c r="EW1645">
        <v>0</v>
      </c>
      <c r="EX1645">
        <v>0</v>
      </c>
      <c r="EY1645">
        <v>0</v>
      </c>
      <c r="FQ1645">
        <v>0</v>
      </c>
      <c r="FR1645">
        <f t="shared" si="741"/>
        <v>0</v>
      </c>
      <c r="FS1645">
        <v>0</v>
      </c>
      <c r="FX1645">
        <v>0</v>
      </c>
      <c r="FY1645">
        <v>0</v>
      </c>
      <c r="GA1645" t="s">
        <v>3</v>
      </c>
      <c r="GD1645">
        <v>1</v>
      </c>
      <c r="GF1645">
        <v>-1900305935</v>
      </c>
      <c r="GG1645">
        <v>2</v>
      </c>
      <c r="GH1645">
        <v>1</v>
      </c>
      <c r="GI1645">
        <v>-2</v>
      </c>
      <c r="GJ1645">
        <v>0</v>
      </c>
      <c r="GK1645">
        <v>0</v>
      </c>
      <c r="GL1645">
        <f t="shared" si="742"/>
        <v>0</v>
      </c>
      <c r="GM1645">
        <f>ROUND(O1645+X1645+Y1645,2)+GX1645</f>
        <v>0</v>
      </c>
      <c r="GN1645">
        <f>IF(OR(BI1645=0,BI1645=1),ROUND(O1645+X1645+Y1645,2),0)</f>
        <v>0</v>
      </c>
      <c r="GO1645">
        <f>IF(BI1645=2,ROUND(O1645+X1645+Y1645,2),0)</f>
        <v>0</v>
      </c>
      <c r="GP1645">
        <f>IF(BI1645=4,ROUND(O1645+X1645+Y1645,2)+GX1645,0)</f>
        <v>0</v>
      </c>
      <c r="GR1645">
        <v>0</v>
      </c>
      <c r="GS1645">
        <v>3</v>
      </c>
      <c r="GT1645">
        <v>0</v>
      </c>
      <c r="GU1645" t="s">
        <v>3</v>
      </c>
      <c r="GV1645">
        <f t="shared" si="743"/>
        <v>0</v>
      </c>
      <c r="GW1645">
        <v>1</v>
      </c>
      <c r="GX1645">
        <f t="shared" si="744"/>
        <v>0</v>
      </c>
      <c r="HA1645">
        <v>0</v>
      </c>
      <c r="HB1645">
        <v>0</v>
      </c>
      <c r="HC1645">
        <f t="shared" si="745"/>
        <v>0</v>
      </c>
      <c r="IK1645">
        <v>0</v>
      </c>
    </row>
    <row r="1646" spans="1:245" x14ac:dyDescent="0.2">
      <c r="A1646">
        <v>17</v>
      </c>
      <c r="B1646">
        <v>1</v>
      </c>
      <c r="C1646">
        <f>ROW(SmtRes!A177)</f>
        <v>177</v>
      </c>
      <c r="D1646">
        <f>ROW(EtalonRes!A160)</f>
        <v>160</v>
      </c>
      <c r="E1646" t="s">
        <v>129</v>
      </c>
      <c r="F1646" t="s">
        <v>183</v>
      </c>
      <c r="G1646" t="s">
        <v>184</v>
      </c>
      <c r="H1646" t="s">
        <v>171</v>
      </c>
      <c r="I1646">
        <v>0</v>
      </c>
      <c r="J1646">
        <v>0</v>
      </c>
      <c r="O1646">
        <f t="shared" si="717"/>
        <v>0</v>
      </c>
      <c r="P1646">
        <f t="shared" si="718"/>
        <v>0</v>
      </c>
      <c r="Q1646">
        <f t="shared" si="719"/>
        <v>0</v>
      </c>
      <c r="R1646">
        <f t="shared" si="720"/>
        <v>0</v>
      </c>
      <c r="S1646">
        <f t="shared" si="721"/>
        <v>0</v>
      </c>
      <c r="T1646">
        <f t="shared" si="722"/>
        <v>0</v>
      </c>
      <c r="U1646">
        <f t="shared" si="723"/>
        <v>0</v>
      </c>
      <c r="V1646">
        <f t="shared" si="724"/>
        <v>0</v>
      </c>
      <c r="W1646">
        <f t="shared" si="725"/>
        <v>0</v>
      </c>
      <c r="X1646">
        <f t="shared" si="726"/>
        <v>0</v>
      </c>
      <c r="Y1646">
        <f t="shared" si="726"/>
        <v>0</v>
      </c>
      <c r="AA1646">
        <v>36286615</v>
      </c>
      <c r="AB1646">
        <f t="shared" si="727"/>
        <v>693.68</v>
      </c>
      <c r="AC1646">
        <f>ROUND(((ES1646*26)),6)</f>
        <v>0</v>
      </c>
      <c r="AD1646">
        <f>ROUND(((((ET1646*26))-((EU1646*26)))+AE1646),6)</f>
        <v>693.68</v>
      </c>
      <c r="AE1646">
        <f>ROUND(((EU1646*26)),6)</f>
        <v>387.4</v>
      </c>
      <c r="AF1646">
        <f>ROUND(((EV1646*26)),6)</f>
        <v>0</v>
      </c>
      <c r="AG1646">
        <f t="shared" si="729"/>
        <v>0</v>
      </c>
      <c r="AH1646">
        <f>((EW1646*26))</f>
        <v>0</v>
      </c>
      <c r="AI1646">
        <f>((EX1646*26))</f>
        <v>0</v>
      </c>
      <c r="AJ1646">
        <f t="shared" si="731"/>
        <v>0</v>
      </c>
      <c r="AK1646">
        <v>26.68</v>
      </c>
      <c r="AL1646">
        <v>0</v>
      </c>
      <c r="AM1646">
        <v>26.68</v>
      </c>
      <c r="AN1646">
        <v>14.9</v>
      </c>
      <c r="AO1646">
        <v>0</v>
      </c>
      <c r="AP1646">
        <v>0</v>
      </c>
      <c r="AQ1646">
        <v>0</v>
      </c>
      <c r="AR1646">
        <v>0</v>
      </c>
      <c r="AS1646">
        <v>0</v>
      </c>
      <c r="AT1646">
        <v>0</v>
      </c>
      <c r="AU1646">
        <v>0</v>
      </c>
      <c r="AV1646">
        <v>1</v>
      </c>
      <c r="AW1646">
        <v>1</v>
      </c>
      <c r="AZ1646">
        <v>1</v>
      </c>
      <c r="BA1646">
        <v>1</v>
      </c>
      <c r="BB1646">
        <v>1</v>
      </c>
      <c r="BC1646">
        <v>1</v>
      </c>
      <c r="BD1646" t="s">
        <v>3</v>
      </c>
      <c r="BE1646" t="s">
        <v>3</v>
      </c>
      <c r="BF1646" t="s">
        <v>3</v>
      </c>
      <c r="BG1646" t="s">
        <v>3</v>
      </c>
      <c r="BH1646">
        <v>0</v>
      </c>
      <c r="BI1646">
        <v>4</v>
      </c>
      <c r="BJ1646" t="s">
        <v>273</v>
      </c>
      <c r="BM1646">
        <v>1</v>
      </c>
      <c r="BN1646">
        <v>0</v>
      </c>
      <c r="BO1646" t="s">
        <v>3</v>
      </c>
      <c r="BP1646">
        <v>0</v>
      </c>
      <c r="BQ1646">
        <v>1</v>
      </c>
      <c r="BR1646">
        <v>0</v>
      </c>
      <c r="BS1646">
        <v>1</v>
      </c>
      <c r="BT1646">
        <v>1</v>
      </c>
      <c r="BU1646">
        <v>1</v>
      </c>
      <c r="BV1646">
        <v>1</v>
      </c>
      <c r="BW1646">
        <v>1</v>
      </c>
      <c r="BX1646">
        <v>1</v>
      </c>
      <c r="BY1646" t="s">
        <v>3</v>
      </c>
      <c r="BZ1646">
        <v>0</v>
      </c>
      <c r="CA1646">
        <v>0</v>
      </c>
      <c r="CE1646">
        <v>0</v>
      </c>
      <c r="CF1646">
        <v>0</v>
      </c>
      <c r="CG1646">
        <v>0</v>
      </c>
      <c r="CM1646">
        <v>0</v>
      </c>
      <c r="CN1646" t="s">
        <v>3</v>
      </c>
      <c r="CO1646">
        <v>0</v>
      </c>
      <c r="CP1646">
        <f t="shared" si="732"/>
        <v>0</v>
      </c>
      <c r="CQ1646">
        <f t="shared" si="733"/>
        <v>0</v>
      </c>
      <c r="CR1646">
        <f>(((((ET1646*26))*BB1646-((EU1646*26))*BS1646)+AE1646*BS1646)*AV1646)</f>
        <v>693.67999999999984</v>
      </c>
      <c r="CS1646">
        <f t="shared" si="734"/>
        <v>387.4</v>
      </c>
      <c r="CT1646">
        <f t="shared" si="735"/>
        <v>0</v>
      </c>
      <c r="CU1646">
        <f t="shared" si="736"/>
        <v>0</v>
      </c>
      <c r="CV1646">
        <f t="shared" si="737"/>
        <v>0</v>
      </c>
      <c r="CW1646">
        <f t="shared" si="738"/>
        <v>0</v>
      </c>
      <c r="CX1646">
        <f t="shared" si="738"/>
        <v>0</v>
      </c>
      <c r="CY1646">
        <f t="shared" si="739"/>
        <v>0</v>
      </c>
      <c r="CZ1646">
        <f t="shared" si="740"/>
        <v>0</v>
      </c>
      <c r="DC1646" t="s">
        <v>3</v>
      </c>
      <c r="DD1646" t="s">
        <v>186</v>
      </c>
      <c r="DE1646" t="s">
        <v>186</v>
      </c>
      <c r="DF1646" t="s">
        <v>186</v>
      </c>
      <c r="DG1646" t="s">
        <v>186</v>
      </c>
      <c r="DH1646" t="s">
        <v>3</v>
      </c>
      <c r="DI1646" t="s">
        <v>186</v>
      </c>
      <c r="DJ1646" t="s">
        <v>186</v>
      </c>
      <c r="DK1646" t="s">
        <v>3</v>
      </c>
      <c r="DL1646" t="s">
        <v>3</v>
      </c>
      <c r="DM1646" t="s">
        <v>3</v>
      </c>
      <c r="DN1646">
        <v>0</v>
      </c>
      <c r="DO1646">
        <v>0</v>
      </c>
      <c r="DP1646">
        <v>1</v>
      </c>
      <c r="DQ1646">
        <v>1</v>
      </c>
      <c r="DU1646">
        <v>1009</v>
      </c>
      <c r="DV1646" t="s">
        <v>171</v>
      </c>
      <c r="DW1646" t="s">
        <v>171</v>
      </c>
      <c r="DX1646">
        <v>1000</v>
      </c>
      <c r="EE1646">
        <v>34857348</v>
      </c>
      <c r="EF1646">
        <v>1</v>
      </c>
      <c r="EG1646" t="s">
        <v>86</v>
      </c>
      <c r="EH1646">
        <v>0</v>
      </c>
      <c r="EI1646" t="s">
        <v>3</v>
      </c>
      <c r="EJ1646">
        <v>4</v>
      </c>
      <c r="EK1646">
        <v>1</v>
      </c>
      <c r="EL1646" t="s">
        <v>176</v>
      </c>
      <c r="EM1646" t="s">
        <v>88</v>
      </c>
      <c r="EO1646" t="s">
        <v>3</v>
      </c>
      <c r="EQ1646">
        <v>0</v>
      </c>
      <c r="ER1646">
        <v>26.68</v>
      </c>
      <c r="ES1646">
        <v>0</v>
      </c>
      <c r="ET1646">
        <v>26.68</v>
      </c>
      <c r="EU1646">
        <v>14.9</v>
      </c>
      <c r="EV1646">
        <v>0</v>
      </c>
      <c r="EW1646">
        <v>0</v>
      </c>
      <c r="EX1646">
        <v>0</v>
      </c>
      <c r="EY1646">
        <v>0</v>
      </c>
      <c r="FQ1646">
        <v>0</v>
      </c>
      <c r="FR1646">
        <f t="shared" si="741"/>
        <v>0</v>
      </c>
      <c r="FS1646">
        <v>0</v>
      </c>
      <c r="FX1646">
        <v>0</v>
      </c>
      <c r="FY1646">
        <v>0</v>
      </c>
      <c r="GA1646" t="s">
        <v>3</v>
      </c>
      <c r="GD1646">
        <v>1</v>
      </c>
      <c r="GF1646">
        <v>-515617401</v>
      </c>
      <c r="GG1646">
        <v>2</v>
      </c>
      <c r="GH1646">
        <v>1</v>
      </c>
      <c r="GI1646">
        <v>-2</v>
      </c>
      <c r="GJ1646">
        <v>0</v>
      </c>
      <c r="GK1646">
        <v>0</v>
      </c>
      <c r="GL1646">
        <f t="shared" si="742"/>
        <v>0</v>
      </c>
      <c r="GM1646">
        <f>ROUND(O1646+X1646+Y1646,2)+GX1646</f>
        <v>0</v>
      </c>
      <c r="GN1646">
        <f>IF(OR(BI1646=0,BI1646=1),ROUND(O1646+X1646+Y1646,2),0)</f>
        <v>0</v>
      </c>
      <c r="GO1646">
        <f>IF(BI1646=2,ROUND(O1646+X1646+Y1646,2),0)</f>
        <v>0</v>
      </c>
      <c r="GP1646">
        <f>IF(BI1646=4,ROUND(O1646+X1646+Y1646,2)+GX1646,0)</f>
        <v>0</v>
      </c>
      <c r="GR1646">
        <v>0</v>
      </c>
      <c r="GS1646">
        <v>3</v>
      </c>
      <c r="GT1646">
        <v>0</v>
      </c>
      <c r="GU1646" t="s">
        <v>3</v>
      </c>
      <c r="GV1646">
        <f t="shared" si="743"/>
        <v>0</v>
      </c>
      <c r="GW1646">
        <v>1</v>
      </c>
      <c r="GX1646">
        <f t="shared" si="744"/>
        <v>0</v>
      </c>
      <c r="HA1646">
        <v>0</v>
      </c>
      <c r="HB1646">
        <v>0</v>
      </c>
      <c r="HC1646">
        <f t="shared" si="745"/>
        <v>0</v>
      </c>
      <c r="IK1646">
        <v>0</v>
      </c>
    </row>
    <row r="1647" spans="1:245" x14ac:dyDescent="0.2">
      <c r="A1647">
        <v>17</v>
      </c>
      <c r="B1647">
        <v>1</v>
      </c>
      <c r="E1647" t="s">
        <v>130</v>
      </c>
      <c r="F1647" t="s">
        <v>187</v>
      </c>
      <c r="G1647" t="s">
        <v>188</v>
      </c>
      <c r="H1647" t="s">
        <v>171</v>
      </c>
      <c r="I1647">
        <v>0</v>
      </c>
      <c r="J1647">
        <v>0</v>
      </c>
      <c r="O1647">
        <f t="shared" si="717"/>
        <v>0</v>
      </c>
      <c r="P1647">
        <f t="shared" si="718"/>
        <v>0</v>
      </c>
      <c r="Q1647">
        <f t="shared" si="719"/>
        <v>0</v>
      </c>
      <c r="R1647">
        <f t="shared" si="720"/>
        <v>0</v>
      </c>
      <c r="S1647">
        <f t="shared" si="721"/>
        <v>0</v>
      </c>
      <c r="T1647">
        <f t="shared" si="722"/>
        <v>0</v>
      </c>
      <c r="U1647">
        <f t="shared" si="723"/>
        <v>0</v>
      </c>
      <c r="V1647">
        <f t="shared" si="724"/>
        <v>0</v>
      </c>
      <c r="W1647">
        <f t="shared" si="725"/>
        <v>0</v>
      </c>
      <c r="X1647">
        <f t="shared" si="726"/>
        <v>0</v>
      </c>
      <c r="Y1647">
        <f t="shared" si="726"/>
        <v>0</v>
      </c>
      <c r="AA1647">
        <v>36286615</v>
      </c>
      <c r="AB1647">
        <f t="shared" si="727"/>
        <v>186.23</v>
      </c>
      <c r="AC1647">
        <f>ROUND((ES1647),6)</f>
        <v>186.23</v>
      </c>
      <c r="AD1647">
        <f>ROUND((((ET1647)-(EU1647))+AE1647),6)</f>
        <v>0</v>
      </c>
      <c r="AE1647">
        <f>ROUND((EU1647),6)</f>
        <v>0</v>
      </c>
      <c r="AF1647">
        <f>ROUND((EV1647),6)</f>
        <v>0</v>
      </c>
      <c r="AG1647">
        <f t="shared" si="729"/>
        <v>0</v>
      </c>
      <c r="AH1647">
        <f>(EW1647)</f>
        <v>0</v>
      </c>
      <c r="AI1647">
        <f>(EX1647)</f>
        <v>0</v>
      </c>
      <c r="AJ1647">
        <f t="shared" si="731"/>
        <v>0</v>
      </c>
      <c r="AK1647">
        <v>186.23</v>
      </c>
      <c r="AL1647">
        <v>186.23</v>
      </c>
      <c r="AM1647">
        <v>0</v>
      </c>
      <c r="AN1647">
        <v>0</v>
      </c>
      <c r="AO1647">
        <v>0</v>
      </c>
      <c r="AP1647">
        <v>0</v>
      </c>
      <c r="AQ1647">
        <v>0</v>
      </c>
      <c r="AR1647">
        <v>0</v>
      </c>
      <c r="AS1647">
        <v>0</v>
      </c>
      <c r="AT1647">
        <v>70</v>
      </c>
      <c r="AU1647">
        <v>10</v>
      </c>
      <c r="AV1647">
        <v>1</v>
      </c>
      <c r="AW1647">
        <v>1</v>
      </c>
      <c r="AZ1647">
        <v>1</v>
      </c>
      <c r="BA1647">
        <v>1</v>
      </c>
      <c r="BB1647">
        <v>1</v>
      </c>
      <c r="BC1647">
        <v>1</v>
      </c>
      <c r="BD1647" t="s">
        <v>3</v>
      </c>
      <c r="BE1647" t="s">
        <v>3</v>
      </c>
      <c r="BF1647" t="s">
        <v>3</v>
      </c>
      <c r="BG1647" t="s">
        <v>3</v>
      </c>
      <c r="BH1647">
        <v>3</v>
      </c>
      <c r="BI1647">
        <v>4</v>
      </c>
      <c r="BJ1647" t="s">
        <v>274</v>
      </c>
      <c r="BM1647">
        <v>0</v>
      </c>
      <c r="BN1647">
        <v>0</v>
      </c>
      <c r="BO1647" t="s">
        <v>3</v>
      </c>
      <c r="BP1647">
        <v>0</v>
      </c>
      <c r="BQ1647">
        <v>1</v>
      </c>
      <c r="BR1647">
        <v>0</v>
      </c>
      <c r="BS1647">
        <v>1</v>
      </c>
      <c r="BT1647">
        <v>1</v>
      </c>
      <c r="BU1647">
        <v>1</v>
      </c>
      <c r="BV1647">
        <v>1</v>
      </c>
      <c r="BW1647">
        <v>1</v>
      </c>
      <c r="BX1647">
        <v>1</v>
      </c>
      <c r="BY1647" t="s">
        <v>3</v>
      </c>
      <c r="BZ1647">
        <v>70</v>
      </c>
      <c r="CA1647">
        <v>10</v>
      </c>
      <c r="CE1647">
        <v>0</v>
      </c>
      <c r="CF1647">
        <v>0</v>
      </c>
      <c r="CG1647">
        <v>0</v>
      </c>
      <c r="CM1647">
        <v>0</v>
      </c>
      <c r="CN1647" t="s">
        <v>3</v>
      </c>
      <c r="CO1647">
        <v>0</v>
      </c>
      <c r="CP1647">
        <f t="shared" si="732"/>
        <v>0</v>
      </c>
      <c r="CQ1647">
        <f t="shared" si="733"/>
        <v>186.23</v>
      </c>
      <c r="CR1647">
        <f>((((ET1647)*BB1647-(EU1647)*BS1647)+AE1647*BS1647)*AV1647)</f>
        <v>0</v>
      </c>
      <c r="CS1647">
        <f t="shared" si="734"/>
        <v>0</v>
      </c>
      <c r="CT1647">
        <f t="shared" si="735"/>
        <v>0</v>
      </c>
      <c r="CU1647">
        <f t="shared" si="736"/>
        <v>0</v>
      </c>
      <c r="CV1647">
        <f t="shared" si="737"/>
        <v>0</v>
      </c>
      <c r="CW1647">
        <f t="shared" si="738"/>
        <v>0</v>
      </c>
      <c r="CX1647">
        <f t="shared" si="738"/>
        <v>0</v>
      </c>
      <c r="CY1647">
        <f t="shared" si="739"/>
        <v>0</v>
      </c>
      <c r="CZ1647">
        <f t="shared" si="740"/>
        <v>0</v>
      </c>
      <c r="DC1647" t="s">
        <v>3</v>
      </c>
      <c r="DD1647" t="s">
        <v>3</v>
      </c>
      <c r="DE1647" t="s">
        <v>3</v>
      </c>
      <c r="DF1647" t="s">
        <v>3</v>
      </c>
      <c r="DG1647" t="s">
        <v>3</v>
      </c>
      <c r="DH1647" t="s">
        <v>3</v>
      </c>
      <c r="DI1647" t="s">
        <v>3</v>
      </c>
      <c r="DJ1647" t="s">
        <v>3</v>
      </c>
      <c r="DK1647" t="s">
        <v>3</v>
      </c>
      <c r="DL1647" t="s">
        <v>3</v>
      </c>
      <c r="DM1647" t="s">
        <v>3</v>
      </c>
      <c r="DN1647">
        <v>0</v>
      </c>
      <c r="DO1647">
        <v>0</v>
      </c>
      <c r="DP1647">
        <v>1</v>
      </c>
      <c r="DQ1647">
        <v>1</v>
      </c>
      <c r="DU1647">
        <v>1009</v>
      </c>
      <c r="DV1647" t="s">
        <v>171</v>
      </c>
      <c r="DW1647" t="s">
        <v>171</v>
      </c>
      <c r="DX1647">
        <v>1000</v>
      </c>
      <c r="EE1647">
        <v>34857346</v>
      </c>
      <c r="EF1647">
        <v>1</v>
      </c>
      <c r="EG1647" t="s">
        <v>86</v>
      </c>
      <c r="EH1647">
        <v>0</v>
      </c>
      <c r="EI1647" t="s">
        <v>3</v>
      </c>
      <c r="EJ1647">
        <v>4</v>
      </c>
      <c r="EK1647">
        <v>0</v>
      </c>
      <c r="EL1647" t="s">
        <v>87</v>
      </c>
      <c r="EM1647" t="s">
        <v>88</v>
      </c>
      <c r="EO1647" t="s">
        <v>3</v>
      </c>
      <c r="EQ1647">
        <v>0</v>
      </c>
      <c r="ER1647">
        <v>186.23</v>
      </c>
      <c r="ES1647">
        <v>186.23</v>
      </c>
      <c r="ET1647">
        <v>0</v>
      </c>
      <c r="EU1647">
        <v>0</v>
      </c>
      <c r="EV1647">
        <v>0</v>
      </c>
      <c r="EW1647">
        <v>0</v>
      </c>
      <c r="EX1647">
        <v>0</v>
      </c>
      <c r="EY1647">
        <v>0</v>
      </c>
      <c r="FQ1647">
        <v>0</v>
      </c>
      <c r="FR1647">
        <f t="shared" si="741"/>
        <v>0</v>
      </c>
      <c r="FS1647">
        <v>0</v>
      </c>
      <c r="FX1647">
        <v>70</v>
      </c>
      <c r="FY1647">
        <v>10</v>
      </c>
      <c r="GA1647" t="s">
        <v>3</v>
      </c>
      <c r="GD1647">
        <v>0</v>
      </c>
      <c r="GF1647">
        <v>-1995379433</v>
      </c>
      <c r="GG1647">
        <v>2</v>
      </c>
      <c r="GH1647">
        <v>1</v>
      </c>
      <c r="GI1647">
        <v>-2</v>
      </c>
      <c r="GJ1647">
        <v>0</v>
      </c>
      <c r="GK1647">
        <f>ROUND(R1647*(R12)/100,2)</f>
        <v>0</v>
      </c>
      <c r="GL1647">
        <f t="shared" si="742"/>
        <v>0</v>
      </c>
      <c r="GM1647">
        <f>ROUND(O1647+X1647+Y1647+GK1647,2)+GX1647</f>
        <v>0</v>
      </c>
      <c r="GN1647">
        <f>IF(OR(BI1647=0,BI1647=1),ROUND(O1647+X1647+Y1647+GK1647,2),0)</f>
        <v>0</v>
      </c>
      <c r="GO1647">
        <f>IF(BI1647=2,ROUND(O1647+X1647+Y1647+GK1647,2),0)</f>
        <v>0</v>
      </c>
      <c r="GP1647">
        <f>IF(BI1647=4,ROUND(O1647+X1647+Y1647+GK1647,2)+GX1647,0)</f>
        <v>0</v>
      </c>
      <c r="GR1647">
        <v>0</v>
      </c>
      <c r="GS1647">
        <v>3</v>
      </c>
      <c r="GT1647">
        <v>0</v>
      </c>
      <c r="GU1647" t="s">
        <v>3</v>
      </c>
      <c r="GV1647">
        <f t="shared" si="743"/>
        <v>0</v>
      </c>
      <c r="GW1647">
        <v>1</v>
      </c>
      <c r="GX1647">
        <f t="shared" si="744"/>
        <v>0</v>
      </c>
      <c r="HA1647">
        <v>0</v>
      </c>
      <c r="HB1647">
        <v>0</v>
      </c>
      <c r="HC1647">
        <f t="shared" si="745"/>
        <v>0</v>
      </c>
      <c r="IK1647">
        <v>0</v>
      </c>
    </row>
    <row r="1649" spans="1:206" x14ac:dyDescent="0.2">
      <c r="A1649" s="2">
        <v>51</v>
      </c>
      <c r="B1649" s="2">
        <f>B1637</f>
        <v>1</v>
      </c>
      <c r="C1649" s="2">
        <f>A1637</f>
        <v>5</v>
      </c>
      <c r="D1649" s="2">
        <f>ROW(A1637)</f>
        <v>1637</v>
      </c>
      <c r="E1649" s="2"/>
      <c r="F1649" s="2" t="str">
        <f>IF(F1637&lt;&gt;"",F1637,"")</f>
        <v>1.1.1</v>
      </c>
      <c r="G1649" s="2" t="str">
        <f>IF(G1637&lt;&gt;"",G1637,"")</f>
        <v>Подготовительные работы</v>
      </c>
      <c r="H1649" s="2">
        <v>0</v>
      </c>
      <c r="I1649" s="2"/>
      <c r="J1649" s="2"/>
      <c r="K1649" s="2"/>
      <c r="L1649" s="2"/>
      <c r="M1649" s="2"/>
      <c r="N1649" s="2"/>
      <c r="O1649" s="2">
        <f t="shared" ref="O1649:T1649" si="746">ROUND(AB1649,2)</f>
        <v>0</v>
      </c>
      <c r="P1649" s="2">
        <f t="shared" si="746"/>
        <v>0</v>
      </c>
      <c r="Q1649" s="2">
        <f t="shared" si="746"/>
        <v>0</v>
      </c>
      <c r="R1649" s="2">
        <f t="shared" si="746"/>
        <v>0</v>
      </c>
      <c r="S1649" s="2">
        <f t="shared" si="746"/>
        <v>0</v>
      </c>
      <c r="T1649" s="2">
        <f t="shared" si="746"/>
        <v>0</v>
      </c>
      <c r="U1649" s="2">
        <f>AH1649</f>
        <v>0</v>
      </c>
      <c r="V1649" s="2">
        <f>AI1649</f>
        <v>0</v>
      </c>
      <c r="W1649" s="2">
        <f>ROUND(AJ1649,2)</f>
        <v>0</v>
      </c>
      <c r="X1649" s="2">
        <f>ROUND(AK1649,2)</f>
        <v>0</v>
      </c>
      <c r="Y1649" s="2">
        <f>ROUND(AL1649,2)</f>
        <v>0</v>
      </c>
      <c r="Z1649" s="2"/>
      <c r="AA1649" s="2"/>
      <c r="AB1649" s="2">
        <f>ROUND(SUMIF(AA1641:AA1647,"=36286615",O1641:O1647),2)</f>
        <v>0</v>
      </c>
      <c r="AC1649" s="2">
        <f>ROUND(SUMIF(AA1641:AA1647,"=36286615",P1641:P1647),2)</f>
        <v>0</v>
      </c>
      <c r="AD1649" s="2">
        <f>ROUND(SUMIF(AA1641:AA1647,"=36286615",Q1641:Q1647),2)</f>
        <v>0</v>
      </c>
      <c r="AE1649" s="2">
        <f>ROUND(SUMIF(AA1641:AA1647,"=36286615",R1641:R1647),2)</f>
        <v>0</v>
      </c>
      <c r="AF1649" s="2">
        <f>ROUND(SUMIF(AA1641:AA1647,"=36286615",S1641:S1647),2)</f>
        <v>0</v>
      </c>
      <c r="AG1649" s="2">
        <f>ROUND(SUMIF(AA1641:AA1647,"=36286615",T1641:T1647),2)</f>
        <v>0</v>
      </c>
      <c r="AH1649" s="2">
        <f>SUMIF(AA1641:AA1647,"=36286615",U1641:U1647)</f>
        <v>0</v>
      </c>
      <c r="AI1649" s="2">
        <f>SUMIF(AA1641:AA1647,"=36286615",V1641:V1647)</f>
        <v>0</v>
      </c>
      <c r="AJ1649" s="2">
        <f>ROUND(SUMIF(AA1641:AA1647,"=36286615",W1641:W1647),2)</f>
        <v>0</v>
      </c>
      <c r="AK1649" s="2">
        <f>ROUND(SUMIF(AA1641:AA1647,"=36286615",X1641:X1647),2)</f>
        <v>0</v>
      </c>
      <c r="AL1649" s="2">
        <f>ROUND(SUMIF(AA1641:AA1647,"=36286615",Y1641:Y1647),2)</f>
        <v>0</v>
      </c>
      <c r="AM1649" s="2"/>
      <c r="AN1649" s="2"/>
      <c r="AO1649" s="2">
        <f t="shared" ref="AO1649:BC1649" si="747">ROUND(BX1649,2)</f>
        <v>0</v>
      </c>
      <c r="AP1649" s="2">
        <f t="shared" si="747"/>
        <v>0</v>
      </c>
      <c r="AQ1649" s="2">
        <f t="shared" si="747"/>
        <v>0</v>
      </c>
      <c r="AR1649" s="2">
        <f t="shared" si="747"/>
        <v>0</v>
      </c>
      <c r="AS1649" s="2">
        <f t="shared" si="747"/>
        <v>0</v>
      </c>
      <c r="AT1649" s="2">
        <f t="shared" si="747"/>
        <v>0</v>
      </c>
      <c r="AU1649" s="2">
        <f t="shared" si="747"/>
        <v>0</v>
      </c>
      <c r="AV1649" s="2">
        <f t="shared" si="747"/>
        <v>0</v>
      </c>
      <c r="AW1649" s="2">
        <f t="shared" si="747"/>
        <v>0</v>
      </c>
      <c r="AX1649" s="2">
        <f t="shared" si="747"/>
        <v>0</v>
      </c>
      <c r="AY1649" s="2">
        <f t="shared" si="747"/>
        <v>0</v>
      </c>
      <c r="AZ1649" s="2">
        <f t="shared" si="747"/>
        <v>0</v>
      </c>
      <c r="BA1649" s="2">
        <f t="shared" si="747"/>
        <v>0</v>
      </c>
      <c r="BB1649" s="2">
        <f t="shared" si="747"/>
        <v>0</v>
      </c>
      <c r="BC1649" s="2">
        <f t="shared" si="747"/>
        <v>0</v>
      </c>
      <c r="BD1649" s="2"/>
      <c r="BE1649" s="2"/>
      <c r="BF1649" s="2"/>
      <c r="BG1649" s="2"/>
      <c r="BH1649" s="2"/>
      <c r="BI1649" s="2"/>
      <c r="BJ1649" s="2"/>
      <c r="BK1649" s="2"/>
      <c r="BL1649" s="2"/>
      <c r="BM1649" s="2"/>
      <c r="BN1649" s="2"/>
      <c r="BO1649" s="2"/>
      <c r="BP1649" s="2"/>
      <c r="BQ1649" s="2"/>
      <c r="BR1649" s="2"/>
      <c r="BS1649" s="2"/>
      <c r="BT1649" s="2"/>
      <c r="BU1649" s="2"/>
      <c r="BV1649" s="2"/>
      <c r="BW1649" s="2"/>
      <c r="BX1649" s="2">
        <f>ROUND(SUMIF(AA1641:AA1647,"=36286615",FQ1641:FQ1647),2)</f>
        <v>0</v>
      </c>
      <c r="BY1649" s="2">
        <f>ROUND(SUMIF(AA1641:AA1647,"=36286615",FR1641:FR1647),2)</f>
        <v>0</v>
      </c>
      <c r="BZ1649" s="2">
        <f>ROUND(SUMIF(AA1641:AA1647,"=36286615",GL1641:GL1647),2)</f>
        <v>0</v>
      </c>
      <c r="CA1649" s="2">
        <f>ROUND(SUMIF(AA1641:AA1647,"=36286615",GM1641:GM1647),2)</f>
        <v>0</v>
      </c>
      <c r="CB1649" s="2">
        <f>ROUND(SUMIF(AA1641:AA1647,"=36286615",GN1641:GN1647),2)</f>
        <v>0</v>
      </c>
      <c r="CC1649" s="2">
        <f>ROUND(SUMIF(AA1641:AA1647,"=36286615",GO1641:GO1647),2)</f>
        <v>0</v>
      </c>
      <c r="CD1649" s="2">
        <f>ROUND(SUMIF(AA1641:AA1647,"=36286615",GP1641:GP1647),2)</f>
        <v>0</v>
      </c>
      <c r="CE1649" s="2">
        <f>AC1649-BX1649</f>
        <v>0</v>
      </c>
      <c r="CF1649" s="2">
        <f>AC1649-BY1649</f>
        <v>0</v>
      </c>
      <c r="CG1649" s="2">
        <f>BX1649-BZ1649</f>
        <v>0</v>
      </c>
      <c r="CH1649" s="2">
        <f>AC1649-BX1649-BY1649+BZ1649</f>
        <v>0</v>
      </c>
      <c r="CI1649" s="2">
        <f>BY1649-BZ1649</f>
        <v>0</v>
      </c>
      <c r="CJ1649" s="2">
        <f>ROUND(SUMIF(AA1641:AA1647,"=36286615",GX1641:GX1647),2)</f>
        <v>0</v>
      </c>
      <c r="CK1649" s="2">
        <f>ROUND(SUMIF(AA1641:AA1647,"=36286615",GY1641:GY1647),2)</f>
        <v>0</v>
      </c>
      <c r="CL1649" s="2">
        <f>ROUND(SUMIF(AA1641:AA1647,"=36286615",GZ1641:GZ1647),2)</f>
        <v>0</v>
      </c>
      <c r="CM1649" s="2"/>
      <c r="CN1649" s="2"/>
      <c r="CO1649" s="2"/>
      <c r="CP1649" s="2"/>
      <c r="CQ1649" s="2"/>
      <c r="CR1649" s="2"/>
      <c r="CS1649" s="2"/>
      <c r="CT1649" s="2"/>
      <c r="CU1649" s="2"/>
      <c r="CV1649" s="2"/>
      <c r="CW1649" s="2"/>
      <c r="CX1649" s="2"/>
      <c r="CY1649" s="2"/>
      <c r="CZ1649" s="2"/>
      <c r="DA1649" s="2"/>
      <c r="DB1649" s="2"/>
      <c r="DC1649" s="2"/>
      <c r="DD1649" s="2"/>
      <c r="DE1649" s="2"/>
      <c r="DF1649" s="2"/>
      <c r="DG1649" s="3"/>
      <c r="DH1649" s="3"/>
      <c r="DI1649" s="3"/>
      <c r="DJ1649" s="3"/>
      <c r="DK1649" s="3"/>
      <c r="DL1649" s="3"/>
      <c r="DM1649" s="3"/>
      <c r="DN1649" s="3"/>
      <c r="DO1649" s="3"/>
      <c r="DP1649" s="3"/>
      <c r="DQ1649" s="3"/>
      <c r="DR1649" s="3"/>
      <c r="DS1649" s="3"/>
      <c r="DT1649" s="3"/>
      <c r="DU1649" s="3"/>
      <c r="DV1649" s="3"/>
      <c r="DW1649" s="3"/>
      <c r="DX1649" s="3"/>
      <c r="DY1649" s="3"/>
      <c r="DZ1649" s="3"/>
      <c r="EA1649" s="3"/>
      <c r="EB1649" s="3"/>
      <c r="EC1649" s="3"/>
      <c r="ED1649" s="3"/>
      <c r="EE1649" s="3"/>
      <c r="EF1649" s="3"/>
      <c r="EG1649" s="3"/>
      <c r="EH1649" s="3"/>
      <c r="EI1649" s="3"/>
      <c r="EJ1649" s="3"/>
      <c r="EK1649" s="3"/>
      <c r="EL1649" s="3"/>
      <c r="EM1649" s="3"/>
      <c r="EN1649" s="3"/>
      <c r="EO1649" s="3"/>
      <c r="EP1649" s="3"/>
      <c r="EQ1649" s="3"/>
      <c r="ER1649" s="3"/>
      <c r="ES1649" s="3"/>
      <c r="ET1649" s="3"/>
      <c r="EU1649" s="3"/>
      <c r="EV1649" s="3"/>
      <c r="EW1649" s="3"/>
      <c r="EX1649" s="3"/>
      <c r="EY1649" s="3"/>
      <c r="EZ1649" s="3"/>
      <c r="FA1649" s="3"/>
      <c r="FB1649" s="3"/>
      <c r="FC1649" s="3"/>
      <c r="FD1649" s="3"/>
      <c r="FE1649" s="3"/>
      <c r="FF1649" s="3"/>
      <c r="FG1649" s="3"/>
      <c r="FH1649" s="3"/>
      <c r="FI1649" s="3"/>
      <c r="FJ1649" s="3"/>
      <c r="FK1649" s="3"/>
      <c r="FL1649" s="3"/>
      <c r="FM1649" s="3"/>
      <c r="FN1649" s="3"/>
      <c r="FO1649" s="3"/>
      <c r="FP1649" s="3"/>
      <c r="FQ1649" s="3"/>
      <c r="FR1649" s="3"/>
      <c r="FS1649" s="3"/>
      <c r="FT1649" s="3"/>
      <c r="FU1649" s="3"/>
      <c r="FV1649" s="3"/>
      <c r="FW1649" s="3"/>
      <c r="FX1649" s="3"/>
      <c r="FY1649" s="3"/>
      <c r="FZ1649" s="3"/>
      <c r="GA1649" s="3"/>
      <c r="GB1649" s="3"/>
      <c r="GC1649" s="3"/>
      <c r="GD1649" s="3"/>
      <c r="GE1649" s="3"/>
      <c r="GF1649" s="3"/>
      <c r="GG1649" s="3"/>
      <c r="GH1649" s="3"/>
      <c r="GI1649" s="3"/>
      <c r="GJ1649" s="3"/>
      <c r="GK1649" s="3"/>
      <c r="GL1649" s="3"/>
      <c r="GM1649" s="3"/>
      <c r="GN1649" s="3"/>
      <c r="GO1649" s="3"/>
      <c r="GP1649" s="3"/>
      <c r="GQ1649" s="3"/>
      <c r="GR1649" s="3"/>
      <c r="GS1649" s="3"/>
      <c r="GT1649" s="3"/>
      <c r="GU1649" s="3"/>
      <c r="GV1649" s="3"/>
      <c r="GW1649" s="3"/>
      <c r="GX1649" s="3">
        <v>0</v>
      </c>
    </row>
    <row r="1651" spans="1:206" x14ac:dyDescent="0.2">
      <c r="A1651" s="4">
        <v>50</v>
      </c>
      <c r="B1651" s="4">
        <v>0</v>
      </c>
      <c r="C1651" s="4">
        <v>0</v>
      </c>
      <c r="D1651" s="4">
        <v>1</v>
      </c>
      <c r="E1651" s="4">
        <v>201</v>
      </c>
      <c r="F1651" s="4">
        <f>ROUND(Source!O1649,O1651)</f>
        <v>0</v>
      </c>
      <c r="G1651" s="4" t="s">
        <v>12</v>
      </c>
      <c r="H1651" s="4" t="s">
        <v>13</v>
      </c>
      <c r="I1651" s="4"/>
      <c r="J1651" s="4"/>
      <c r="K1651" s="4">
        <v>201</v>
      </c>
      <c r="L1651" s="4">
        <v>1</v>
      </c>
      <c r="M1651" s="4">
        <v>3</v>
      </c>
      <c r="N1651" s="4" t="s">
        <v>3</v>
      </c>
      <c r="O1651" s="4">
        <v>2</v>
      </c>
      <c r="P1651" s="4"/>
      <c r="Q1651" s="4"/>
      <c r="R1651" s="4"/>
      <c r="S1651" s="4"/>
      <c r="T1651" s="4"/>
      <c r="U1651" s="4"/>
      <c r="V1651" s="4"/>
      <c r="W1651" s="4"/>
    </row>
    <row r="1652" spans="1:206" x14ac:dyDescent="0.2">
      <c r="A1652" s="4">
        <v>50</v>
      </c>
      <c r="B1652" s="4">
        <v>0</v>
      </c>
      <c r="C1652" s="4">
        <v>0</v>
      </c>
      <c r="D1652" s="4">
        <v>1</v>
      </c>
      <c r="E1652" s="4">
        <v>202</v>
      </c>
      <c r="F1652" s="4">
        <f>ROUND(Source!P1649,O1652)</f>
        <v>0</v>
      </c>
      <c r="G1652" s="4" t="s">
        <v>14</v>
      </c>
      <c r="H1652" s="4" t="s">
        <v>15</v>
      </c>
      <c r="I1652" s="4"/>
      <c r="J1652" s="4"/>
      <c r="K1652" s="4">
        <v>202</v>
      </c>
      <c r="L1652" s="4">
        <v>2</v>
      </c>
      <c r="M1652" s="4">
        <v>3</v>
      </c>
      <c r="N1652" s="4" t="s">
        <v>3</v>
      </c>
      <c r="O1652" s="4">
        <v>2</v>
      </c>
      <c r="P1652" s="4"/>
      <c r="Q1652" s="4"/>
      <c r="R1652" s="4"/>
      <c r="S1652" s="4"/>
      <c r="T1652" s="4"/>
      <c r="U1652" s="4"/>
      <c r="V1652" s="4"/>
      <c r="W1652" s="4"/>
    </row>
    <row r="1653" spans="1:206" x14ac:dyDescent="0.2">
      <c r="A1653" s="4">
        <v>50</v>
      </c>
      <c r="B1653" s="4">
        <v>0</v>
      </c>
      <c r="C1653" s="4">
        <v>0</v>
      </c>
      <c r="D1653" s="4">
        <v>1</v>
      </c>
      <c r="E1653" s="4">
        <v>222</v>
      </c>
      <c r="F1653" s="4">
        <f>ROUND(Source!AO1649,O1653)</f>
        <v>0</v>
      </c>
      <c r="G1653" s="4" t="s">
        <v>16</v>
      </c>
      <c r="H1653" s="4" t="s">
        <v>17</v>
      </c>
      <c r="I1653" s="4"/>
      <c r="J1653" s="4"/>
      <c r="K1653" s="4">
        <v>222</v>
      </c>
      <c r="L1653" s="4">
        <v>3</v>
      </c>
      <c r="M1653" s="4">
        <v>3</v>
      </c>
      <c r="N1653" s="4" t="s">
        <v>3</v>
      </c>
      <c r="O1653" s="4">
        <v>2</v>
      </c>
      <c r="P1653" s="4"/>
      <c r="Q1653" s="4"/>
      <c r="R1653" s="4"/>
      <c r="S1653" s="4"/>
      <c r="T1653" s="4"/>
      <c r="U1653" s="4"/>
      <c r="V1653" s="4"/>
      <c r="W1653" s="4"/>
    </row>
    <row r="1654" spans="1:206" x14ac:dyDescent="0.2">
      <c r="A1654" s="4">
        <v>50</v>
      </c>
      <c r="B1654" s="4">
        <v>0</v>
      </c>
      <c r="C1654" s="4">
        <v>0</v>
      </c>
      <c r="D1654" s="4">
        <v>1</v>
      </c>
      <c r="E1654" s="4">
        <v>225</v>
      </c>
      <c r="F1654" s="4">
        <f>ROUND(Source!AV1649,O1654)</f>
        <v>0</v>
      </c>
      <c r="G1654" s="4" t="s">
        <v>18</v>
      </c>
      <c r="H1654" s="4" t="s">
        <v>19</v>
      </c>
      <c r="I1654" s="4"/>
      <c r="J1654" s="4"/>
      <c r="K1654" s="4">
        <v>225</v>
      </c>
      <c r="L1654" s="4">
        <v>4</v>
      </c>
      <c r="M1654" s="4">
        <v>3</v>
      </c>
      <c r="N1654" s="4" t="s">
        <v>3</v>
      </c>
      <c r="O1654" s="4">
        <v>2</v>
      </c>
      <c r="P1654" s="4"/>
      <c r="Q1654" s="4"/>
      <c r="R1654" s="4"/>
      <c r="S1654" s="4"/>
      <c r="T1654" s="4"/>
      <c r="U1654" s="4"/>
      <c r="V1654" s="4"/>
      <c r="W1654" s="4"/>
    </row>
    <row r="1655" spans="1:206" x14ac:dyDescent="0.2">
      <c r="A1655" s="4">
        <v>50</v>
      </c>
      <c r="B1655" s="4">
        <v>0</v>
      </c>
      <c r="C1655" s="4">
        <v>0</v>
      </c>
      <c r="D1655" s="4">
        <v>1</v>
      </c>
      <c r="E1655" s="4">
        <v>226</v>
      </c>
      <c r="F1655" s="4">
        <f>ROUND(Source!AW1649,O1655)</f>
        <v>0</v>
      </c>
      <c r="G1655" s="4" t="s">
        <v>20</v>
      </c>
      <c r="H1655" s="4" t="s">
        <v>21</v>
      </c>
      <c r="I1655" s="4"/>
      <c r="J1655" s="4"/>
      <c r="K1655" s="4">
        <v>226</v>
      </c>
      <c r="L1655" s="4">
        <v>5</v>
      </c>
      <c r="M1655" s="4">
        <v>3</v>
      </c>
      <c r="N1655" s="4" t="s">
        <v>3</v>
      </c>
      <c r="O1655" s="4">
        <v>2</v>
      </c>
      <c r="P1655" s="4"/>
      <c r="Q1655" s="4"/>
      <c r="R1655" s="4"/>
      <c r="S1655" s="4"/>
      <c r="T1655" s="4"/>
      <c r="U1655" s="4"/>
      <c r="V1655" s="4"/>
      <c r="W1655" s="4"/>
    </row>
    <row r="1656" spans="1:206" x14ac:dyDescent="0.2">
      <c r="A1656" s="4">
        <v>50</v>
      </c>
      <c r="B1656" s="4">
        <v>0</v>
      </c>
      <c r="C1656" s="4">
        <v>0</v>
      </c>
      <c r="D1656" s="4">
        <v>1</v>
      </c>
      <c r="E1656" s="4">
        <v>227</v>
      </c>
      <c r="F1656" s="4">
        <f>ROUND(Source!AX1649,O1656)</f>
        <v>0</v>
      </c>
      <c r="G1656" s="4" t="s">
        <v>22</v>
      </c>
      <c r="H1656" s="4" t="s">
        <v>23</v>
      </c>
      <c r="I1656" s="4"/>
      <c r="J1656" s="4"/>
      <c r="K1656" s="4">
        <v>227</v>
      </c>
      <c r="L1656" s="4">
        <v>6</v>
      </c>
      <c r="M1656" s="4">
        <v>3</v>
      </c>
      <c r="N1656" s="4" t="s">
        <v>3</v>
      </c>
      <c r="O1656" s="4">
        <v>2</v>
      </c>
      <c r="P1656" s="4"/>
      <c r="Q1656" s="4"/>
      <c r="R1656" s="4"/>
      <c r="S1656" s="4"/>
      <c r="T1656" s="4"/>
      <c r="U1656" s="4"/>
      <c r="V1656" s="4"/>
      <c r="W1656" s="4"/>
    </row>
    <row r="1657" spans="1:206" x14ac:dyDescent="0.2">
      <c r="A1657" s="4">
        <v>50</v>
      </c>
      <c r="B1657" s="4">
        <v>0</v>
      </c>
      <c r="C1657" s="4">
        <v>0</v>
      </c>
      <c r="D1657" s="4">
        <v>1</v>
      </c>
      <c r="E1657" s="4">
        <v>228</v>
      </c>
      <c r="F1657" s="4">
        <f>ROUND(Source!AY1649,O1657)</f>
        <v>0</v>
      </c>
      <c r="G1657" s="4" t="s">
        <v>24</v>
      </c>
      <c r="H1657" s="4" t="s">
        <v>25</v>
      </c>
      <c r="I1657" s="4"/>
      <c r="J1657" s="4"/>
      <c r="K1657" s="4">
        <v>228</v>
      </c>
      <c r="L1657" s="4">
        <v>7</v>
      </c>
      <c r="M1657" s="4">
        <v>3</v>
      </c>
      <c r="N1657" s="4" t="s">
        <v>3</v>
      </c>
      <c r="O1657" s="4">
        <v>2</v>
      </c>
      <c r="P1657" s="4"/>
      <c r="Q1657" s="4"/>
      <c r="R1657" s="4"/>
      <c r="S1657" s="4"/>
      <c r="T1657" s="4"/>
      <c r="U1657" s="4"/>
      <c r="V1657" s="4"/>
      <c r="W1657" s="4"/>
    </row>
    <row r="1658" spans="1:206" x14ac:dyDescent="0.2">
      <c r="A1658" s="4">
        <v>50</v>
      </c>
      <c r="B1658" s="4">
        <v>0</v>
      </c>
      <c r="C1658" s="4">
        <v>0</v>
      </c>
      <c r="D1658" s="4">
        <v>1</v>
      </c>
      <c r="E1658" s="4">
        <v>216</v>
      </c>
      <c r="F1658" s="4">
        <f>ROUND(Source!AP1649,O1658)</f>
        <v>0</v>
      </c>
      <c r="G1658" s="4" t="s">
        <v>26</v>
      </c>
      <c r="H1658" s="4" t="s">
        <v>27</v>
      </c>
      <c r="I1658" s="4"/>
      <c r="J1658" s="4"/>
      <c r="K1658" s="4">
        <v>216</v>
      </c>
      <c r="L1658" s="4">
        <v>8</v>
      </c>
      <c r="M1658" s="4">
        <v>3</v>
      </c>
      <c r="N1658" s="4" t="s">
        <v>3</v>
      </c>
      <c r="O1658" s="4">
        <v>2</v>
      </c>
      <c r="P1658" s="4"/>
      <c r="Q1658" s="4"/>
      <c r="R1658" s="4"/>
      <c r="S1658" s="4"/>
      <c r="T1658" s="4"/>
      <c r="U1658" s="4"/>
      <c r="V1658" s="4"/>
      <c r="W1658" s="4"/>
    </row>
    <row r="1659" spans="1:206" x14ac:dyDescent="0.2">
      <c r="A1659" s="4">
        <v>50</v>
      </c>
      <c r="B1659" s="4">
        <v>0</v>
      </c>
      <c r="C1659" s="4">
        <v>0</v>
      </c>
      <c r="D1659" s="4">
        <v>1</v>
      </c>
      <c r="E1659" s="4">
        <v>223</v>
      </c>
      <c r="F1659" s="4">
        <f>ROUND(Source!AQ1649,O1659)</f>
        <v>0</v>
      </c>
      <c r="G1659" s="4" t="s">
        <v>28</v>
      </c>
      <c r="H1659" s="4" t="s">
        <v>29</v>
      </c>
      <c r="I1659" s="4"/>
      <c r="J1659" s="4"/>
      <c r="K1659" s="4">
        <v>223</v>
      </c>
      <c r="L1659" s="4">
        <v>9</v>
      </c>
      <c r="M1659" s="4">
        <v>3</v>
      </c>
      <c r="N1659" s="4" t="s">
        <v>3</v>
      </c>
      <c r="O1659" s="4">
        <v>2</v>
      </c>
      <c r="P1659" s="4"/>
      <c r="Q1659" s="4"/>
      <c r="R1659" s="4"/>
      <c r="S1659" s="4"/>
      <c r="T1659" s="4"/>
      <c r="U1659" s="4"/>
      <c r="V1659" s="4"/>
      <c r="W1659" s="4"/>
    </row>
    <row r="1660" spans="1:206" x14ac:dyDescent="0.2">
      <c r="A1660" s="4">
        <v>50</v>
      </c>
      <c r="B1660" s="4">
        <v>0</v>
      </c>
      <c r="C1660" s="4">
        <v>0</v>
      </c>
      <c r="D1660" s="4">
        <v>1</v>
      </c>
      <c r="E1660" s="4">
        <v>229</v>
      </c>
      <c r="F1660" s="4">
        <f>ROUND(Source!AZ1649,O1660)</f>
        <v>0</v>
      </c>
      <c r="G1660" s="4" t="s">
        <v>30</v>
      </c>
      <c r="H1660" s="4" t="s">
        <v>31</v>
      </c>
      <c r="I1660" s="4"/>
      <c r="J1660" s="4"/>
      <c r="K1660" s="4">
        <v>229</v>
      </c>
      <c r="L1660" s="4">
        <v>10</v>
      </c>
      <c r="M1660" s="4">
        <v>3</v>
      </c>
      <c r="N1660" s="4" t="s">
        <v>3</v>
      </c>
      <c r="O1660" s="4">
        <v>2</v>
      </c>
      <c r="P1660" s="4"/>
      <c r="Q1660" s="4"/>
      <c r="R1660" s="4"/>
      <c r="S1660" s="4"/>
      <c r="T1660" s="4"/>
      <c r="U1660" s="4"/>
      <c r="V1660" s="4"/>
      <c r="W1660" s="4"/>
    </row>
    <row r="1661" spans="1:206" x14ac:dyDescent="0.2">
      <c r="A1661" s="4">
        <v>50</v>
      </c>
      <c r="B1661" s="4">
        <v>0</v>
      </c>
      <c r="C1661" s="4">
        <v>0</v>
      </c>
      <c r="D1661" s="4">
        <v>1</v>
      </c>
      <c r="E1661" s="4">
        <v>203</v>
      </c>
      <c r="F1661" s="4">
        <f>ROUND(Source!Q1649,O1661)</f>
        <v>0</v>
      </c>
      <c r="G1661" s="4" t="s">
        <v>32</v>
      </c>
      <c r="H1661" s="4" t="s">
        <v>33</v>
      </c>
      <c r="I1661" s="4"/>
      <c r="J1661" s="4"/>
      <c r="K1661" s="4">
        <v>203</v>
      </c>
      <c r="L1661" s="4">
        <v>11</v>
      </c>
      <c r="M1661" s="4">
        <v>3</v>
      </c>
      <c r="N1661" s="4" t="s">
        <v>3</v>
      </c>
      <c r="O1661" s="4">
        <v>2</v>
      </c>
      <c r="P1661" s="4"/>
      <c r="Q1661" s="4"/>
      <c r="R1661" s="4"/>
      <c r="S1661" s="4"/>
      <c r="T1661" s="4"/>
      <c r="U1661" s="4"/>
      <c r="V1661" s="4"/>
      <c r="W1661" s="4"/>
    </row>
    <row r="1662" spans="1:206" x14ac:dyDescent="0.2">
      <c r="A1662" s="4">
        <v>50</v>
      </c>
      <c r="B1662" s="4">
        <v>0</v>
      </c>
      <c r="C1662" s="4">
        <v>0</v>
      </c>
      <c r="D1662" s="4">
        <v>1</v>
      </c>
      <c r="E1662" s="4">
        <v>231</v>
      </c>
      <c r="F1662" s="4">
        <f>ROUND(Source!BB1649,O1662)</f>
        <v>0</v>
      </c>
      <c r="G1662" s="4" t="s">
        <v>34</v>
      </c>
      <c r="H1662" s="4" t="s">
        <v>35</v>
      </c>
      <c r="I1662" s="4"/>
      <c r="J1662" s="4"/>
      <c r="K1662" s="4">
        <v>231</v>
      </c>
      <c r="L1662" s="4">
        <v>12</v>
      </c>
      <c r="M1662" s="4">
        <v>3</v>
      </c>
      <c r="N1662" s="4" t="s">
        <v>3</v>
      </c>
      <c r="O1662" s="4">
        <v>2</v>
      </c>
      <c r="P1662" s="4"/>
      <c r="Q1662" s="4"/>
      <c r="R1662" s="4"/>
      <c r="S1662" s="4"/>
      <c r="T1662" s="4"/>
      <c r="U1662" s="4"/>
      <c r="V1662" s="4"/>
      <c r="W1662" s="4"/>
    </row>
    <row r="1663" spans="1:206" x14ac:dyDescent="0.2">
      <c r="A1663" s="4">
        <v>50</v>
      </c>
      <c r="B1663" s="4">
        <v>0</v>
      </c>
      <c r="C1663" s="4">
        <v>0</v>
      </c>
      <c r="D1663" s="4">
        <v>1</v>
      </c>
      <c r="E1663" s="4">
        <v>204</v>
      </c>
      <c r="F1663" s="4">
        <f>ROUND(Source!R1649,O1663)</f>
        <v>0</v>
      </c>
      <c r="G1663" s="4" t="s">
        <v>36</v>
      </c>
      <c r="H1663" s="4" t="s">
        <v>37</v>
      </c>
      <c r="I1663" s="4"/>
      <c r="J1663" s="4"/>
      <c r="K1663" s="4">
        <v>204</v>
      </c>
      <c r="L1663" s="4">
        <v>13</v>
      </c>
      <c r="M1663" s="4">
        <v>3</v>
      </c>
      <c r="N1663" s="4" t="s">
        <v>3</v>
      </c>
      <c r="O1663" s="4">
        <v>2</v>
      </c>
      <c r="P1663" s="4"/>
      <c r="Q1663" s="4"/>
      <c r="R1663" s="4"/>
      <c r="S1663" s="4"/>
      <c r="T1663" s="4"/>
      <c r="U1663" s="4"/>
      <c r="V1663" s="4"/>
      <c r="W1663" s="4"/>
    </row>
    <row r="1664" spans="1:206" x14ac:dyDescent="0.2">
      <c r="A1664" s="4">
        <v>50</v>
      </c>
      <c r="B1664" s="4">
        <v>0</v>
      </c>
      <c r="C1664" s="4">
        <v>0</v>
      </c>
      <c r="D1664" s="4">
        <v>1</v>
      </c>
      <c r="E1664" s="4">
        <v>205</v>
      </c>
      <c r="F1664" s="4">
        <f>ROUND(Source!S1649,O1664)</f>
        <v>0</v>
      </c>
      <c r="G1664" s="4" t="s">
        <v>38</v>
      </c>
      <c r="H1664" s="4" t="s">
        <v>39</v>
      </c>
      <c r="I1664" s="4"/>
      <c r="J1664" s="4"/>
      <c r="K1664" s="4">
        <v>205</v>
      </c>
      <c r="L1664" s="4">
        <v>14</v>
      </c>
      <c r="M1664" s="4">
        <v>3</v>
      </c>
      <c r="N1664" s="4" t="s">
        <v>3</v>
      </c>
      <c r="O1664" s="4">
        <v>2</v>
      </c>
      <c r="P1664" s="4"/>
      <c r="Q1664" s="4"/>
      <c r="R1664" s="4"/>
      <c r="S1664" s="4"/>
      <c r="T1664" s="4"/>
      <c r="U1664" s="4"/>
      <c r="V1664" s="4"/>
      <c r="W1664" s="4"/>
    </row>
    <row r="1665" spans="1:206" x14ac:dyDescent="0.2">
      <c r="A1665" s="4">
        <v>50</v>
      </c>
      <c r="B1665" s="4">
        <v>0</v>
      </c>
      <c r="C1665" s="4">
        <v>0</v>
      </c>
      <c r="D1665" s="4">
        <v>1</v>
      </c>
      <c r="E1665" s="4">
        <v>232</v>
      </c>
      <c r="F1665" s="4">
        <f>ROUND(Source!BC1649,O1665)</f>
        <v>0</v>
      </c>
      <c r="G1665" s="4" t="s">
        <v>40</v>
      </c>
      <c r="H1665" s="4" t="s">
        <v>41</v>
      </c>
      <c r="I1665" s="4"/>
      <c r="J1665" s="4"/>
      <c r="K1665" s="4">
        <v>232</v>
      </c>
      <c r="L1665" s="4">
        <v>15</v>
      </c>
      <c r="M1665" s="4">
        <v>3</v>
      </c>
      <c r="N1665" s="4" t="s">
        <v>3</v>
      </c>
      <c r="O1665" s="4">
        <v>2</v>
      </c>
      <c r="P1665" s="4"/>
      <c r="Q1665" s="4"/>
      <c r="R1665" s="4"/>
      <c r="S1665" s="4"/>
      <c r="T1665" s="4"/>
      <c r="U1665" s="4"/>
      <c r="V1665" s="4"/>
      <c r="W1665" s="4"/>
    </row>
    <row r="1666" spans="1:206" x14ac:dyDescent="0.2">
      <c r="A1666" s="4">
        <v>50</v>
      </c>
      <c r="B1666" s="4">
        <v>0</v>
      </c>
      <c r="C1666" s="4">
        <v>0</v>
      </c>
      <c r="D1666" s="4">
        <v>1</v>
      </c>
      <c r="E1666" s="4">
        <v>214</v>
      </c>
      <c r="F1666" s="4">
        <f>ROUND(Source!AS1649,O1666)</f>
        <v>0</v>
      </c>
      <c r="G1666" s="4" t="s">
        <v>42</v>
      </c>
      <c r="H1666" s="4" t="s">
        <v>43</v>
      </c>
      <c r="I1666" s="4"/>
      <c r="J1666" s="4"/>
      <c r="K1666" s="4">
        <v>214</v>
      </c>
      <c r="L1666" s="4">
        <v>16</v>
      </c>
      <c r="M1666" s="4">
        <v>3</v>
      </c>
      <c r="N1666" s="4" t="s">
        <v>3</v>
      </c>
      <c r="O1666" s="4">
        <v>2</v>
      </c>
      <c r="P1666" s="4"/>
      <c r="Q1666" s="4"/>
      <c r="R1666" s="4"/>
      <c r="S1666" s="4"/>
      <c r="T1666" s="4"/>
      <c r="U1666" s="4"/>
      <c r="V1666" s="4"/>
      <c r="W1666" s="4"/>
    </row>
    <row r="1667" spans="1:206" x14ac:dyDescent="0.2">
      <c r="A1667" s="4">
        <v>50</v>
      </c>
      <c r="B1667" s="4">
        <v>0</v>
      </c>
      <c r="C1667" s="4">
        <v>0</v>
      </c>
      <c r="D1667" s="4">
        <v>1</v>
      </c>
      <c r="E1667" s="4">
        <v>215</v>
      </c>
      <c r="F1667" s="4">
        <f>ROUND(Source!AT1649,O1667)</f>
        <v>0</v>
      </c>
      <c r="G1667" s="4" t="s">
        <v>44</v>
      </c>
      <c r="H1667" s="4" t="s">
        <v>45</v>
      </c>
      <c r="I1667" s="4"/>
      <c r="J1667" s="4"/>
      <c r="K1667" s="4">
        <v>215</v>
      </c>
      <c r="L1667" s="4">
        <v>17</v>
      </c>
      <c r="M1667" s="4">
        <v>3</v>
      </c>
      <c r="N1667" s="4" t="s">
        <v>3</v>
      </c>
      <c r="O1667" s="4">
        <v>2</v>
      </c>
      <c r="P1667" s="4"/>
      <c r="Q1667" s="4"/>
      <c r="R1667" s="4"/>
      <c r="S1667" s="4"/>
      <c r="T1667" s="4"/>
      <c r="U1667" s="4"/>
      <c r="V1667" s="4"/>
      <c r="W1667" s="4"/>
    </row>
    <row r="1668" spans="1:206" x14ac:dyDescent="0.2">
      <c r="A1668" s="4">
        <v>50</v>
      </c>
      <c r="B1668" s="4">
        <v>0</v>
      </c>
      <c r="C1668" s="4">
        <v>0</v>
      </c>
      <c r="D1668" s="4">
        <v>1</v>
      </c>
      <c r="E1668" s="4">
        <v>217</v>
      </c>
      <c r="F1668" s="4">
        <f>ROUND(Source!AU1649,O1668)</f>
        <v>0</v>
      </c>
      <c r="G1668" s="4" t="s">
        <v>46</v>
      </c>
      <c r="H1668" s="4" t="s">
        <v>47</v>
      </c>
      <c r="I1668" s="4"/>
      <c r="J1668" s="4"/>
      <c r="K1668" s="4">
        <v>217</v>
      </c>
      <c r="L1668" s="4">
        <v>18</v>
      </c>
      <c r="M1668" s="4">
        <v>3</v>
      </c>
      <c r="N1668" s="4" t="s">
        <v>3</v>
      </c>
      <c r="O1668" s="4">
        <v>2</v>
      </c>
      <c r="P1668" s="4"/>
      <c r="Q1668" s="4"/>
      <c r="R1668" s="4"/>
      <c r="S1668" s="4"/>
      <c r="T1668" s="4"/>
      <c r="U1668" s="4"/>
      <c r="V1668" s="4"/>
      <c r="W1668" s="4"/>
    </row>
    <row r="1669" spans="1:206" x14ac:dyDescent="0.2">
      <c r="A1669" s="4">
        <v>50</v>
      </c>
      <c r="B1669" s="4">
        <v>0</v>
      </c>
      <c r="C1669" s="4">
        <v>0</v>
      </c>
      <c r="D1669" s="4">
        <v>1</v>
      </c>
      <c r="E1669" s="4">
        <v>230</v>
      </c>
      <c r="F1669" s="4">
        <f>ROUND(Source!BA1649,O1669)</f>
        <v>0</v>
      </c>
      <c r="G1669" s="4" t="s">
        <v>48</v>
      </c>
      <c r="H1669" s="4" t="s">
        <v>49</v>
      </c>
      <c r="I1669" s="4"/>
      <c r="J1669" s="4"/>
      <c r="K1669" s="4">
        <v>230</v>
      </c>
      <c r="L1669" s="4">
        <v>19</v>
      </c>
      <c r="M1669" s="4">
        <v>3</v>
      </c>
      <c r="N1669" s="4" t="s">
        <v>3</v>
      </c>
      <c r="O1669" s="4">
        <v>2</v>
      </c>
      <c r="P1669" s="4"/>
      <c r="Q1669" s="4"/>
      <c r="R1669" s="4"/>
      <c r="S1669" s="4"/>
      <c r="T1669" s="4"/>
      <c r="U1669" s="4"/>
      <c r="V1669" s="4"/>
      <c r="W1669" s="4"/>
    </row>
    <row r="1670" spans="1:206" x14ac:dyDescent="0.2">
      <c r="A1670" s="4">
        <v>50</v>
      </c>
      <c r="B1670" s="4">
        <v>0</v>
      </c>
      <c r="C1670" s="4">
        <v>0</v>
      </c>
      <c r="D1670" s="4">
        <v>1</v>
      </c>
      <c r="E1670" s="4">
        <v>206</v>
      </c>
      <c r="F1670" s="4">
        <f>ROUND(Source!T1649,O1670)</f>
        <v>0</v>
      </c>
      <c r="G1670" s="4" t="s">
        <v>50</v>
      </c>
      <c r="H1670" s="4" t="s">
        <v>51</v>
      </c>
      <c r="I1670" s="4"/>
      <c r="J1670" s="4"/>
      <c r="K1670" s="4">
        <v>206</v>
      </c>
      <c r="L1670" s="4">
        <v>20</v>
      </c>
      <c r="M1670" s="4">
        <v>3</v>
      </c>
      <c r="N1670" s="4" t="s">
        <v>3</v>
      </c>
      <c r="O1670" s="4">
        <v>2</v>
      </c>
      <c r="P1670" s="4"/>
      <c r="Q1670" s="4"/>
      <c r="R1670" s="4"/>
      <c r="S1670" s="4"/>
      <c r="T1670" s="4"/>
      <c r="U1670" s="4"/>
      <c r="V1670" s="4"/>
      <c r="W1670" s="4"/>
    </row>
    <row r="1671" spans="1:206" x14ac:dyDescent="0.2">
      <c r="A1671" s="4">
        <v>50</v>
      </c>
      <c r="B1671" s="4">
        <v>0</v>
      </c>
      <c r="C1671" s="4">
        <v>0</v>
      </c>
      <c r="D1671" s="4">
        <v>1</v>
      </c>
      <c r="E1671" s="4">
        <v>207</v>
      </c>
      <c r="F1671" s="4">
        <f>Source!U1649</f>
        <v>0</v>
      </c>
      <c r="G1671" s="4" t="s">
        <v>52</v>
      </c>
      <c r="H1671" s="4" t="s">
        <v>53</v>
      </c>
      <c r="I1671" s="4"/>
      <c r="J1671" s="4"/>
      <c r="K1671" s="4">
        <v>207</v>
      </c>
      <c r="L1671" s="4">
        <v>21</v>
      </c>
      <c r="M1671" s="4">
        <v>3</v>
      </c>
      <c r="N1671" s="4" t="s">
        <v>3</v>
      </c>
      <c r="O1671" s="4">
        <v>-1</v>
      </c>
      <c r="P1671" s="4"/>
      <c r="Q1671" s="4"/>
      <c r="R1671" s="4"/>
      <c r="S1671" s="4"/>
      <c r="T1671" s="4"/>
      <c r="U1671" s="4"/>
      <c r="V1671" s="4"/>
      <c r="W1671" s="4"/>
    </row>
    <row r="1672" spans="1:206" x14ac:dyDescent="0.2">
      <c r="A1672" s="4">
        <v>50</v>
      </c>
      <c r="B1672" s="4">
        <v>0</v>
      </c>
      <c r="C1672" s="4">
        <v>0</v>
      </c>
      <c r="D1672" s="4">
        <v>1</v>
      </c>
      <c r="E1672" s="4">
        <v>208</v>
      </c>
      <c r="F1672" s="4">
        <f>Source!V1649</f>
        <v>0</v>
      </c>
      <c r="G1672" s="4" t="s">
        <v>54</v>
      </c>
      <c r="H1672" s="4" t="s">
        <v>55</v>
      </c>
      <c r="I1672" s="4"/>
      <c r="J1672" s="4"/>
      <c r="K1672" s="4">
        <v>208</v>
      </c>
      <c r="L1672" s="4">
        <v>22</v>
      </c>
      <c r="M1672" s="4">
        <v>3</v>
      </c>
      <c r="N1672" s="4" t="s">
        <v>3</v>
      </c>
      <c r="O1672" s="4">
        <v>-1</v>
      </c>
      <c r="P1672" s="4"/>
      <c r="Q1672" s="4"/>
      <c r="R1672" s="4"/>
      <c r="S1672" s="4"/>
      <c r="T1672" s="4"/>
      <c r="U1672" s="4"/>
      <c r="V1672" s="4"/>
      <c r="W1672" s="4"/>
    </row>
    <row r="1673" spans="1:206" x14ac:dyDescent="0.2">
      <c r="A1673" s="4">
        <v>50</v>
      </c>
      <c r="B1673" s="4">
        <v>0</v>
      </c>
      <c r="C1673" s="4">
        <v>0</v>
      </c>
      <c r="D1673" s="4">
        <v>1</v>
      </c>
      <c r="E1673" s="4">
        <v>209</v>
      </c>
      <c r="F1673" s="4">
        <f>ROUND(Source!W1649,O1673)</f>
        <v>0</v>
      </c>
      <c r="G1673" s="4" t="s">
        <v>56</v>
      </c>
      <c r="H1673" s="4" t="s">
        <v>57</v>
      </c>
      <c r="I1673" s="4"/>
      <c r="J1673" s="4"/>
      <c r="K1673" s="4">
        <v>209</v>
      </c>
      <c r="L1673" s="4">
        <v>23</v>
      </c>
      <c r="M1673" s="4">
        <v>3</v>
      </c>
      <c r="N1673" s="4" t="s">
        <v>3</v>
      </c>
      <c r="O1673" s="4">
        <v>2</v>
      </c>
      <c r="P1673" s="4"/>
      <c r="Q1673" s="4"/>
      <c r="R1673" s="4"/>
      <c r="S1673" s="4"/>
      <c r="T1673" s="4"/>
      <c r="U1673" s="4"/>
      <c r="V1673" s="4"/>
      <c r="W1673" s="4"/>
    </row>
    <row r="1674" spans="1:206" x14ac:dyDescent="0.2">
      <c r="A1674" s="4">
        <v>50</v>
      </c>
      <c r="B1674" s="4">
        <v>0</v>
      </c>
      <c r="C1674" s="4">
        <v>0</v>
      </c>
      <c r="D1674" s="4">
        <v>1</v>
      </c>
      <c r="E1674" s="4">
        <v>210</v>
      </c>
      <c r="F1674" s="4">
        <f>ROUND(Source!X1649,O1674)</f>
        <v>0</v>
      </c>
      <c r="G1674" s="4" t="s">
        <v>58</v>
      </c>
      <c r="H1674" s="4" t="s">
        <v>59</v>
      </c>
      <c r="I1674" s="4"/>
      <c r="J1674" s="4"/>
      <c r="K1674" s="4">
        <v>210</v>
      </c>
      <c r="L1674" s="4">
        <v>24</v>
      </c>
      <c r="M1674" s="4">
        <v>3</v>
      </c>
      <c r="N1674" s="4" t="s">
        <v>3</v>
      </c>
      <c r="O1674" s="4">
        <v>2</v>
      </c>
      <c r="P1674" s="4"/>
      <c r="Q1674" s="4"/>
      <c r="R1674" s="4"/>
      <c r="S1674" s="4"/>
      <c r="T1674" s="4"/>
      <c r="U1674" s="4"/>
      <c r="V1674" s="4"/>
      <c r="W1674" s="4"/>
    </row>
    <row r="1675" spans="1:206" x14ac:dyDescent="0.2">
      <c r="A1675" s="4">
        <v>50</v>
      </c>
      <c r="B1675" s="4">
        <v>0</v>
      </c>
      <c r="C1675" s="4">
        <v>0</v>
      </c>
      <c r="D1675" s="4">
        <v>1</v>
      </c>
      <c r="E1675" s="4">
        <v>211</v>
      </c>
      <c r="F1675" s="4">
        <f>ROUND(Source!Y1649,O1675)</f>
        <v>0</v>
      </c>
      <c r="G1675" s="4" t="s">
        <v>60</v>
      </c>
      <c r="H1675" s="4" t="s">
        <v>61</v>
      </c>
      <c r="I1675" s="4"/>
      <c r="J1675" s="4"/>
      <c r="K1675" s="4">
        <v>211</v>
      </c>
      <c r="L1675" s="4">
        <v>25</v>
      </c>
      <c r="M1675" s="4">
        <v>3</v>
      </c>
      <c r="N1675" s="4" t="s">
        <v>3</v>
      </c>
      <c r="O1675" s="4">
        <v>2</v>
      </c>
      <c r="P1675" s="4"/>
      <c r="Q1675" s="4"/>
      <c r="R1675" s="4"/>
      <c r="S1675" s="4"/>
      <c r="T1675" s="4"/>
      <c r="U1675" s="4"/>
      <c r="V1675" s="4"/>
      <c r="W1675" s="4"/>
    </row>
    <row r="1676" spans="1:206" x14ac:dyDescent="0.2">
      <c r="A1676" s="4">
        <v>50</v>
      </c>
      <c r="B1676" s="4">
        <v>0</v>
      </c>
      <c r="C1676" s="4">
        <v>0</v>
      </c>
      <c r="D1676" s="4">
        <v>1</v>
      </c>
      <c r="E1676" s="4">
        <v>224</v>
      </c>
      <c r="F1676" s="4">
        <f>ROUND(Source!AR1649,O1676)</f>
        <v>0</v>
      </c>
      <c r="G1676" s="4" t="s">
        <v>62</v>
      </c>
      <c r="H1676" s="4" t="s">
        <v>63</v>
      </c>
      <c r="I1676" s="4"/>
      <c r="J1676" s="4"/>
      <c r="K1676" s="4">
        <v>224</v>
      </c>
      <c r="L1676" s="4">
        <v>26</v>
      </c>
      <c r="M1676" s="4">
        <v>3</v>
      </c>
      <c r="N1676" s="4" t="s">
        <v>3</v>
      </c>
      <c r="O1676" s="4">
        <v>2</v>
      </c>
      <c r="P1676" s="4"/>
      <c r="Q1676" s="4"/>
      <c r="R1676" s="4"/>
      <c r="S1676" s="4"/>
      <c r="T1676" s="4"/>
      <c r="U1676" s="4"/>
      <c r="V1676" s="4"/>
      <c r="W1676" s="4"/>
    </row>
    <row r="1678" spans="1:206" x14ac:dyDescent="0.2">
      <c r="A1678" s="1">
        <v>5</v>
      </c>
      <c r="B1678" s="1">
        <v>1</v>
      </c>
      <c r="C1678" s="1"/>
      <c r="D1678" s="1">
        <f>ROW(A1685)</f>
        <v>1685</v>
      </c>
      <c r="E1678" s="1"/>
      <c r="F1678" s="1" t="s">
        <v>275</v>
      </c>
      <c r="G1678" s="1" t="s">
        <v>234</v>
      </c>
      <c r="H1678" s="1" t="s">
        <v>3</v>
      </c>
      <c r="I1678" s="1">
        <v>0</v>
      </c>
      <c r="J1678" s="1"/>
      <c r="K1678" s="1">
        <v>-1</v>
      </c>
      <c r="L1678" s="1"/>
      <c r="M1678" s="1"/>
      <c r="N1678" s="1"/>
      <c r="O1678" s="1"/>
      <c r="P1678" s="1"/>
      <c r="Q1678" s="1"/>
      <c r="R1678" s="1"/>
      <c r="S1678" s="1"/>
      <c r="T1678" s="1"/>
      <c r="U1678" s="1" t="s">
        <v>3</v>
      </c>
      <c r="V1678" s="1">
        <v>0</v>
      </c>
      <c r="W1678" s="1"/>
      <c r="X1678" s="1"/>
      <c r="Y1678" s="1"/>
      <c r="Z1678" s="1"/>
      <c r="AA1678" s="1"/>
      <c r="AB1678" s="1" t="s">
        <v>3</v>
      </c>
      <c r="AC1678" s="1" t="s">
        <v>3</v>
      </c>
      <c r="AD1678" s="1" t="s">
        <v>3</v>
      </c>
      <c r="AE1678" s="1" t="s">
        <v>3</v>
      </c>
      <c r="AF1678" s="1" t="s">
        <v>3</v>
      </c>
      <c r="AG1678" s="1" t="s">
        <v>3</v>
      </c>
      <c r="AH1678" s="1"/>
      <c r="AI1678" s="1"/>
      <c r="AJ1678" s="1"/>
      <c r="AK1678" s="1"/>
      <c r="AL1678" s="1"/>
      <c r="AM1678" s="1"/>
      <c r="AN1678" s="1"/>
      <c r="AO1678" s="1"/>
      <c r="AP1678" s="1" t="s">
        <v>3</v>
      </c>
      <c r="AQ1678" s="1" t="s">
        <v>3</v>
      </c>
      <c r="AR1678" s="1" t="s">
        <v>3</v>
      </c>
      <c r="AS1678" s="1"/>
      <c r="AT1678" s="1"/>
      <c r="AU1678" s="1"/>
      <c r="AV1678" s="1"/>
      <c r="AW1678" s="1"/>
      <c r="AX1678" s="1"/>
      <c r="AY1678" s="1"/>
      <c r="AZ1678" s="1" t="s">
        <v>3</v>
      </c>
      <c r="BA1678" s="1"/>
      <c r="BB1678" s="1" t="s">
        <v>3</v>
      </c>
      <c r="BC1678" s="1" t="s">
        <v>3</v>
      </c>
      <c r="BD1678" s="1" t="s">
        <v>3</v>
      </c>
      <c r="BE1678" s="1" t="s">
        <v>3</v>
      </c>
      <c r="BF1678" s="1" t="s">
        <v>3</v>
      </c>
      <c r="BG1678" s="1" t="s">
        <v>3</v>
      </c>
      <c r="BH1678" s="1" t="s">
        <v>3</v>
      </c>
      <c r="BI1678" s="1" t="s">
        <v>3</v>
      </c>
      <c r="BJ1678" s="1" t="s">
        <v>3</v>
      </c>
      <c r="BK1678" s="1" t="s">
        <v>3</v>
      </c>
      <c r="BL1678" s="1" t="s">
        <v>3</v>
      </c>
      <c r="BM1678" s="1" t="s">
        <v>3</v>
      </c>
      <c r="BN1678" s="1" t="s">
        <v>3</v>
      </c>
      <c r="BO1678" s="1" t="s">
        <v>3</v>
      </c>
      <c r="BP1678" s="1" t="s">
        <v>3</v>
      </c>
      <c r="BQ1678" s="1"/>
      <c r="BR1678" s="1"/>
      <c r="BS1678" s="1"/>
      <c r="BT1678" s="1"/>
      <c r="BU1678" s="1"/>
      <c r="BV1678" s="1"/>
      <c r="BW1678" s="1"/>
      <c r="BX1678" s="1">
        <v>0</v>
      </c>
      <c r="BY1678" s="1"/>
      <c r="BZ1678" s="1"/>
      <c r="CA1678" s="1"/>
      <c r="CB1678" s="1"/>
      <c r="CC1678" s="1"/>
      <c r="CD1678" s="1"/>
      <c r="CE1678" s="1"/>
      <c r="CF1678" s="1"/>
      <c r="CG1678" s="1"/>
      <c r="CH1678" s="1"/>
      <c r="CI1678" s="1"/>
      <c r="CJ1678" s="1">
        <v>0</v>
      </c>
    </row>
    <row r="1680" spans="1:206" x14ac:dyDescent="0.2">
      <c r="A1680" s="2">
        <v>52</v>
      </c>
      <c r="B1680" s="2">
        <f t="shared" ref="B1680:G1680" si="748">B1685</f>
        <v>1</v>
      </c>
      <c r="C1680" s="2">
        <f t="shared" si="748"/>
        <v>5</v>
      </c>
      <c r="D1680" s="2">
        <f t="shared" si="748"/>
        <v>1678</v>
      </c>
      <c r="E1680" s="2">
        <f t="shared" si="748"/>
        <v>0</v>
      </c>
      <c r="F1680" s="2" t="str">
        <f t="shared" si="748"/>
        <v>1.1.2</v>
      </c>
      <c r="G1680" s="2" t="str">
        <f t="shared" si="748"/>
        <v>Установка бортового камня</v>
      </c>
      <c r="H1680" s="2"/>
      <c r="I1680" s="2"/>
      <c r="J1680" s="2"/>
      <c r="K1680" s="2"/>
      <c r="L1680" s="2"/>
      <c r="M1680" s="2"/>
      <c r="N1680" s="2"/>
      <c r="O1680" s="2">
        <f t="shared" ref="O1680:AT1680" si="749">O1685</f>
        <v>0</v>
      </c>
      <c r="P1680" s="2">
        <f t="shared" si="749"/>
        <v>0</v>
      </c>
      <c r="Q1680" s="2">
        <f t="shared" si="749"/>
        <v>0</v>
      </c>
      <c r="R1680" s="2">
        <f t="shared" si="749"/>
        <v>0</v>
      </c>
      <c r="S1680" s="2">
        <f t="shared" si="749"/>
        <v>0</v>
      </c>
      <c r="T1680" s="2">
        <f t="shared" si="749"/>
        <v>0</v>
      </c>
      <c r="U1680" s="2">
        <f t="shared" si="749"/>
        <v>0</v>
      </c>
      <c r="V1680" s="2">
        <f t="shared" si="749"/>
        <v>0</v>
      </c>
      <c r="W1680" s="2">
        <f t="shared" si="749"/>
        <v>0</v>
      </c>
      <c r="X1680" s="2">
        <f t="shared" si="749"/>
        <v>0</v>
      </c>
      <c r="Y1680" s="2">
        <f t="shared" si="749"/>
        <v>0</v>
      </c>
      <c r="Z1680" s="2">
        <f t="shared" si="749"/>
        <v>0</v>
      </c>
      <c r="AA1680" s="2">
        <f t="shared" si="749"/>
        <v>0</v>
      </c>
      <c r="AB1680" s="2">
        <f t="shared" si="749"/>
        <v>0</v>
      </c>
      <c r="AC1680" s="2">
        <f t="shared" si="749"/>
        <v>0</v>
      </c>
      <c r="AD1680" s="2">
        <f t="shared" si="749"/>
        <v>0</v>
      </c>
      <c r="AE1680" s="2">
        <f t="shared" si="749"/>
        <v>0</v>
      </c>
      <c r="AF1680" s="2">
        <f t="shared" si="749"/>
        <v>0</v>
      </c>
      <c r="AG1680" s="2">
        <f t="shared" si="749"/>
        <v>0</v>
      </c>
      <c r="AH1680" s="2">
        <f t="shared" si="749"/>
        <v>0</v>
      </c>
      <c r="AI1680" s="2">
        <f t="shared" si="749"/>
        <v>0</v>
      </c>
      <c r="AJ1680" s="2">
        <f t="shared" si="749"/>
        <v>0</v>
      </c>
      <c r="AK1680" s="2">
        <f t="shared" si="749"/>
        <v>0</v>
      </c>
      <c r="AL1680" s="2">
        <f t="shared" si="749"/>
        <v>0</v>
      </c>
      <c r="AM1680" s="2">
        <f t="shared" si="749"/>
        <v>0</v>
      </c>
      <c r="AN1680" s="2">
        <f t="shared" si="749"/>
        <v>0</v>
      </c>
      <c r="AO1680" s="2">
        <f t="shared" si="749"/>
        <v>0</v>
      </c>
      <c r="AP1680" s="2">
        <f t="shared" si="749"/>
        <v>0</v>
      </c>
      <c r="AQ1680" s="2">
        <f t="shared" si="749"/>
        <v>0</v>
      </c>
      <c r="AR1680" s="2">
        <f t="shared" si="749"/>
        <v>0</v>
      </c>
      <c r="AS1680" s="2">
        <f t="shared" si="749"/>
        <v>0</v>
      </c>
      <c r="AT1680" s="2">
        <f t="shared" si="749"/>
        <v>0</v>
      </c>
      <c r="AU1680" s="2">
        <f t="shared" ref="AU1680:BZ1680" si="750">AU1685</f>
        <v>0</v>
      </c>
      <c r="AV1680" s="2">
        <f t="shared" si="750"/>
        <v>0</v>
      </c>
      <c r="AW1680" s="2">
        <f t="shared" si="750"/>
        <v>0</v>
      </c>
      <c r="AX1680" s="2">
        <f t="shared" si="750"/>
        <v>0</v>
      </c>
      <c r="AY1680" s="2">
        <f t="shared" si="750"/>
        <v>0</v>
      </c>
      <c r="AZ1680" s="2">
        <f t="shared" si="750"/>
        <v>0</v>
      </c>
      <c r="BA1680" s="2">
        <f t="shared" si="750"/>
        <v>0</v>
      </c>
      <c r="BB1680" s="2">
        <f t="shared" si="750"/>
        <v>0</v>
      </c>
      <c r="BC1680" s="2">
        <f t="shared" si="750"/>
        <v>0</v>
      </c>
      <c r="BD1680" s="2">
        <f t="shared" si="750"/>
        <v>0</v>
      </c>
      <c r="BE1680" s="2">
        <f t="shared" si="750"/>
        <v>0</v>
      </c>
      <c r="BF1680" s="2">
        <f t="shared" si="750"/>
        <v>0</v>
      </c>
      <c r="BG1680" s="2">
        <f t="shared" si="750"/>
        <v>0</v>
      </c>
      <c r="BH1680" s="2">
        <f t="shared" si="750"/>
        <v>0</v>
      </c>
      <c r="BI1680" s="2">
        <f t="shared" si="750"/>
        <v>0</v>
      </c>
      <c r="BJ1680" s="2">
        <f t="shared" si="750"/>
        <v>0</v>
      </c>
      <c r="BK1680" s="2">
        <f t="shared" si="750"/>
        <v>0</v>
      </c>
      <c r="BL1680" s="2">
        <f t="shared" si="750"/>
        <v>0</v>
      </c>
      <c r="BM1680" s="2">
        <f t="shared" si="750"/>
        <v>0</v>
      </c>
      <c r="BN1680" s="2">
        <f t="shared" si="750"/>
        <v>0</v>
      </c>
      <c r="BO1680" s="2">
        <f t="shared" si="750"/>
        <v>0</v>
      </c>
      <c r="BP1680" s="2">
        <f t="shared" si="750"/>
        <v>0</v>
      </c>
      <c r="BQ1680" s="2">
        <f t="shared" si="750"/>
        <v>0</v>
      </c>
      <c r="BR1680" s="2">
        <f t="shared" si="750"/>
        <v>0</v>
      </c>
      <c r="BS1680" s="2">
        <f t="shared" si="750"/>
        <v>0</v>
      </c>
      <c r="BT1680" s="2">
        <f t="shared" si="750"/>
        <v>0</v>
      </c>
      <c r="BU1680" s="2">
        <f t="shared" si="750"/>
        <v>0</v>
      </c>
      <c r="BV1680" s="2">
        <f t="shared" si="750"/>
        <v>0</v>
      </c>
      <c r="BW1680" s="2">
        <f t="shared" si="750"/>
        <v>0</v>
      </c>
      <c r="BX1680" s="2">
        <f t="shared" si="750"/>
        <v>0</v>
      </c>
      <c r="BY1680" s="2">
        <f t="shared" si="750"/>
        <v>0</v>
      </c>
      <c r="BZ1680" s="2">
        <f t="shared" si="750"/>
        <v>0</v>
      </c>
      <c r="CA1680" s="2">
        <f t="shared" ref="CA1680:DF1680" si="751">CA1685</f>
        <v>0</v>
      </c>
      <c r="CB1680" s="2">
        <f t="shared" si="751"/>
        <v>0</v>
      </c>
      <c r="CC1680" s="2">
        <f t="shared" si="751"/>
        <v>0</v>
      </c>
      <c r="CD1680" s="2">
        <f t="shared" si="751"/>
        <v>0</v>
      </c>
      <c r="CE1680" s="2">
        <f t="shared" si="751"/>
        <v>0</v>
      </c>
      <c r="CF1680" s="2">
        <f t="shared" si="751"/>
        <v>0</v>
      </c>
      <c r="CG1680" s="2">
        <f t="shared" si="751"/>
        <v>0</v>
      </c>
      <c r="CH1680" s="2">
        <f t="shared" si="751"/>
        <v>0</v>
      </c>
      <c r="CI1680" s="2">
        <f t="shared" si="751"/>
        <v>0</v>
      </c>
      <c r="CJ1680" s="2">
        <f t="shared" si="751"/>
        <v>0</v>
      </c>
      <c r="CK1680" s="2">
        <f t="shared" si="751"/>
        <v>0</v>
      </c>
      <c r="CL1680" s="2">
        <f t="shared" si="751"/>
        <v>0</v>
      </c>
      <c r="CM1680" s="2">
        <f t="shared" si="751"/>
        <v>0</v>
      </c>
      <c r="CN1680" s="2">
        <f t="shared" si="751"/>
        <v>0</v>
      </c>
      <c r="CO1680" s="2">
        <f t="shared" si="751"/>
        <v>0</v>
      </c>
      <c r="CP1680" s="2">
        <f t="shared" si="751"/>
        <v>0</v>
      </c>
      <c r="CQ1680" s="2">
        <f t="shared" si="751"/>
        <v>0</v>
      </c>
      <c r="CR1680" s="2">
        <f t="shared" si="751"/>
        <v>0</v>
      </c>
      <c r="CS1680" s="2">
        <f t="shared" si="751"/>
        <v>0</v>
      </c>
      <c r="CT1680" s="2">
        <f t="shared" si="751"/>
        <v>0</v>
      </c>
      <c r="CU1680" s="2">
        <f t="shared" si="751"/>
        <v>0</v>
      </c>
      <c r="CV1680" s="2">
        <f t="shared" si="751"/>
        <v>0</v>
      </c>
      <c r="CW1680" s="2">
        <f t="shared" si="751"/>
        <v>0</v>
      </c>
      <c r="CX1680" s="2">
        <f t="shared" si="751"/>
        <v>0</v>
      </c>
      <c r="CY1680" s="2">
        <f t="shared" si="751"/>
        <v>0</v>
      </c>
      <c r="CZ1680" s="2">
        <f t="shared" si="751"/>
        <v>0</v>
      </c>
      <c r="DA1680" s="2">
        <f t="shared" si="751"/>
        <v>0</v>
      </c>
      <c r="DB1680" s="2">
        <f t="shared" si="751"/>
        <v>0</v>
      </c>
      <c r="DC1680" s="2">
        <f t="shared" si="751"/>
        <v>0</v>
      </c>
      <c r="DD1680" s="2">
        <f t="shared" si="751"/>
        <v>0</v>
      </c>
      <c r="DE1680" s="2">
        <f t="shared" si="751"/>
        <v>0</v>
      </c>
      <c r="DF1680" s="2">
        <f t="shared" si="751"/>
        <v>0</v>
      </c>
      <c r="DG1680" s="3">
        <f t="shared" ref="DG1680:EL1680" si="752">DG1685</f>
        <v>0</v>
      </c>
      <c r="DH1680" s="3">
        <f t="shared" si="752"/>
        <v>0</v>
      </c>
      <c r="DI1680" s="3">
        <f t="shared" si="752"/>
        <v>0</v>
      </c>
      <c r="DJ1680" s="3">
        <f t="shared" si="752"/>
        <v>0</v>
      </c>
      <c r="DK1680" s="3">
        <f t="shared" si="752"/>
        <v>0</v>
      </c>
      <c r="DL1680" s="3">
        <f t="shared" si="752"/>
        <v>0</v>
      </c>
      <c r="DM1680" s="3">
        <f t="shared" si="752"/>
        <v>0</v>
      </c>
      <c r="DN1680" s="3">
        <f t="shared" si="752"/>
        <v>0</v>
      </c>
      <c r="DO1680" s="3">
        <f t="shared" si="752"/>
        <v>0</v>
      </c>
      <c r="DP1680" s="3">
        <f t="shared" si="752"/>
        <v>0</v>
      </c>
      <c r="DQ1680" s="3">
        <f t="shared" si="752"/>
        <v>0</v>
      </c>
      <c r="DR1680" s="3">
        <f t="shared" si="752"/>
        <v>0</v>
      </c>
      <c r="DS1680" s="3">
        <f t="shared" si="752"/>
        <v>0</v>
      </c>
      <c r="DT1680" s="3">
        <f t="shared" si="752"/>
        <v>0</v>
      </c>
      <c r="DU1680" s="3">
        <f t="shared" si="752"/>
        <v>0</v>
      </c>
      <c r="DV1680" s="3">
        <f t="shared" si="752"/>
        <v>0</v>
      </c>
      <c r="DW1680" s="3">
        <f t="shared" si="752"/>
        <v>0</v>
      </c>
      <c r="DX1680" s="3">
        <f t="shared" si="752"/>
        <v>0</v>
      </c>
      <c r="DY1680" s="3">
        <f t="shared" si="752"/>
        <v>0</v>
      </c>
      <c r="DZ1680" s="3">
        <f t="shared" si="752"/>
        <v>0</v>
      </c>
      <c r="EA1680" s="3">
        <f t="shared" si="752"/>
        <v>0</v>
      </c>
      <c r="EB1680" s="3">
        <f t="shared" si="752"/>
        <v>0</v>
      </c>
      <c r="EC1680" s="3">
        <f t="shared" si="752"/>
        <v>0</v>
      </c>
      <c r="ED1680" s="3">
        <f t="shared" si="752"/>
        <v>0</v>
      </c>
      <c r="EE1680" s="3">
        <f t="shared" si="752"/>
        <v>0</v>
      </c>
      <c r="EF1680" s="3">
        <f t="shared" si="752"/>
        <v>0</v>
      </c>
      <c r="EG1680" s="3">
        <f t="shared" si="752"/>
        <v>0</v>
      </c>
      <c r="EH1680" s="3">
        <f t="shared" si="752"/>
        <v>0</v>
      </c>
      <c r="EI1680" s="3">
        <f t="shared" si="752"/>
        <v>0</v>
      </c>
      <c r="EJ1680" s="3">
        <f t="shared" si="752"/>
        <v>0</v>
      </c>
      <c r="EK1680" s="3">
        <f t="shared" si="752"/>
        <v>0</v>
      </c>
      <c r="EL1680" s="3">
        <f t="shared" si="752"/>
        <v>0</v>
      </c>
      <c r="EM1680" s="3">
        <f t="shared" ref="EM1680:FR1680" si="753">EM1685</f>
        <v>0</v>
      </c>
      <c r="EN1680" s="3">
        <f t="shared" si="753"/>
        <v>0</v>
      </c>
      <c r="EO1680" s="3">
        <f t="shared" si="753"/>
        <v>0</v>
      </c>
      <c r="EP1680" s="3">
        <f t="shared" si="753"/>
        <v>0</v>
      </c>
      <c r="EQ1680" s="3">
        <f t="shared" si="753"/>
        <v>0</v>
      </c>
      <c r="ER1680" s="3">
        <f t="shared" si="753"/>
        <v>0</v>
      </c>
      <c r="ES1680" s="3">
        <f t="shared" si="753"/>
        <v>0</v>
      </c>
      <c r="ET1680" s="3">
        <f t="shared" si="753"/>
        <v>0</v>
      </c>
      <c r="EU1680" s="3">
        <f t="shared" si="753"/>
        <v>0</v>
      </c>
      <c r="EV1680" s="3">
        <f t="shared" si="753"/>
        <v>0</v>
      </c>
      <c r="EW1680" s="3">
        <f t="shared" si="753"/>
        <v>0</v>
      </c>
      <c r="EX1680" s="3">
        <f t="shared" si="753"/>
        <v>0</v>
      </c>
      <c r="EY1680" s="3">
        <f t="shared" si="753"/>
        <v>0</v>
      </c>
      <c r="EZ1680" s="3">
        <f t="shared" si="753"/>
        <v>0</v>
      </c>
      <c r="FA1680" s="3">
        <f t="shared" si="753"/>
        <v>0</v>
      </c>
      <c r="FB1680" s="3">
        <f t="shared" si="753"/>
        <v>0</v>
      </c>
      <c r="FC1680" s="3">
        <f t="shared" si="753"/>
        <v>0</v>
      </c>
      <c r="FD1680" s="3">
        <f t="shared" si="753"/>
        <v>0</v>
      </c>
      <c r="FE1680" s="3">
        <f t="shared" si="753"/>
        <v>0</v>
      </c>
      <c r="FF1680" s="3">
        <f t="shared" si="753"/>
        <v>0</v>
      </c>
      <c r="FG1680" s="3">
        <f t="shared" si="753"/>
        <v>0</v>
      </c>
      <c r="FH1680" s="3">
        <f t="shared" si="753"/>
        <v>0</v>
      </c>
      <c r="FI1680" s="3">
        <f t="shared" si="753"/>
        <v>0</v>
      </c>
      <c r="FJ1680" s="3">
        <f t="shared" si="753"/>
        <v>0</v>
      </c>
      <c r="FK1680" s="3">
        <f t="shared" si="753"/>
        <v>0</v>
      </c>
      <c r="FL1680" s="3">
        <f t="shared" si="753"/>
        <v>0</v>
      </c>
      <c r="FM1680" s="3">
        <f t="shared" si="753"/>
        <v>0</v>
      </c>
      <c r="FN1680" s="3">
        <f t="shared" si="753"/>
        <v>0</v>
      </c>
      <c r="FO1680" s="3">
        <f t="shared" si="753"/>
        <v>0</v>
      </c>
      <c r="FP1680" s="3">
        <f t="shared" si="753"/>
        <v>0</v>
      </c>
      <c r="FQ1680" s="3">
        <f t="shared" si="753"/>
        <v>0</v>
      </c>
      <c r="FR1680" s="3">
        <f t="shared" si="753"/>
        <v>0</v>
      </c>
      <c r="FS1680" s="3">
        <f t="shared" ref="FS1680:GX1680" si="754">FS1685</f>
        <v>0</v>
      </c>
      <c r="FT1680" s="3">
        <f t="shared" si="754"/>
        <v>0</v>
      </c>
      <c r="FU1680" s="3">
        <f t="shared" si="754"/>
        <v>0</v>
      </c>
      <c r="FV1680" s="3">
        <f t="shared" si="754"/>
        <v>0</v>
      </c>
      <c r="FW1680" s="3">
        <f t="shared" si="754"/>
        <v>0</v>
      </c>
      <c r="FX1680" s="3">
        <f t="shared" si="754"/>
        <v>0</v>
      </c>
      <c r="FY1680" s="3">
        <f t="shared" si="754"/>
        <v>0</v>
      </c>
      <c r="FZ1680" s="3">
        <f t="shared" si="754"/>
        <v>0</v>
      </c>
      <c r="GA1680" s="3">
        <f t="shared" si="754"/>
        <v>0</v>
      </c>
      <c r="GB1680" s="3">
        <f t="shared" si="754"/>
        <v>0</v>
      </c>
      <c r="GC1680" s="3">
        <f t="shared" si="754"/>
        <v>0</v>
      </c>
      <c r="GD1680" s="3">
        <f t="shared" si="754"/>
        <v>0</v>
      </c>
      <c r="GE1680" s="3">
        <f t="shared" si="754"/>
        <v>0</v>
      </c>
      <c r="GF1680" s="3">
        <f t="shared" si="754"/>
        <v>0</v>
      </c>
      <c r="GG1680" s="3">
        <f t="shared" si="754"/>
        <v>0</v>
      </c>
      <c r="GH1680" s="3">
        <f t="shared" si="754"/>
        <v>0</v>
      </c>
      <c r="GI1680" s="3">
        <f t="shared" si="754"/>
        <v>0</v>
      </c>
      <c r="GJ1680" s="3">
        <f t="shared" si="754"/>
        <v>0</v>
      </c>
      <c r="GK1680" s="3">
        <f t="shared" si="754"/>
        <v>0</v>
      </c>
      <c r="GL1680" s="3">
        <f t="shared" si="754"/>
        <v>0</v>
      </c>
      <c r="GM1680" s="3">
        <f t="shared" si="754"/>
        <v>0</v>
      </c>
      <c r="GN1680" s="3">
        <f t="shared" si="754"/>
        <v>0</v>
      </c>
      <c r="GO1680" s="3">
        <f t="shared" si="754"/>
        <v>0</v>
      </c>
      <c r="GP1680" s="3">
        <f t="shared" si="754"/>
        <v>0</v>
      </c>
      <c r="GQ1680" s="3">
        <f t="shared" si="754"/>
        <v>0</v>
      </c>
      <c r="GR1680" s="3">
        <f t="shared" si="754"/>
        <v>0</v>
      </c>
      <c r="GS1680" s="3">
        <f t="shared" si="754"/>
        <v>0</v>
      </c>
      <c r="GT1680" s="3">
        <f t="shared" si="754"/>
        <v>0</v>
      </c>
      <c r="GU1680" s="3">
        <f t="shared" si="754"/>
        <v>0</v>
      </c>
      <c r="GV1680" s="3">
        <f t="shared" si="754"/>
        <v>0</v>
      </c>
      <c r="GW1680" s="3">
        <f t="shared" si="754"/>
        <v>0</v>
      </c>
      <c r="GX1680" s="3">
        <f t="shared" si="754"/>
        <v>0</v>
      </c>
    </row>
    <row r="1682" spans="1:245" x14ac:dyDescent="0.2">
      <c r="A1682">
        <v>17</v>
      </c>
      <c r="B1682">
        <v>1</v>
      </c>
      <c r="C1682">
        <f>ROW(SmtRes!A185)</f>
        <v>185</v>
      </c>
      <c r="D1682">
        <f>ROW(EtalonRes!A168)</f>
        <v>168</v>
      </c>
      <c r="E1682" t="s">
        <v>131</v>
      </c>
      <c r="F1682" t="s">
        <v>192</v>
      </c>
      <c r="G1682" t="s">
        <v>193</v>
      </c>
      <c r="H1682" t="s">
        <v>164</v>
      </c>
      <c r="I1682">
        <v>0</v>
      </c>
      <c r="J1682">
        <v>0</v>
      </c>
      <c r="O1682">
        <f>ROUND(CP1682,2)</f>
        <v>0</v>
      </c>
      <c r="P1682">
        <f>ROUND(CQ1682*I1682,2)</f>
        <v>0</v>
      </c>
      <c r="Q1682">
        <f>ROUND(CR1682*I1682,2)</f>
        <v>0</v>
      </c>
      <c r="R1682">
        <f>ROUND(CS1682*I1682,2)</f>
        <v>0</v>
      </c>
      <c r="S1682">
        <f>ROUND(CT1682*I1682,2)</f>
        <v>0</v>
      </c>
      <c r="T1682">
        <f>ROUND(CU1682*I1682,2)</f>
        <v>0</v>
      </c>
      <c r="U1682">
        <f>CV1682*I1682</f>
        <v>0</v>
      </c>
      <c r="V1682">
        <f>CW1682*I1682</f>
        <v>0</v>
      </c>
      <c r="W1682">
        <f>ROUND(CX1682*I1682,2)</f>
        <v>0</v>
      </c>
      <c r="X1682">
        <f>ROUND(CY1682,2)</f>
        <v>0</v>
      </c>
      <c r="Y1682">
        <f>ROUND(CZ1682,2)</f>
        <v>0</v>
      </c>
      <c r="AA1682">
        <v>36286615</v>
      </c>
      <c r="AB1682">
        <f>ROUND((AC1682+AD1682+AF1682),6)</f>
        <v>77340.27</v>
      </c>
      <c r="AC1682">
        <f>ROUND((ES1682),6)</f>
        <v>66244.850000000006</v>
      </c>
      <c r="AD1682">
        <f>ROUND((((ET1682)-(EU1682))+AE1682),6)</f>
        <v>8271.2800000000007</v>
      </c>
      <c r="AE1682">
        <f>ROUND((EU1682),6)</f>
        <v>3129.62</v>
      </c>
      <c r="AF1682">
        <f>ROUND((EV1682),6)</f>
        <v>2824.14</v>
      </c>
      <c r="AG1682">
        <f>ROUND((AP1682),6)</f>
        <v>0</v>
      </c>
      <c r="AH1682">
        <f>(EW1682)</f>
        <v>16.559999999999999</v>
      </c>
      <c r="AI1682">
        <f>(EX1682)</f>
        <v>0</v>
      </c>
      <c r="AJ1682">
        <f>(AS1682)</f>
        <v>0</v>
      </c>
      <c r="AK1682">
        <v>77340.27</v>
      </c>
      <c r="AL1682">
        <v>66244.850000000006</v>
      </c>
      <c r="AM1682">
        <v>8271.2800000000007</v>
      </c>
      <c r="AN1682">
        <v>3129.62</v>
      </c>
      <c r="AO1682">
        <v>2824.14</v>
      </c>
      <c r="AP1682">
        <v>0</v>
      </c>
      <c r="AQ1682">
        <v>16.559999999999999</v>
      </c>
      <c r="AR1682">
        <v>0</v>
      </c>
      <c r="AS1682">
        <v>0</v>
      </c>
      <c r="AT1682">
        <v>70</v>
      </c>
      <c r="AU1682">
        <v>10</v>
      </c>
      <c r="AV1682">
        <v>1</v>
      </c>
      <c r="AW1682">
        <v>1</v>
      </c>
      <c r="AZ1682">
        <v>1</v>
      </c>
      <c r="BA1682">
        <v>1</v>
      </c>
      <c r="BB1682">
        <v>1</v>
      </c>
      <c r="BC1682">
        <v>1</v>
      </c>
      <c r="BD1682" t="s">
        <v>3</v>
      </c>
      <c r="BE1682" t="s">
        <v>3</v>
      </c>
      <c r="BF1682" t="s">
        <v>3</v>
      </c>
      <c r="BG1682" t="s">
        <v>3</v>
      </c>
      <c r="BH1682">
        <v>0</v>
      </c>
      <c r="BI1682">
        <v>4</v>
      </c>
      <c r="BJ1682" t="s">
        <v>276</v>
      </c>
      <c r="BM1682">
        <v>0</v>
      </c>
      <c r="BN1682">
        <v>0</v>
      </c>
      <c r="BO1682" t="s">
        <v>3</v>
      </c>
      <c r="BP1682">
        <v>0</v>
      </c>
      <c r="BQ1682">
        <v>1</v>
      </c>
      <c r="BR1682">
        <v>0</v>
      </c>
      <c r="BS1682">
        <v>1</v>
      </c>
      <c r="BT1682">
        <v>1</v>
      </c>
      <c r="BU1682">
        <v>1</v>
      </c>
      <c r="BV1682">
        <v>1</v>
      </c>
      <c r="BW1682">
        <v>1</v>
      </c>
      <c r="BX1682">
        <v>1</v>
      </c>
      <c r="BY1682" t="s">
        <v>3</v>
      </c>
      <c r="BZ1682">
        <v>70</v>
      </c>
      <c r="CA1682">
        <v>10</v>
      </c>
      <c r="CE1682">
        <v>0</v>
      </c>
      <c r="CF1682">
        <v>0</v>
      </c>
      <c r="CG1682">
        <v>0</v>
      </c>
      <c r="CM1682">
        <v>0</v>
      </c>
      <c r="CN1682" t="s">
        <v>3</v>
      </c>
      <c r="CO1682">
        <v>0</v>
      </c>
      <c r="CP1682">
        <f>(P1682+Q1682+S1682)</f>
        <v>0</v>
      </c>
      <c r="CQ1682">
        <f>(AC1682*BC1682*AW1682)</f>
        <v>66244.850000000006</v>
      </c>
      <c r="CR1682">
        <f>((((ET1682)*BB1682-(EU1682)*BS1682)+AE1682*BS1682)*AV1682)</f>
        <v>8271.2800000000007</v>
      </c>
      <c r="CS1682">
        <f>(AE1682*BS1682*AV1682)</f>
        <v>3129.62</v>
      </c>
      <c r="CT1682">
        <f>(AF1682*BA1682*AV1682)</f>
        <v>2824.14</v>
      </c>
      <c r="CU1682">
        <f>AG1682</f>
        <v>0</v>
      </c>
      <c r="CV1682">
        <f>(AH1682*AV1682)</f>
        <v>16.559999999999999</v>
      </c>
      <c r="CW1682">
        <f>AI1682</f>
        <v>0</v>
      </c>
      <c r="CX1682">
        <f>AJ1682</f>
        <v>0</v>
      </c>
      <c r="CY1682">
        <f>((S1682*BZ1682)/100)</f>
        <v>0</v>
      </c>
      <c r="CZ1682">
        <f>((S1682*CA1682)/100)</f>
        <v>0</v>
      </c>
      <c r="DC1682" t="s">
        <v>3</v>
      </c>
      <c r="DD1682" t="s">
        <v>3</v>
      </c>
      <c r="DE1682" t="s">
        <v>3</v>
      </c>
      <c r="DF1682" t="s">
        <v>3</v>
      </c>
      <c r="DG1682" t="s">
        <v>3</v>
      </c>
      <c r="DH1682" t="s">
        <v>3</v>
      </c>
      <c r="DI1682" t="s">
        <v>3</v>
      </c>
      <c r="DJ1682" t="s">
        <v>3</v>
      </c>
      <c r="DK1682" t="s">
        <v>3</v>
      </c>
      <c r="DL1682" t="s">
        <v>3</v>
      </c>
      <c r="DM1682" t="s">
        <v>3</v>
      </c>
      <c r="DN1682">
        <v>0</v>
      </c>
      <c r="DO1682">
        <v>0</v>
      </c>
      <c r="DP1682">
        <v>1</v>
      </c>
      <c r="DQ1682">
        <v>1</v>
      </c>
      <c r="DU1682">
        <v>1007</v>
      </c>
      <c r="DV1682" t="s">
        <v>164</v>
      </c>
      <c r="DW1682" t="s">
        <v>164</v>
      </c>
      <c r="DX1682">
        <v>100</v>
      </c>
      <c r="EE1682">
        <v>34857346</v>
      </c>
      <c r="EF1682">
        <v>1</v>
      </c>
      <c r="EG1682" t="s">
        <v>86</v>
      </c>
      <c r="EH1682">
        <v>0</v>
      </c>
      <c r="EI1682" t="s">
        <v>3</v>
      </c>
      <c r="EJ1682">
        <v>4</v>
      </c>
      <c r="EK1682">
        <v>0</v>
      </c>
      <c r="EL1682" t="s">
        <v>87</v>
      </c>
      <c r="EM1682" t="s">
        <v>88</v>
      </c>
      <c r="EO1682" t="s">
        <v>3</v>
      </c>
      <c r="EQ1682">
        <v>0</v>
      </c>
      <c r="ER1682">
        <v>77340.27</v>
      </c>
      <c r="ES1682">
        <v>66244.850000000006</v>
      </c>
      <c r="ET1682">
        <v>8271.2800000000007</v>
      </c>
      <c r="EU1682">
        <v>3129.62</v>
      </c>
      <c r="EV1682">
        <v>2824.14</v>
      </c>
      <c r="EW1682">
        <v>16.559999999999999</v>
      </c>
      <c r="EX1682">
        <v>0</v>
      </c>
      <c r="EY1682">
        <v>0</v>
      </c>
      <c r="FQ1682">
        <v>0</v>
      </c>
      <c r="FR1682">
        <f>ROUND(IF(AND(BH1682=3,BI1682=3),P1682,0),2)</f>
        <v>0</v>
      </c>
      <c r="FS1682">
        <v>0</v>
      </c>
      <c r="FX1682">
        <v>70</v>
      </c>
      <c r="FY1682">
        <v>10</v>
      </c>
      <c r="GA1682" t="s">
        <v>3</v>
      </c>
      <c r="GD1682">
        <v>0</v>
      </c>
      <c r="GF1682">
        <v>62023876</v>
      </c>
      <c r="GG1682">
        <v>2</v>
      </c>
      <c r="GH1682">
        <v>1</v>
      </c>
      <c r="GI1682">
        <v>-2</v>
      </c>
      <c r="GJ1682">
        <v>0</v>
      </c>
      <c r="GK1682">
        <f>ROUND(R1682*(R12)/100,2)</f>
        <v>0</v>
      </c>
      <c r="GL1682">
        <f>ROUND(IF(AND(BH1682=3,BI1682=3,FS1682&lt;&gt;0),P1682,0),2)</f>
        <v>0</v>
      </c>
      <c r="GM1682">
        <f>ROUND(O1682+X1682+Y1682+GK1682,2)+GX1682</f>
        <v>0</v>
      </c>
      <c r="GN1682">
        <f>IF(OR(BI1682=0,BI1682=1),ROUND(O1682+X1682+Y1682+GK1682,2),0)</f>
        <v>0</v>
      </c>
      <c r="GO1682">
        <f>IF(BI1682=2,ROUND(O1682+X1682+Y1682+GK1682,2),0)</f>
        <v>0</v>
      </c>
      <c r="GP1682">
        <f>IF(BI1682=4,ROUND(O1682+X1682+Y1682+GK1682,2)+GX1682,0)</f>
        <v>0</v>
      </c>
      <c r="GR1682">
        <v>0</v>
      </c>
      <c r="GS1682">
        <v>3</v>
      </c>
      <c r="GT1682">
        <v>0</v>
      </c>
      <c r="GU1682" t="s">
        <v>3</v>
      </c>
      <c r="GV1682">
        <f>ROUND((GT1682),6)</f>
        <v>0</v>
      </c>
      <c r="GW1682">
        <v>1</v>
      </c>
      <c r="GX1682">
        <f>ROUND(HC1682*I1682,2)</f>
        <v>0</v>
      </c>
      <c r="HA1682">
        <v>0</v>
      </c>
      <c r="HB1682">
        <v>0</v>
      </c>
      <c r="HC1682">
        <f>GV1682*GW1682</f>
        <v>0</v>
      </c>
      <c r="IK1682">
        <v>0</v>
      </c>
    </row>
    <row r="1683" spans="1:245" x14ac:dyDescent="0.2">
      <c r="A1683">
        <v>17</v>
      </c>
      <c r="B1683">
        <v>1</v>
      </c>
      <c r="C1683">
        <f>ROW(SmtRes!A189)</f>
        <v>189</v>
      </c>
      <c r="D1683">
        <f>ROW(EtalonRes!A172)</f>
        <v>172</v>
      </c>
      <c r="E1683" t="s">
        <v>132</v>
      </c>
      <c r="F1683" t="s">
        <v>195</v>
      </c>
      <c r="G1683" t="s">
        <v>196</v>
      </c>
      <c r="H1683" t="s">
        <v>99</v>
      </c>
      <c r="I1683">
        <v>0</v>
      </c>
      <c r="J1683">
        <v>0</v>
      </c>
      <c r="O1683">
        <f>ROUND(CP1683,2)</f>
        <v>0</v>
      </c>
      <c r="P1683">
        <f>ROUND(CQ1683*I1683,2)</f>
        <v>0</v>
      </c>
      <c r="Q1683">
        <f>ROUND(CR1683*I1683,2)</f>
        <v>0</v>
      </c>
      <c r="R1683">
        <f>ROUND(CS1683*I1683,2)</f>
        <v>0</v>
      </c>
      <c r="S1683">
        <f>ROUND(CT1683*I1683,2)</f>
        <v>0</v>
      </c>
      <c r="T1683">
        <f>ROUND(CU1683*I1683,2)</f>
        <v>0</v>
      </c>
      <c r="U1683">
        <f>CV1683*I1683</f>
        <v>0</v>
      </c>
      <c r="V1683">
        <f>CW1683*I1683</f>
        <v>0</v>
      </c>
      <c r="W1683">
        <f>ROUND(CX1683*I1683,2)</f>
        <v>0</v>
      </c>
      <c r="X1683">
        <f>ROUND(CY1683,2)</f>
        <v>0</v>
      </c>
      <c r="Y1683">
        <f>ROUND(CZ1683,2)</f>
        <v>0</v>
      </c>
      <c r="AA1683">
        <v>36286615</v>
      </c>
      <c r="AB1683">
        <f>ROUND((AC1683+AD1683+AF1683),6)</f>
        <v>63651.47</v>
      </c>
      <c r="AC1683">
        <f>ROUND((ES1683),6)</f>
        <v>49178.79</v>
      </c>
      <c r="AD1683">
        <f>ROUND((((ET1683)-(EU1683))+AE1683),6)</f>
        <v>0</v>
      </c>
      <c r="AE1683">
        <f>ROUND((EU1683),6)</f>
        <v>0</v>
      </c>
      <c r="AF1683">
        <f>ROUND((EV1683),6)</f>
        <v>14472.68</v>
      </c>
      <c r="AG1683">
        <f>ROUND((AP1683),6)</f>
        <v>0</v>
      </c>
      <c r="AH1683">
        <f>(EW1683)</f>
        <v>80.27</v>
      </c>
      <c r="AI1683">
        <f>(EX1683)</f>
        <v>0</v>
      </c>
      <c r="AJ1683">
        <f>(AS1683)</f>
        <v>0</v>
      </c>
      <c r="AK1683">
        <v>63651.47</v>
      </c>
      <c r="AL1683">
        <v>49178.79</v>
      </c>
      <c r="AM1683">
        <v>0</v>
      </c>
      <c r="AN1683">
        <v>0</v>
      </c>
      <c r="AO1683">
        <v>14472.68</v>
      </c>
      <c r="AP1683">
        <v>0</v>
      </c>
      <c r="AQ1683">
        <v>80.27</v>
      </c>
      <c r="AR1683">
        <v>0</v>
      </c>
      <c r="AS1683">
        <v>0</v>
      </c>
      <c r="AT1683">
        <v>70</v>
      </c>
      <c r="AU1683">
        <v>10</v>
      </c>
      <c r="AV1683">
        <v>1</v>
      </c>
      <c r="AW1683">
        <v>1</v>
      </c>
      <c r="AZ1683">
        <v>1</v>
      </c>
      <c r="BA1683">
        <v>1</v>
      </c>
      <c r="BB1683">
        <v>1</v>
      </c>
      <c r="BC1683">
        <v>1</v>
      </c>
      <c r="BD1683" t="s">
        <v>3</v>
      </c>
      <c r="BE1683" t="s">
        <v>3</v>
      </c>
      <c r="BF1683" t="s">
        <v>3</v>
      </c>
      <c r="BG1683" t="s">
        <v>3</v>
      </c>
      <c r="BH1683">
        <v>0</v>
      </c>
      <c r="BI1683">
        <v>4</v>
      </c>
      <c r="BJ1683" t="s">
        <v>277</v>
      </c>
      <c r="BM1683">
        <v>0</v>
      </c>
      <c r="BN1683">
        <v>0</v>
      </c>
      <c r="BO1683" t="s">
        <v>3</v>
      </c>
      <c r="BP1683">
        <v>0</v>
      </c>
      <c r="BQ1683">
        <v>1</v>
      </c>
      <c r="BR1683">
        <v>0</v>
      </c>
      <c r="BS1683">
        <v>1</v>
      </c>
      <c r="BT1683">
        <v>1</v>
      </c>
      <c r="BU1683">
        <v>1</v>
      </c>
      <c r="BV1683">
        <v>1</v>
      </c>
      <c r="BW1683">
        <v>1</v>
      </c>
      <c r="BX1683">
        <v>1</v>
      </c>
      <c r="BY1683" t="s">
        <v>3</v>
      </c>
      <c r="BZ1683">
        <v>70</v>
      </c>
      <c r="CA1683">
        <v>10</v>
      </c>
      <c r="CE1683">
        <v>0</v>
      </c>
      <c r="CF1683">
        <v>0</v>
      </c>
      <c r="CG1683">
        <v>0</v>
      </c>
      <c r="CM1683">
        <v>0</v>
      </c>
      <c r="CN1683" t="s">
        <v>3</v>
      </c>
      <c r="CO1683">
        <v>0</v>
      </c>
      <c r="CP1683">
        <f>(P1683+Q1683+S1683)</f>
        <v>0</v>
      </c>
      <c r="CQ1683">
        <f>(AC1683*BC1683*AW1683)</f>
        <v>49178.79</v>
      </c>
      <c r="CR1683">
        <f>((((ET1683)*BB1683-(EU1683)*BS1683)+AE1683*BS1683)*AV1683)</f>
        <v>0</v>
      </c>
      <c r="CS1683">
        <f>(AE1683*BS1683*AV1683)</f>
        <v>0</v>
      </c>
      <c r="CT1683">
        <f>(AF1683*BA1683*AV1683)</f>
        <v>14472.68</v>
      </c>
      <c r="CU1683">
        <f>AG1683</f>
        <v>0</v>
      </c>
      <c r="CV1683">
        <f>(AH1683*AV1683)</f>
        <v>80.27</v>
      </c>
      <c r="CW1683">
        <f>AI1683</f>
        <v>0</v>
      </c>
      <c r="CX1683">
        <f>AJ1683</f>
        <v>0</v>
      </c>
      <c r="CY1683">
        <f>((S1683*BZ1683)/100)</f>
        <v>0</v>
      </c>
      <c r="CZ1683">
        <f>((S1683*CA1683)/100)</f>
        <v>0</v>
      </c>
      <c r="DC1683" t="s">
        <v>3</v>
      </c>
      <c r="DD1683" t="s">
        <v>3</v>
      </c>
      <c r="DE1683" t="s">
        <v>3</v>
      </c>
      <c r="DF1683" t="s">
        <v>3</v>
      </c>
      <c r="DG1683" t="s">
        <v>3</v>
      </c>
      <c r="DH1683" t="s">
        <v>3</v>
      </c>
      <c r="DI1683" t="s">
        <v>3</v>
      </c>
      <c r="DJ1683" t="s">
        <v>3</v>
      </c>
      <c r="DK1683" t="s">
        <v>3</v>
      </c>
      <c r="DL1683" t="s">
        <v>3</v>
      </c>
      <c r="DM1683" t="s">
        <v>3</v>
      </c>
      <c r="DN1683">
        <v>0</v>
      </c>
      <c r="DO1683">
        <v>0</v>
      </c>
      <c r="DP1683">
        <v>1</v>
      </c>
      <c r="DQ1683">
        <v>1</v>
      </c>
      <c r="DU1683">
        <v>1003</v>
      </c>
      <c r="DV1683" t="s">
        <v>99</v>
      </c>
      <c r="DW1683" t="s">
        <v>99</v>
      </c>
      <c r="DX1683">
        <v>100</v>
      </c>
      <c r="EE1683">
        <v>34857346</v>
      </c>
      <c r="EF1683">
        <v>1</v>
      </c>
      <c r="EG1683" t="s">
        <v>86</v>
      </c>
      <c r="EH1683">
        <v>0</v>
      </c>
      <c r="EI1683" t="s">
        <v>3</v>
      </c>
      <c r="EJ1683">
        <v>4</v>
      </c>
      <c r="EK1683">
        <v>0</v>
      </c>
      <c r="EL1683" t="s">
        <v>87</v>
      </c>
      <c r="EM1683" t="s">
        <v>88</v>
      </c>
      <c r="EO1683" t="s">
        <v>3</v>
      </c>
      <c r="EQ1683">
        <v>0</v>
      </c>
      <c r="ER1683">
        <v>63651.47</v>
      </c>
      <c r="ES1683">
        <v>49178.79</v>
      </c>
      <c r="ET1683">
        <v>0</v>
      </c>
      <c r="EU1683">
        <v>0</v>
      </c>
      <c r="EV1683">
        <v>14472.68</v>
      </c>
      <c r="EW1683">
        <v>80.27</v>
      </c>
      <c r="EX1683">
        <v>0</v>
      </c>
      <c r="EY1683">
        <v>0</v>
      </c>
      <c r="FQ1683">
        <v>0</v>
      </c>
      <c r="FR1683">
        <f>ROUND(IF(AND(BH1683=3,BI1683=3),P1683,0),2)</f>
        <v>0</v>
      </c>
      <c r="FS1683">
        <v>0</v>
      </c>
      <c r="FX1683">
        <v>70</v>
      </c>
      <c r="FY1683">
        <v>10</v>
      </c>
      <c r="GA1683" t="s">
        <v>3</v>
      </c>
      <c r="GD1683">
        <v>0</v>
      </c>
      <c r="GF1683">
        <v>258116290</v>
      </c>
      <c r="GG1683">
        <v>2</v>
      </c>
      <c r="GH1683">
        <v>1</v>
      </c>
      <c r="GI1683">
        <v>-2</v>
      </c>
      <c r="GJ1683">
        <v>0</v>
      </c>
      <c r="GK1683">
        <f>ROUND(R1683*(R12)/100,2)</f>
        <v>0</v>
      </c>
      <c r="GL1683">
        <f>ROUND(IF(AND(BH1683=3,BI1683=3,FS1683&lt;&gt;0),P1683,0),2)</f>
        <v>0</v>
      </c>
      <c r="GM1683">
        <f>ROUND(O1683+X1683+Y1683+GK1683,2)+GX1683</f>
        <v>0</v>
      </c>
      <c r="GN1683">
        <f>IF(OR(BI1683=0,BI1683=1),ROUND(O1683+X1683+Y1683+GK1683,2),0)</f>
        <v>0</v>
      </c>
      <c r="GO1683">
        <f>IF(BI1683=2,ROUND(O1683+X1683+Y1683+GK1683,2),0)</f>
        <v>0</v>
      </c>
      <c r="GP1683">
        <f>IF(BI1683=4,ROUND(O1683+X1683+Y1683+GK1683,2)+GX1683,0)</f>
        <v>0</v>
      </c>
      <c r="GR1683">
        <v>0</v>
      </c>
      <c r="GS1683">
        <v>3</v>
      </c>
      <c r="GT1683">
        <v>0</v>
      </c>
      <c r="GU1683" t="s">
        <v>3</v>
      </c>
      <c r="GV1683">
        <f>ROUND((GT1683),6)</f>
        <v>0</v>
      </c>
      <c r="GW1683">
        <v>1</v>
      </c>
      <c r="GX1683">
        <f>ROUND(HC1683*I1683,2)</f>
        <v>0</v>
      </c>
      <c r="HA1683">
        <v>0</v>
      </c>
      <c r="HB1683">
        <v>0</v>
      </c>
      <c r="HC1683">
        <f>GV1683*GW1683</f>
        <v>0</v>
      </c>
      <c r="IK1683">
        <v>0</v>
      </c>
    </row>
    <row r="1685" spans="1:245" x14ac:dyDescent="0.2">
      <c r="A1685" s="2">
        <v>51</v>
      </c>
      <c r="B1685" s="2">
        <f>B1678</f>
        <v>1</v>
      </c>
      <c r="C1685" s="2">
        <f>A1678</f>
        <v>5</v>
      </c>
      <c r="D1685" s="2">
        <f>ROW(A1678)</f>
        <v>1678</v>
      </c>
      <c r="E1685" s="2"/>
      <c r="F1685" s="2" t="str">
        <f>IF(F1678&lt;&gt;"",F1678,"")</f>
        <v>1.1.2</v>
      </c>
      <c r="G1685" s="2" t="str">
        <f>IF(G1678&lt;&gt;"",G1678,"")</f>
        <v>Установка бортового камня</v>
      </c>
      <c r="H1685" s="2">
        <v>0</v>
      </c>
      <c r="I1685" s="2"/>
      <c r="J1685" s="2"/>
      <c r="K1685" s="2"/>
      <c r="L1685" s="2"/>
      <c r="M1685" s="2"/>
      <c r="N1685" s="2"/>
      <c r="O1685" s="2">
        <f t="shared" ref="O1685:T1685" si="755">ROUND(AB1685,2)</f>
        <v>0</v>
      </c>
      <c r="P1685" s="2">
        <f t="shared" si="755"/>
        <v>0</v>
      </c>
      <c r="Q1685" s="2">
        <f t="shared" si="755"/>
        <v>0</v>
      </c>
      <c r="R1685" s="2">
        <f t="shared" si="755"/>
        <v>0</v>
      </c>
      <c r="S1685" s="2">
        <f t="shared" si="755"/>
        <v>0</v>
      </c>
      <c r="T1685" s="2">
        <f t="shared" si="755"/>
        <v>0</v>
      </c>
      <c r="U1685" s="2">
        <f>AH1685</f>
        <v>0</v>
      </c>
      <c r="V1685" s="2">
        <f>AI1685</f>
        <v>0</v>
      </c>
      <c r="W1685" s="2">
        <f>ROUND(AJ1685,2)</f>
        <v>0</v>
      </c>
      <c r="X1685" s="2">
        <f>ROUND(AK1685,2)</f>
        <v>0</v>
      </c>
      <c r="Y1685" s="2">
        <f>ROUND(AL1685,2)</f>
        <v>0</v>
      </c>
      <c r="Z1685" s="2"/>
      <c r="AA1685" s="2"/>
      <c r="AB1685" s="2">
        <f>ROUND(SUMIF(AA1682:AA1683,"=36286615",O1682:O1683),2)</f>
        <v>0</v>
      </c>
      <c r="AC1685" s="2">
        <f>ROUND(SUMIF(AA1682:AA1683,"=36286615",P1682:P1683),2)</f>
        <v>0</v>
      </c>
      <c r="AD1685" s="2">
        <f>ROUND(SUMIF(AA1682:AA1683,"=36286615",Q1682:Q1683),2)</f>
        <v>0</v>
      </c>
      <c r="AE1685" s="2">
        <f>ROUND(SUMIF(AA1682:AA1683,"=36286615",R1682:R1683),2)</f>
        <v>0</v>
      </c>
      <c r="AF1685" s="2">
        <f>ROUND(SUMIF(AA1682:AA1683,"=36286615",S1682:S1683),2)</f>
        <v>0</v>
      </c>
      <c r="AG1685" s="2">
        <f>ROUND(SUMIF(AA1682:AA1683,"=36286615",T1682:T1683),2)</f>
        <v>0</v>
      </c>
      <c r="AH1685" s="2">
        <f>SUMIF(AA1682:AA1683,"=36286615",U1682:U1683)</f>
        <v>0</v>
      </c>
      <c r="AI1685" s="2">
        <f>SUMIF(AA1682:AA1683,"=36286615",V1682:V1683)</f>
        <v>0</v>
      </c>
      <c r="AJ1685" s="2">
        <f>ROUND(SUMIF(AA1682:AA1683,"=36286615",W1682:W1683),2)</f>
        <v>0</v>
      </c>
      <c r="AK1685" s="2">
        <f>ROUND(SUMIF(AA1682:AA1683,"=36286615",X1682:X1683),2)</f>
        <v>0</v>
      </c>
      <c r="AL1685" s="2">
        <f>ROUND(SUMIF(AA1682:AA1683,"=36286615",Y1682:Y1683),2)</f>
        <v>0</v>
      </c>
      <c r="AM1685" s="2"/>
      <c r="AN1685" s="2"/>
      <c r="AO1685" s="2">
        <f t="shared" ref="AO1685:BC1685" si="756">ROUND(BX1685,2)</f>
        <v>0</v>
      </c>
      <c r="AP1685" s="2">
        <f t="shared" si="756"/>
        <v>0</v>
      </c>
      <c r="AQ1685" s="2">
        <f t="shared" si="756"/>
        <v>0</v>
      </c>
      <c r="AR1685" s="2">
        <f t="shared" si="756"/>
        <v>0</v>
      </c>
      <c r="AS1685" s="2">
        <f t="shared" si="756"/>
        <v>0</v>
      </c>
      <c r="AT1685" s="2">
        <f t="shared" si="756"/>
        <v>0</v>
      </c>
      <c r="AU1685" s="2">
        <f t="shared" si="756"/>
        <v>0</v>
      </c>
      <c r="AV1685" s="2">
        <f t="shared" si="756"/>
        <v>0</v>
      </c>
      <c r="AW1685" s="2">
        <f t="shared" si="756"/>
        <v>0</v>
      </c>
      <c r="AX1685" s="2">
        <f t="shared" si="756"/>
        <v>0</v>
      </c>
      <c r="AY1685" s="2">
        <f t="shared" si="756"/>
        <v>0</v>
      </c>
      <c r="AZ1685" s="2">
        <f t="shared" si="756"/>
        <v>0</v>
      </c>
      <c r="BA1685" s="2">
        <f t="shared" si="756"/>
        <v>0</v>
      </c>
      <c r="BB1685" s="2">
        <f t="shared" si="756"/>
        <v>0</v>
      </c>
      <c r="BC1685" s="2">
        <f t="shared" si="756"/>
        <v>0</v>
      </c>
      <c r="BD1685" s="2"/>
      <c r="BE1685" s="2"/>
      <c r="BF1685" s="2"/>
      <c r="BG1685" s="2"/>
      <c r="BH1685" s="2"/>
      <c r="BI1685" s="2"/>
      <c r="BJ1685" s="2"/>
      <c r="BK1685" s="2"/>
      <c r="BL1685" s="2"/>
      <c r="BM1685" s="2"/>
      <c r="BN1685" s="2"/>
      <c r="BO1685" s="2"/>
      <c r="BP1685" s="2"/>
      <c r="BQ1685" s="2"/>
      <c r="BR1685" s="2"/>
      <c r="BS1685" s="2"/>
      <c r="BT1685" s="2"/>
      <c r="BU1685" s="2"/>
      <c r="BV1685" s="2"/>
      <c r="BW1685" s="2"/>
      <c r="BX1685" s="2">
        <f>ROUND(SUMIF(AA1682:AA1683,"=36286615",FQ1682:FQ1683),2)</f>
        <v>0</v>
      </c>
      <c r="BY1685" s="2">
        <f>ROUND(SUMIF(AA1682:AA1683,"=36286615",FR1682:FR1683),2)</f>
        <v>0</v>
      </c>
      <c r="BZ1685" s="2">
        <f>ROUND(SUMIF(AA1682:AA1683,"=36286615",GL1682:GL1683),2)</f>
        <v>0</v>
      </c>
      <c r="CA1685" s="2">
        <f>ROUND(SUMIF(AA1682:AA1683,"=36286615",GM1682:GM1683),2)</f>
        <v>0</v>
      </c>
      <c r="CB1685" s="2">
        <f>ROUND(SUMIF(AA1682:AA1683,"=36286615",GN1682:GN1683),2)</f>
        <v>0</v>
      </c>
      <c r="CC1685" s="2">
        <f>ROUND(SUMIF(AA1682:AA1683,"=36286615",GO1682:GO1683),2)</f>
        <v>0</v>
      </c>
      <c r="CD1685" s="2">
        <f>ROUND(SUMIF(AA1682:AA1683,"=36286615",GP1682:GP1683),2)</f>
        <v>0</v>
      </c>
      <c r="CE1685" s="2">
        <f>AC1685-BX1685</f>
        <v>0</v>
      </c>
      <c r="CF1685" s="2">
        <f>AC1685-BY1685</f>
        <v>0</v>
      </c>
      <c r="CG1685" s="2">
        <f>BX1685-BZ1685</f>
        <v>0</v>
      </c>
      <c r="CH1685" s="2">
        <f>AC1685-BX1685-BY1685+BZ1685</f>
        <v>0</v>
      </c>
      <c r="CI1685" s="2">
        <f>BY1685-BZ1685</f>
        <v>0</v>
      </c>
      <c r="CJ1685" s="2">
        <f>ROUND(SUMIF(AA1682:AA1683,"=36286615",GX1682:GX1683),2)</f>
        <v>0</v>
      </c>
      <c r="CK1685" s="2">
        <f>ROUND(SUMIF(AA1682:AA1683,"=36286615",GY1682:GY1683),2)</f>
        <v>0</v>
      </c>
      <c r="CL1685" s="2">
        <f>ROUND(SUMIF(AA1682:AA1683,"=36286615",GZ1682:GZ1683),2)</f>
        <v>0</v>
      </c>
      <c r="CM1685" s="2"/>
      <c r="CN1685" s="2"/>
      <c r="CO1685" s="2"/>
      <c r="CP1685" s="2"/>
      <c r="CQ1685" s="2"/>
      <c r="CR1685" s="2"/>
      <c r="CS1685" s="2"/>
      <c r="CT1685" s="2"/>
      <c r="CU1685" s="2"/>
      <c r="CV1685" s="2"/>
      <c r="CW1685" s="2"/>
      <c r="CX1685" s="2"/>
      <c r="CY1685" s="2"/>
      <c r="CZ1685" s="2"/>
      <c r="DA1685" s="2"/>
      <c r="DB1685" s="2"/>
      <c r="DC1685" s="2"/>
      <c r="DD1685" s="2"/>
      <c r="DE1685" s="2"/>
      <c r="DF1685" s="2"/>
      <c r="DG1685" s="3"/>
      <c r="DH1685" s="3"/>
      <c r="DI1685" s="3"/>
      <c r="DJ1685" s="3"/>
      <c r="DK1685" s="3"/>
      <c r="DL1685" s="3"/>
      <c r="DM1685" s="3"/>
      <c r="DN1685" s="3"/>
      <c r="DO1685" s="3"/>
      <c r="DP1685" s="3"/>
      <c r="DQ1685" s="3"/>
      <c r="DR1685" s="3"/>
      <c r="DS1685" s="3"/>
      <c r="DT1685" s="3"/>
      <c r="DU1685" s="3"/>
      <c r="DV1685" s="3"/>
      <c r="DW1685" s="3"/>
      <c r="DX1685" s="3"/>
      <c r="DY1685" s="3"/>
      <c r="DZ1685" s="3"/>
      <c r="EA1685" s="3"/>
      <c r="EB1685" s="3"/>
      <c r="EC1685" s="3"/>
      <c r="ED1685" s="3"/>
      <c r="EE1685" s="3"/>
      <c r="EF1685" s="3"/>
      <c r="EG1685" s="3"/>
      <c r="EH1685" s="3"/>
      <c r="EI1685" s="3"/>
      <c r="EJ1685" s="3"/>
      <c r="EK1685" s="3"/>
      <c r="EL1685" s="3"/>
      <c r="EM1685" s="3"/>
      <c r="EN1685" s="3"/>
      <c r="EO1685" s="3"/>
      <c r="EP1685" s="3"/>
      <c r="EQ1685" s="3"/>
      <c r="ER1685" s="3"/>
      <c r="ES1685" s="3"/>
      <c r="ET1685" s="3"/>
      <c r="EU1685" s="3"/>
      <c r="EV1685" s="3"/>
      <c r="EW1685" s="3"/>
      <c r="EX1685" s="3"/>
      <c r="EY1685" s="3"/>
      <c r="EZ1685" s="3"/>
      <c r="FA1685" s="3"/>
      <c r="FB1685" s="3"/>
      <c r="FC1685" s="3"/>
      <c r="FD1685" s="3"/>
      <c r="FE1685" s="3"/>
      <c r="FF1685" s="3"/>
      <c r="FG1685" s="3"/>
      <c r="FH1685" s="3"/>
      <c r="FI1685" s="3"/>
      <c r="FJ1685" s="3"/>
      <c r="FK1685" s="3"/>
      <c r="FL1685" s="3"/>
      <c r="FM1685" s="3"/>
      <c r="FN1685" s="3"/>
      <c r="FO1685" s="3"/>
      <c r="FP1685" s="3"/>
      <c r="FQ1685" s="3"/>
      <c r="FR1685" s="3"/>
      <c r="FS1685" s="3"/>
      <c r="FT1685" s="3"/>
      <c r="FU1685" s="3"/>
      <c r="FV1685" s="3"/>
      <c r="FW1685" s="3"/>
      <c r="FX1685" s="3"/>
      <c r="FY1685" s="3"/>
      <c r="FZ1685" s="3"/>
      <c r="GA1685" s="3"/>
      <c r="GB1685" s="3"/>
      <c r="GC1685" s="3"/>
      <c r="GD1685" s="3"/>
      <c r="GE1685" s="3"/>
      <c r="GF1685" s="3"/>
      <c r="GG1685" s="3"/>
      <c r="GH1685" s="3"/>
      <c r="GI1685" s="3"/>
      <c r="GJ1685" s="3"/>
      <c r="GK1685" s="3"/>
      <c r="GL1685" s="3"/>
      <c r="GM1685" s="3"/>
      <c r="GN1685" s="3"/>
      <c r="GO1685" s="3"/>
      <c r="GP1685" s="3"/>
      <c r="GQ1685" s="3"/>
      <c r="GR1685" s="3"/>
      <c r="GS1685" s="3"/>
      <c r="GT1685" s="3"/>
      <c r="GU1685" s="3"/>
      <c r="GV1685" s="3"/>
      <c r="GW1685" s="3"/>
      <c r="GX1685" s="3">
        <v>0</v>
      </c>
    </row>
    <row r="1687" spans="1:245" x14ac:dyDescent="0.2">
      <c r="A1687" s="4">
        <v>50</v>
      </c>
      <c r="B1687" s="4">
        <v>0</v>
      </c>
      <c r="C1687" s="4">
        <v>0</v>
      </c>
      <c r="D1687" s="4">
        <v>1</v>
      </c>
      <c r="E1687" s="4">
        <v>201</v>
      </c>
      <c r="F1687" s="4">
        <f>ROUND(Source!O1685,O1687)</f>
        <v>0</v>
      </c>
      <c r="G1687" s="4" t="s">
        <v>12</v>
      </c>
      <c r="H1687" s="4" t="s">
        <v>13</v>
      </c>
      <c r="I1687" s="4"/>
      <c r="J1687" s="4"/>
      <c r="K1687" s="4">
        <v>201</v>
      </c>
      <c r="L1687" s="4">
        <v>1</v>
      </c>
      <c r="M1687" s="4">
        <v>3</v>
      </c>
      <c r="N1687" s="4" t="s">
        <v>3</v>
      </c>
      <c r="O1687" s="4">
        <v>2</v>
      </c>
      <c r="P1687" s="4"/>
      <c r="Q1687" s="4"/>
      <c r="R1687" s="4"/>
      <c r="S1687" s="4"/>
      <c r="T1687" s="4"/>
      <c r="U1687" s="4"/>
      <c r="V1687" s="4"/>
      <c r="W1687" s="4"/>
    </row>
    <row r="1688" spans="1:245" x14ac:dyDescent="0.2">
      <c r="A1688" s="4">
        <v>50</v>
      </c>
      <c r="B1688" s="4">
        <v>0</v>
      </c>
      <c r="C1688" s="4">
        <v>0</v>
      </c>
      <c r="D1688" s="4">
        <v>1</v>
      </c>
      <c r="E1688" s="4">
        <v>202</v>
      </c>
      <c r="F1688" s="4">
        <f>ROUND(Source!P1685,O1688)</f>
        <v>0</v>
      </c>
      <c r="G1688" s="4" t="s">
        <v>14</v>
      </c>
      <c r="H1688" s="4" t="s">
        <v>15</v>
      </c>
      <c r="I1688" s="4"/>
      <c r="J1688" s="4"/>
      <c r="K1688" s="4">
        <v>202</v>
      </c>
      <c r="L1688" s="4">
        <v>2</v>
      </c>
      <c r="M1688" s="4">
        <v>3</v>
      </c>
      <c r="N1688" s="4" t="s">
        <v>3</v>
      </c>
      <c r="O1688" s="4">
        <v>2</v>
      </c>
      <c r="P1688" s="4"/>
      <c r="Q1688" s="4"/>
      <c r="R1688" s="4"/>
      <c r="S1688" s="4"/>
      <c r="T1688" s="4"/>
      <c r="U1688" s="4"/>
      <c r="V1688" s="4"/>
      <c r="W1688" s="4"/>
    </row>
    <row r="1689" spans="1:245" x14ac:dyDescent="0.2">
      <c r="A1689" s="4">
        <v>50</v>
      </c>
      <c r="B1689" s="4">
        <v>0</v>
      </c>
      <c r="C1689" s="4">
        <v>0</v>
      </c>
      <c r="D1689" s="4">
        <v>1</v>
      </c>
      <c r="E1689" s="4">
        <v>222</v>
      </c>
      <c r="F1689" s="4">
        <f>ROUND(Source!AO1685,O1689)</f>
        <v>0</v>
      </c>
      <c r="G1689" s="4" t="s">
        <v>16</v>
      </c>
      <c r="H1689" s="4" t="s">
        <v>17</v>
      </c>
      <c r="I1689" s="4"/>
      <c r="J1689" s="4"/>
      <c r="K1689" s="4">
        <v>222</v>
      </c>
      <c r="L1689" s="4">
        <v>3</v>
      </c>
      <c r="M1689" s="4">
        <v>3</v>
      </c>
      <c r="N1689" s="4" t="s">
        <v>3</v>
      </c>
      <c r="O1689" s="4">
        <v>2</v>
      </c>
      <c r="P1689" s="4"/>
      <c r="Q1689" s="4"/>
      <c r="R1689" s="4"/>
      <c r="S1689" s="4"/>
      <c r="T1689" s="4"/>
      <c r="U1689" s="4"/>
      <c r="V1689" s="4"/>
      <c r="W1689" s="4"/>
    </row>
    <row r="1690" spans="1:245" x14ac:dyDescent="0.2">
      <c r="A1690" s="4">
        <v>50</v>
      </c>
      <c r="B1690" s="4">
        <v>0</v>
      </c>
      <c r="C1690" s="4">
        <v>0</v>
      </c>
      <c r="D1690" s="4">
        <v>1</v>
      </c>
      <c r="E1690" s="4">
        <v>225</v>
      </c>
      <c r="F1690" s="4">
        <f>ROUND(Source!AV1685,O1690)</f>
        <v>0</v>
      </c>
      <c r="G1690" s="4" t="s">
        <v>18</v>
      </c>
      <c r="H1690" s="4" t="s">
        <v>19</v>
      </c>
      <c r="I1690" s="4"/>
      <c r="J1690" s="4"/>
      <c r="K1690" s="4">
        <v>225</v>
      </c>
      <c r="L1690" s="4">
        <v>4</v>
      </c>
      <c r="M1690" s="4">
        <v>3</v>
      </c>
      <c r="N1690" s="4" t="s">
        <v>3</v>
      </c>
      <c r="O1690" s="4">
        <v>2</v>
      </c>
      <c r="P1690" s="4"/>
      <c r="Q1690" s="4"/>
      <c r="R1690" s="4"/>
      <c r="S1690" s="4"/>
      <c r="T1690" s="4"/>
      <c r="U1690" s="4"/>
      <c r="V1690" s="4"/>
      <c r="W1690" s="4"/>
    </row>
    <row r="1691" spans="1:245" x14ac:dyDescent="0.2">
      <c r="A1691" s="4">
        <v>50</v>
      </c>
      <c r="B1691" s="4">
        <v>0</v>
      </c>
      <c r="C1691" s="4">
        <v>0</v>
      </c>
      <c r="D1691" s="4">
        <v>1</v>
      </c>
      <c r="E1691" s="4">
        <v>226</v>
      </c>
      <c r="F1691" s="4">
        <f>ROUND(Source!AW1685,O1691)</f>
        <v>0</v>
      </c>
      <c r="G1691" s="4" t="s">
        <v>20</v>
      </c>
      <c r="H1691" s="4" t="s">
        <v>21</v>
      </c>
      <c r="I1691" s="4"/>
      <c r="J1691" s="4"/>
      <c r="K1691" s="4">
        <v>226</v>
      </c>
      <c r="L1691" s="4">
        <v>5</v>
      </c>
      <c r="M1691" s="4">
        <v>3</v>
      </c>
      <c r="N1691" s="4" t="s">
        <v>3</v>
      </c>
      <c r="O1691" s="4">
        <v>2</v>
      </c>
      <c r="P1691" s="4"/>
      <c r="Q1691" s="4"/>
      <c r="R1691" s="4"/>
      <c r="S1691" s="4"/>
      <c r="T1691" s="4"/>
      <c r="U1691" s="4"/>
      <c r="V1691" s="4"/>
      <c r="W1691" s="4"/>
    </row>
    <row r="1692" spans="1:245" x14ac:dyDescent="0.2">
      <c r="A1692" s="4">
        <v>50</v>
      </c>
      <c r="B1692" s="4">
        <v>0</v>
      </c>
      <c r="C1692" s="4">
        <v>0</v>
      </c>
      <c r="D1692" s="4">
        <v>1</v>
      </c>
      <c r="E1692" s="4">
        <v>227</v>
      </c>
      <c r="F1692" s="4">
        <f>ROUND(Source!AX1685,O1692)</f>
        <v>0</v>
      </c>
      <c r="G1692" s="4" t="s">
        <v>22</v>
      </c>
      <c r="H1692" s="4" t="s">
        <v>23</v>
      </c>
      <c r="I1692" s="4"/>
      <c r="J1692" s="4"/>
      <c r="K1692" s="4">
        <v>227</v>
      </c>
      <c r="L1692" s="4">
        <v>6</v>
      </c>
      <c r="M1692" s="4">
        <v>3</v>
      </c>
      <c r="N1692" s="4" t="s">
        <v>3</v>
      </c>
      <c r="O1692" s="4">
        <v>2</v>
      </c>
      <c r="P1692" s="4"/>
      <c r="Q1692" s="4"/>
      <c r="R1692" s="4"/>
      <c r="S1692" s="4"/>
      <c r="T1692" s="4"/>
      <c r="U1692" s="4"/>
      <c r="V1692" s="4"/>
      <c r="W1692" s="4"/>
    </row>
    <row r="1693" spans="1:245" x14ac:dyDescent="0.2">
      <c r="A1693" s="4">
        <v>50</v>
      </c>
      <c r="B1693" s="4">
        <v>0</v>
      </c>
      <c r="C1693" s="4">
        <v>0</v>
      </c>
      <c r="D1693" s="4">
        <v>1</v>
      </c>
      <c r="E1693" s="4">
        <v>228</v>
      </c>
      <c r="F1693" s="4">
        <f>ROUND(Source!AY1685,O1693)</f>
        <v>0</v>
      </c>
      <c r="G1693" s="4" t="s">
        <v>24</v>
      </c>
      <c r="H1693" s="4" t="s">
        <v>25</v>
      </c>
      <c r="I1693" s="4"/>
      <c r="J1693" s="4"/>
      <c r="K1693" s="4">
        <v>228</v>
      </c>
      <c r="L1693" s="4">
        <v>7</v>
      </c>
      <c r="M1693" s="4">
        <v>3</v>
      </c>
      <c r="N1693" s="4" t="s">
        <v>3</v>
      </c>
      <c r="O1693" s="4">
        <v>2</v>
      </c>
      <c r="P1693" s="4"/>
      <c r="Q1693" s="4"/>
      <c r="R1693" s="4"/>
      <c r="S1693" s="4"/>
      <c r="T1693" s="4"/>
      <c r="U1693" s="4"/>
      <c r="V1693" s="4"/>
      <c r="W1693" s="4"/>
    </row>
    <row r="1694" spans="1:245" x14ac:dyDescent="0.2">
      <c r="A1694" s="4">
        <v>50</v>
      </c>
      <c r="B1694" s="4">
        <v>0</v>
      </c>
      <c r="C1694" s="4">
        <v>0</v>
      </c>
      <c r="D1694" s="4">
        <v>1</v>
      </c>
      <c r="E1694" s="4">
        <v>216</v>
      </c>
      <c r="F1694" s="4">
        <f>ROUND(Source!AP1685,O1694)</f>
        <v>0</v>
      </c>
      <c r="G1694" s="4" t="s">
        <v>26</v>
      </c>
      <c r="H1694" s="4" t="s">
        <v>27</v>
      </c>
      <c r="I1694" s="4"/>
      <c r="J1694" s="4"/>
      <c r="K1694" s="4">
        <v>216</v>
      </c>
      <c r="L1694" s="4">
        <v>8</v>
      </c>
      <c r="M1694" s="4">
        <v>3</v>
      </c>
      <c r="N1694" s="4" t="s">
        <v>3</v>
      </c>
      <c r="O1694" s="4">
        <v>2</v>
      </c>
      <c r="P1694" s="4"/>
      <c r="Q1694" s="4"/>
      <c r="R1694" s="4"/>
      <c r="S1694" s="4"/>
      <c r="T1694" s="4"/>
      <c r="U1694" s="4"/>
      <c r="V1694" s="4"/>
      <c r="W1694" s="4"/>
    </row>
    <row r="1695" spans="1:245" x14ac:dyDescent="0.2">
      <c r="A1695" s="4">
        <v>50</v>
      </c>
      <c r="B1695" s="4">
        <v>0</v>
      </c>
      <c r="C1695" s="4">
        <v>0</v>
      </c>
      <c r="D1695" s="4">
        <v>1</v>
      </c>
      <c r="E1695" s="4">
        <v>223</v>
      </c>
      <c r="F1695" s="4">
        <f>ROUND(Source!AQ1685,O1695)</f>
        <v>0</v>
      </c>
      <c r="G1695" s="4" t="s">
        <v>28</v>
      </c>
      <c r="H1695" s="4" t="s">
        <v>29</v>
      </c>
      <c r="I1695" s="4"/>
      <c r="J1695" s="4"/>
      <c r="K1695" s="4">
        <v>223</v>
      </c>
      <c r="L1695" s="4">
        <v>9</v>
      </c>
      <c r="M1695" s="4">
        <v>3</v>
      </c>
      <c r="N1695" s="4" t="s">
        <v>3</v>
      </c>
      <c r="O1695" s="4">
        <v>2</v>
      </c>
      <c r="P1695" s="4"/>
      <c r="Q1695" s="4"/>
      <c r="R1695" s="4"/>
      <c r="S1695" s="4"/>
      <c r="T1695" s="4"/>
      <c r="U1695" s="4"/>
      <c r="V1695" s="4"/>
      <c r="W1695" s="4"/>
    </row>
    <row r="1696" spans="1:245" x14ac:dyDescent="0.2">
      <c r="A1696" s="4">
        <v>50</v>
      </c>
      <c r="B1696" s="4">
        <v>0</v>
      </c>
      <c r="C1696" s="4">
        <v>0</v>
      </c>
      <c r="D1696" s="4">
        <v>1</v>
      </c>
      <c r="E1696" s="4">
        <v>229</v>
      </c>
      <c r="F1696" s="4">
        <f>ROUND(Source!AZ1685,O1696)</f>
        <v>0</v>
      </c>
      <c r="G1696" s="4" t="s">
        <v>30</v>
      </c>
      <c r="H1696" s="4" t="s">
        <v>31</v>
      </c>
      <c r="I1696" s="4"/>
      <c r="J1696" s="4"/>
      <c r="K1696" s="4">
        <v>229</v>
      </c>
      <c r="L1696" s="4">
        <v>10</v>
      </c>
      <c r="M1696" s="4">
        <v>3</v>
      </c>
      <c r="N1696" s="4" t="s">
        <v>3</v>
      </c>
      <c r="O1696" s="4">
        <v>2</v>
      </c>
      <c r="P1696" s="4"/>
      <c r="Q1696" s="4"/>
      <c r="R1696" s="4"/>
      <c r="S1696" s="4"/>
      <c r="T1696" s="4"/>
      <c r="U1696" s="4"/>
      <c r="V1696" s="4"/>
      <c r="W1696" s="4"/>
    </row>
    <row r="1697" spans="1:23" x14ac:dyDescent="0.2">
      <c r="A1697" s="4">
        <v>50</v>
      </c>
      <c r="B1697" s="4">
        <v>0</v>
      </c>
      <c r="C1697" s="4">
        <v>0</v>
      </c>
      <c r="D1697" s="4">
        <v>1</v>
      </c>
      <c r="E1697" s="4">
        <v>203</v>
      </c>
      <c r="F1697" s="4">
        <f>ROUND(Source!Q1685,O1697)</f>
        <v>0</v>
      </c>
      <c r="G1697" s="4" t="s">
        <v>32</v>
      </c>
      <c r="H1697" s="4" t="s">
        <v>33</v>
      </c>
      <c r="I1697" s="4"/>
      <c r="J1697" s="4"/>
      <c r="K1697" s="4">
        <v>203</v>
      </c>
      <c r="L1697" s="4">
        <v>11</v>
      </c>
      <c r="M1697" s="4">
        <v>3</v>
      </c>
      <c r="N1697" s="4" t="s">
        <v>3</v>
      </c>
      <c r="O1697" s="4">
        <v>2</v>
      </c>
      <c r="P1697" s="4"/>
      <c r="Q1697" s="4"/>
      <c r="R1697" s="4"/>
      <c r="S1697" s="4"/>
      <c r="T1697" s="4"/>
      <c r="U1697" s="4"/>
      <c r="V1697" s="4"/>
      <c r="W1697" s="4"/>
    </row>
    <row r="1698" spans="1:23" x14ac:dyDescent="0.2">
      <c r="A1698" s="4">
        <v>50</v>
      </c>
      <c r="B1698" s="4">
        <v>0</v>
      </c>
      <c r="C1698" s="4">
        <v>0</v>
      </c>
      <c r="D1698" s="4">
        <v>1</v>
      </c>
      <c r="E1698" s="4">
        <v>231</v>
      </c>
      <c r="F1698" s="4">
        <f>ROUND(Source!BB1685,O1698)</f>
        <v>0</v>
      </c>
      <c r="G1698" s="4" t="s">
        <v>34</v>
      </c>
      <c r="H1698" s="4" t="s">
        <v>35</v>
      </c>
      <c r="I1698" s="4"/>
      <c r="J1698" s="4"/>
      <c r="K1698" s="4">
        <v>231</v>
      </c>
      <c r="L1698" s="4">
        <v>12</v>
      </c>
      <c r="M1698" s="4">
        <v>3</v>
      </c>
      <c r="N1698" s="4" t="s">
        <v>3</v>
      </c>
      <c r="O1698" s="4">
        <v>2</v>
      </c>
      <c r="P1698" s="4"/>
      <c r="Q1698" s="4"/>
      <c r="R1698" s="4"/>
      <c r="S1698" s="4"/>
      <c r="T1698" s="4"/>
      <c r="U1698" s="4"/>
      <c r="V1698" s="4"/>
      <c r="W1698" s="4"/>
    </row>
    <row r="1699" spans="1:23" x14ac:dyDescent="0.2">
      <c r="A1699" s="4">
        <v>50</v>
      </c>
      <c r="B1699" s="4">
        <v>0</v>
      </c>
      <c r="C1699" s="4">
        <v>0</v>
      </c>
      <c r="D1699" s="4">
        <v>1</v>
      </c>
      <c r="E1699" s="4">
        <v>204</v>
      </c>
      <c r="F1699" s="4">
        <f>ROUND(Source!R1685,O1699)</f>
        <v>0</v>
      </c>
      <c r="G1699" s="4" t="s">
        <v>36</v>
      </c>
      <c r="H1699" s="4" t="s">
        <v>37</v>
      </c>
      <c r="I1699" s="4"/>
      <c r="J1699" s="4"/>
      <c r="K1699" s="4">
        <v>204</v>
      </c>
      <c r="L1699" s="4">
        <v>13</v>
      </c>
      <c r="M1699" s="4">
        <v>3</v>
      </c>
      <c r="N1699" s="4" t="s">
        <v>3</v>
      </c>
      <c r="O1699" s="4">
        <v>2</v>
      </c>
      <c r="P1699" s="4"/>
      <c r="Q1699" s="4"/>
      <c r="R1699" s="4"/>
      <c r="S1699" s="4"/>
      <c r="T1699" s="4"/>
      <c r="U1699" s="4"/>
      <c r="V1699" s="4"/>
      <c r="W1699" s="4"/>
    </row>
    <row r="1700" spans="1:23" x14ac:dyDescent="0.2">
      <c r="A1700" s="4">
        <v>50</v>
      </c>
      <c r="B1700" s="4">
        <v>0</v>
      </c>
      <c r="C1700" s="4">
        <v>0</v>
      </c>
      <c r="D1700" s="4">
        <v>1</v>
      </c>
      <c r="E1700" s="4">
        <v>205</v>
      </c>
      <c r="F1700" s="4">
        <f>ROUND(Source!S1685,O1700)</f>
        <v>0</v>
      </c>
      <c r="G1700" s="4" t="s">
        <v>38</v>
      </c>
      <c r="H1700" s="4" t="s">
        <v>39</v>
      </c>
      <c r="I1700" s="4"/>
      <c r="J1700" s="4"/>
      <c r="K1700" s="4">
        <v>205</v>
      </c>
      <c r="L1700" s="4">
        <v>14</v>
      </c>
      <c r="M1700" s="4">
        <v>3</v>
      </c>
      <c r="N1700" s="4" t="s">
        <v>3</v>
      </c>
      <c r="O1700" s="4">
        <v>2</v>
      </c>
      <c r="P1700" s="4"/>
      <c r="Q1700" s="4"/>
      <c r="R1700" s="4"/>
      <c r="S1700" s="4"/>
      <c r="T1700" s="4"/>
      <c r="U1700" s="4"/>
      <c r="V1700" s="4"/>
      <c r="W1700" s="4"/>
    </row>
    <row r="1701" spans="1:23" x14ac:dyDescent="0.2">
      <c r="A1701" s="4">
        <v>50</v>
      </c>
      <c r="B1701" s="4">
        <v>0</v>
      </c>
      <c r="C1701" s="4">
        <v>0</v>
      </c>
      <c r="D1701" s="4">
        <v>1</v>
      </c>
      <c r="E1701" s="4">
        <v>232</v>
      </c>
      <c r="F1701" s="4">
        <f>ROUND(Source!BC1685,O1701)</f>
        <v>0</v>
      </c>
      <c r="G1701" s="4" t="s">
        <v>40</v>
      </c>
      <c r="H1701" s="4" t="s">
        <v>41</v>
      </c>
      <c r="I1701" s="4"/>
      <c r="J1701" s="4"/>
      <c r="K1701" s="4">
        <v>232</v>
      </c>
      <c r="L1701" s="4">
        <v>15</v>
      </c>
      <c r="M1701" s="4">
        <v>3</v>
      </c>
      <c r="N1701" s="4" t="s">
        <v>3</v>
      </c>
      <c r="O1701" s="4">
        <v>2</v>
      </c>
      <c r="P1701" s="4"/>
      <c r="Q1701" s="4"/>
      <c r="R1701" s="4"/>
      <c r="S1701" s="4"/>
      <c r="T1701" s="4"/>
      <c r="U1701" s="4"/>
      <c r="V1701" s="4"/>
      <c r="W1701" s="4"/>
    </row>
    <row r="1702" spans="1:23" x14ac:dyDescent="0.2">
      <c r="A1702" s="4">
        <v>50</v>
      </c>
      <c r="B1702" s="4">
        <v>0</v>
      </c>
      <c r="C1702" s="4">
        <v>0</v>
      </c>
      <c r="D1702" s="4">
        <v>1</v>
      </c>
      <c r="E1702" s="4">
        <v>214</v>
      </c>
      <c r="F1702" s="4">
        <f>ROUND(Source!AS1685,O1702)</f>
        <v>0</v>
      </c>
      <c r="G1702" s="4" t="s">
        <v>42</v>
      </c>
      <c r="H1702" s="4" t="s">
        <v>43</v>
      </c>
      <c r="I1702" s="4"/>
      <c r="J1702" s="4"/>
      <c r="K1702" s="4">
        <v>214</v>
      </c>
      <c r="L1702" s="4">
        <v>16</v>
      </c>
      <c r="M1702" s="4">
        <v>3</v>
      </c>
      <c r="N1702" s="4" t="s">
        <v>3</v>
      </c>
      <c r="O1702" s="4">
        <v>2</v>
      </c>
      <c r="P1702" s="4"/>
      <c r="Q1702" s="4"/>
      <c r="R1702" s="4"/>
      <c r="S1702" s="4"/>
      <c r="T1702" s="4"/>
      <c r="U1702" s="4"/>
      <c r="V1702" s="4"/>
      <c r="W1702" s="4"/>
    </row>
    <row r="1703" spans="1:23" x14ac:dyDescent="0.2">
      <c r="A1703" s="4">
        <v>50</v>
      </c>
      <c r="B1703" s="4">
        <v>0</v>
      </c>
      <c r="C1703" s="4">
        <v>0</v>
      </c>
      <c r="D1703" s="4">
        <v>1</v>
      </c>
      <c r="E1703" s="4">
        <v>215</v>
      </c>
      <c r="F1703" s="4">
        <f>ROUND(Source!AT1685,O1703)</f>
        <v>0</v>
      </c>
      <c r="G1703" s="4" t="s">
        <v>44</v>
      </c>
      <c r="H1703" s="4" t="s">
        <v>45</v>
      </c>
      <c r="I1703" s="4"/>
      <c r="J1703" s="4"/>
      <c r="K1703" s="4">
        <v>215</v>
      </c>
      <c r="L1703" s="4">
        <v>17</v>
      </c>
      <c r="M1703" s="4">
        <v>3</v>
      </c>
      <c r="N1703" s="4" t="s">
        <v>3</v>
      </c>
      <c r="O1703" s="4">
        <v>2</v>
      </c>
      <c r="P1703" s="4"/>
      <c r="Q1703" s="4"/>
      <c r="R1703" s="4"/>
      <c r="S1703" s="4"/>
      <c r="T1703" s="4"/>
      <c r="U1703" s="4"/>
      <c r="V1703" s="4"/>
      <c r="W1703" s="4"/>
    </row>
    <row r="1704" spans="1:23" x14ac:dyDescent="0.2">
      <c r="A1704" s="4">
        <v>50</v>
      </c>
      <c r="B1704" s="4">
        <v>0</v>
      </c>
      <c r="C1704" s="4">
        <v>0</v>
      </c>
      <c r="D1704" s="4">
        <v>1</v>
      </c>
      <c r="E1704" s="4">
        <v>217</v>
      </c>
      <c r="F1704" s="4">
        <f>ROUND(Source!AU1685,O1704)</f>
        <v>0</v>
      </c>
      <c r="G1704" s="4" t="s">
        <v>46</v>
      </c>
      <c r="H1704" s="4" t="s">
        <v>47</v>
      </c>
      <c r="I1704" s="4"/>
      <c r="J1704" s="4"/>
      <c r="K1704" s="4">
        <v>217</v>
      </c>
      <c r="L1704" s="4">
        <v>18</v>
      </c>
      <c r="M1704" s="4">
        <v>3</v>
      </c>
      <c r="N1704" s="4" t="s">
        <v>3</v>
      </c>
      <c r="O1704" s="4">
        <v>2</v>
      </c>
      <c r="P1704" s="4"/>
      <c r="Q1704" s="4"/>
      <c r="R1704" s="4"/>
      <c r="S1704" s="4"/>
      <c r="T1704" s="4"/>
      <c r="U1704" s="4"/>
      <c r="V1704" s="4"/>
      <c r="W1704" s="4"/>
    </row>
    <row r="1705" spans="1:23" x14ac:dyDescent="0.2">
      <c r="A1705" s="4">
        <v>50</v>
      </c>
      <c r="B1705" s="4">
        <v>0</v>
      </c>
      <c r="C1705" s="4">
        <v>0</v>
      </c>
      <c r="D1705" s="4">
        <v>1</v>
      </c>
      <c r="E1705" s="4">
        <v>230</v>
      </c>
      <c r="F1705" s="4">
        <f>ROUND(Source!BA1685,O1705)</f>
        <v>0</v>
      </c>
      <c r="G1705" s="4" t="s">
        <v>48</v>
      </c>
      <c r="H1705" s="4" t="s">
        <v>49</v>
      </c>
      <c r="I1705" s="4"/>
      <c r="J1705" s="4"/>
      <c r="K1705" s="4">
        <v>230</v>
      </c>
      <c r="L1705" s="4">
        <v>19</v>
      </c>
      <c r="M1705" s="4">
        <v>3</v>
      </c>
      <c r="N1705" s="4" t="s">
        <v>3</v>
      </c>
      <c r="O1705" s="4">
        <v>2</v>
      </c>
      <c r="P1705" s="4"/>
      <c r="Q1705" s="4"/>
      <c r="R1705" s="4"/>
      <c r="S1705" s="4"/>
      <c r="T1705" s="4"/>
      <c r="U1705" s="4"/>
      <c r="V1705" s="4"/>
      <c r="W1705" s="4"/>
    </row>
    <row r="1706" spans="1:23" x14ac:dyDescent="0.2">
      <c r="A1706" s="4">
        <v>50</v>
      </c>
      <c r="B1706" s="4">
        <v>0</v>
      </c>
      <c r="C1706" s="4">
        <v>0</v>
      </c>
      <c r="D1706" s="4">
        <v>1</v>
      </c>
      <c r="E1706" s="4">
        <v>206</v>
      </c>
      <c r="F1706" s="4">
        <f>ROUND(Source!T1685,O1706)</f>
        <v>0</v>
      </c>
      <c r="G1706" s="4" t="s">
        <v>50</v>
      </c>
      <c r="H1706" s="4" t="s">
        <v>51</v>
      </c>
      <c r="I1706" s="4"/>
      <c r="J1706" s="4"/>
      <c r="K1706" s="4">
        <v>206</v>
      </c>
      <c r="L1706" s="4">
        <v>20</v>
      </c>
      <c r="M1706" s="4">
        <v>3</v>
      </c>
      <c r="N1706" s="4" t="s">
        <v>3</v>
      </c>
      <c r="O1706" s="4">
        <v>2</v>
      </c>
      <c r="P1706" s="4"/>
      <c r="Q1706" s="4"/>
      <c r="R1706" s="4"/>
      <c r="S1706" s="4"/>
      <c r="T1706" s="4"/>
      <c r="U1706" s="4"/>
      <c r="V1706" s="4"/>
      <c r="W1706" s="4"/>
    </row>
    <row r="1707" spans="1:23" x14ac:dyDescent="0.2">
      <c r="A1707" s="4">
        <v>50</v>
      </c>
      <c r="B1707" s="4">
        <v>0</v>
      </c>
      <c r="C1707" s="4">
        <v>0</v>
      </c>
      <c r="D1707" s="4">
        <v>1</v>
      </c>
      <c r="E1707" s="4">
        <v>207</v>
      </c>
      <c r="F1707" s="4">
        <f>Source!U1685</f>
        <v>0</v>
      </c>
      <c r="G1707" s="4" t="s">
        <v>52</v>
      </c>
      <c r="H1707" s="4" t="s">
        <v>53</v>
      </c>
      <c r="I1707" s="4"/>
      <c r="J1707" s="4"/>
      <c r="K1707" s="4">
        <v>207</v>
      </c>
      <c r="L1707" s="4">
        <v>21</v>
      </c>
      <c r="M1707" s="4">
        <v>3</v>
      </c>
      <c r="N1707" s="4" t="s">
        <v>3</v>
      </c>
      <c r="O1707" s="4">
        <v>-1</v>
      </c>
      <c r="P1707" s="4"/>
      <c r="Q1707" s="4"/>
      <c r="R1707" s="4"/>
      <c r="S1707" s="4"/>
      <c r="T1707" s="4"/>
      <c r="U1707" s="4"/>
      <c r="V1707" s="4"/>
      <c r="W1707" s="4"/>
    </row>
    <row r="1708" spans="1:23" x14ac:dyDescent="0.2">
      <c r="A1708" s="4">
        <v>50</v>
      </c>
      <c r="B1708" s="4">
        <v>0</v>
      </c>
      <c r="C1708" s="4">
        <v>0</v>
      </c>
      <c r="D1708" s="4">
        <v>1</v>
      </c>
      <c r="E1708" s="4">
        <v>208</v>
      </c>
      <c r="F1708" s="4">
        <f>Source!V1685</f>
        <v>0</v>
      </c>
      <c r="G1708" s="4" t="s">
        <v>54</v>
      </c>
      <c r="H1708" s="4" t="s">
        <v>55</v>
      </c>
      <c r="I1708" s="4"/>
      <c r="J1708" s="4"/>
      <c r="K1708" s="4">
        <v>208</v>
      </c>
      <c r="L1708" s="4">
        <v>22</v>
      </c>
      <c r="M1708" s="4">
        <v>3</v>
      </c>
      <c r="N1708" s="4" t="s">
        <v>3</v>
      </c>
      <c r="O1708" s="4">
        <v>-1</v>
      </c>
      <c r="P1708" s="4"/>
      <c r="Q1708" s="4"/>
      <c r="R1708" s="4"/>
      <c r="S1708" s="4"/>
      <c r="T1708" s="4"/>
      <c r="U1708" s="4"/>
      <c r="V1708" s="4"/>
      <c r="W1708" s="4"/>
    </row>
    <row r="1709" spans="1:23" x14ac:dyDescent="0.2">
      <c r="A1709" s="4">
        <v>50</v>
      </c>
      <c r="B1709" s="4">
        <v>0</v>
      </c>
      <c r="C1709" s="4">
        <v>0</v>
      </c>
      <c r="D1709" s="4">
        <v>1</v>
      </c>
      <c r="E1709" s="4">
        <v>209</v>
      </c>
      <c r="F1709" s="4">
        <f>ROUND(Source!W1685,O1709)</f>
        <v>0</v>
      </c>
      <c r="G1709" s="4" t="s">
        <v>56</v>
      </c>
      <c r="H1709" s="4" t="s">
        <v>57</v>
      </c>
      <c r="I1709" s="4"/>
      <c r="J1709" s="4"/>
      <c r="K1709" s="4">
        <v>209</v>
      </c>
      <c r="L1709" s="4">
        <v>23</v>
      </c>
      <c r="M1709" s="4">
        <v>3</v>
      </c>
      <c r="N1709" s="4" t="s">
        <v>3</v>
      </c>
      <c r="O1709" s="4">
        <v>2</v>
      </c>
      <c r="P1709" s="4"/>
      <c r="Q1709" s="4"/>
      <c r="R1709" s="4"/>
      <c r="S1709" s="4"/>
      <c r="T1709" s="4"/>
      <c r="U1709" s="4"/>
      <c r="V1709" s="4"/>
      <c r="W1709" s="4"/>
    </row>
    <row r="1710" spans="1:23" x14ac:dyDescent="0.2">
      <c r="A1710" s="4">
        <v>50</v>
      </c>
      <c r="B1710" s="4">
        <v>0</v>
      </c>
      <c r="C1710" s="4">
        <v>0</v>
      </c>
      <c r="D1710" s="4">
        <v>1</v>
      </c>
      <c r="E1710" s="4">
        <v>210</v>
      </c>
      <c r="F1710" s="4">
        <f>ROUND(Source!X1685,O1710)</f>
        <v>0</v>
      </c>
      <c r="G1710" s="4" t="s">
        <v>58</v>
      </c>
      <c r="H1710" s="4" t="s">
        <v>59</v>
      </c>
      <c r="I1710" s="4"/>
      <c r="J1710" s="4"/>
      <c r="K1710" s="4">
        <v>210</v>
      </c>
      <c r="L1710" s="4">
        <v>24</v>
      </c>
      <c r="M1710" s="4">
        <v>3</v>
      </c>
      <c r="N1710" s="4" t="s">
        <v>3</v>
      </c>
      <c r="O1710" s="4">
        <v>2</v>
      </c>
      <c r="P1710" s="4"/>
      <c r="Q1710" s="4"/>
      <c r="R1710" s="4"/>
      <c r="S1710" s="4"/>
      <c r="T1710" s="4"/>
      <c r="U1710" s="4"/>
      <c r="V1710" s="4"/>
      <c r="W1710" s="4"/>
    </row>
    <row r="1711" spans="1:23" x14ac:dyDescent="0.2">
      <c r="A1711" s="4">
        <v>50</v>
      </c>
      <c r="B1711" s="4">
        <v>0</v>
      </c>
      <c r="C1711" s="4">
        <v>0</v>
      </c>
      <c r="D1711" s="4">
        <v>1</v>
      </c>
      <c r="E1711" s="4">
        <v>211</v>
      </c>
      <c r="F1711" s="4">
        <f>ROUND(Source!Y1685,O1711)</f>
        <v>0</v>
      </c>
      <c r="G1711" s="4" t="s">
        <v>60</v>
      </c>
      <c r="H1711" s="4" t="s">
        <v>61</v>
      </c>
      <c r="I1711" s="4"/>
      <c r="J1711" s="4"/>
      <c r="K1711" s="4">
        <v>211</v>
      </c>
      <c r="L1711" s="4">
        <v>25</v>
      </c>
      <c r="M1711" s="4">
        <v>3</v>
      </c>
      <c r="N1711" s="4" t="s">
        <v>3</v>
      </c>
      <c r="O1711" s="4">
        <v>2</v>
      </c>
      <c r="P1711" s="4"/>
      <c r="Q1711" s="4"/>
      <c r="R1711" s="4"/>
      <c r="S1711" s="4"/>
      <c r="T1711" s="4"/>
      <c r="U1711" s="4"/>
      <c r="V1711" s="4"/>
      <c r="W1711" s="4"/>
    </row>
    <row r="1712" spans="1:23" x14ac:dyDescent="0.2">
      <c r="A1712" s="4">
        <v>50</v>
      </c>
      <c r="B1712" s="4">
        <v>0</v>
      </c>
      <c r="C1712" s="4">
        <v>0</v>
      </c>
      <c r="D1712" s="4">
        <v>1</v>
      </c>
      <c r="E1712" s="4">
        <v>224</v>
      </c>
      <c r="F1712" s="4">
        <f>ROUND(Source!AR1685,O1712)</f>
        <v>0</v>
      </c>
      <c r="G1712" s="4" t="s">
        <v>62</v>
      </c>
      <c r="H1712" s="4" t="s">
        <v>63</v>
      </c>
      <c r="I1712" s="4"/>
      <c r="J1712" s="4"/>
      <c r="K1712" s="4">
        <v>224</v>
      </c>
      <c r="L1712" s="4">
        <v>26</v>
      </c>
      <c r="M1712" s="4">
        <v>3</v>
      </c>
      <c r="N1712" s="4" t="s">
        <v>3</v>
      </c>
      <c r="O1712" s="4">
        <v>2</v>
      </c>
      <c r="P1712" s="4"/>
      <c r="Q1712" s="4"/>
      <c r="R1712" s="4"/>
      <c r="S1712" s="4"/>
      <c r="T1712" s="4"/>
      <c r="U1712" s="4"/>
      <c r="V1712" s="4"/>
      <c r="W1712" s="4"/>
    </row>
    <row r="1714" spans="1:245" x14ac:dyDescent="0.2">
      <c r="A1714" s="1">
        <v>5</v>
      </c>
      <c r="B1714" s="1">
        <v>1</v>
      </c>
      <c r="C1714" s="1"/>
      <c r="D1714" s="1">
        <f>ROW(A1724)</f>
        <v>1724</v>
      </c>
      <c r="E1714" s="1"/>
      <c r="F1714" s="1" t="s">
        <v>278</v>
      </c>
      <c r="G1714" s="1" t="s">
        <v>279</v>
      </c>
      <c r="H1714" s="1" t="s">
        <v>3</v>
      </c>
      <c r="I1714" s="1">
        <v>0</v>
      </c>
      <c r="J1714" s="1"/>
      <c r="K1714" s="1">
        <v>-1</v>
      </c>
      <c r="L1714" s="1"/>
      <c r="M1714" s="1"/>
      <c r="N1714" s="1"/>
      <c r="O1714" s="1"/>
      <c r="P1714" s="1"/>
      <c r="Q1714" s="1"/>
      <c r="R1714" s="1"/>
      <c r="S1714" s="1"/>
      <c r="T1714" s="1"/>
      <c r="U1714" s="1" t="s">
        <v>3</v>
      </c>
      <c r="V1714" s="1">
        <v>0</v>
      </c>
      <c r="W1714" s="1"/>
      <c r="X1714" s="1"/>
      <c r="Y1714" s="1"/>
      <c r="Z1714" s="1"/>
      <c r="AA1714" s="1"/>
      <c r="AB1714" s="1" t="s">
        <v>3</v>
      </c>
      <c r="AC1714" s="1" t="s">
        <v>3</v>
      </c>
      <c r="AD1714" s="1" t="s">
        <v>3</v>
      </c>
      <c r="AE1714" s="1" t="s">
        <v>3</v>
      </c>
      <c r="AF1714" s="1" t="s">
        <v>3</v>
      </c>
      <c r="AG1714" s="1" t="s">
        <v>3</v>
      </c>
      <c r="AH1714" s="1"/>
      <c r="AI1714" s="1"/>
      <c r="AJ1714" s="1"/>
      <c r="AK1714" s="1"/>
      <c r="AL1714" s="1"/>
      <c r="AM1714" s="1"/>
      <c r="AN1714" s="1"/>
      <c r="AO1714" s="1"/>
      <c r="AP1714" s="1" t="s">
        <v>3</v>
      </c>
      <c r="AQ1714" s="1" t="s">
        <v>3</v>
      </c>
      <c r="AR1714" s="1" t="s">
        <v>3</v>
      </c>
      <c r="AS1714" s="1"/>
      <c r="AT1714" s="1"/>
      <c r="AU1714" s="1"/>
      <c r="AV1714" s="1"/>
      <c r="AW1714" s="1"/>
      <c r="AX1714" s="1"/>
      <c r="AY1714" s="1"/>
      <c r="AZ1714" s="1" t="s">
        <v>3</v>
      </c>
      <c r="BA1714" s="1"/>
      <c r="BB1714" s="1" t="s">
        <v>3</v>
      </c>
      <c r="BC1714" s="1" t="s">
        <v>3</v>
      </c>
      <c r="BD1714" s="1" t="s">
        <v>3</v>
      </c>
      <c r="BE1714" s="1" t="s">
        <v>3</v>
      </c>
      <c r="BF1714" s="1" t="s">
        <v>3</v>
      </c>
      <c r="BG1714" s="1" t="s">
        <v>3</v>
      </c>
      <c r="BH1714" s="1" t="s">
        <v>3</v>
      </c>
      <c r="BI1714" s="1" t="s">
        <v>3</v>
      </c>
      <c r="BJ1714" s="1" t="s">
        <v>3</v>
      </c>
      <c r="BK1714" s="1" t="s">
        <v>3</v>
      </c>
      <c r="BL1714" s="1" t="s">
        <v>3</v>
      </c>
      <c r="BM1714" s="1" t="s">
        <v>3</v>
      </c>
      <c r="BN1714" s="1" t="s">
        <v>3</v>
      </c>
      <c r="BO1714" s="1" t="s">
        <v>3</v>
      </c>
      <c r="BP1714" s="1" t="s">
        <v>3</v>
      </c>
      <c r="BQ1714" s="1"/>
      <c r="BR1714" s="1"/>
      <c r="BS1714" s="1"/>
      <c r="BT1714" s="1"/>
      <c r="BU1714" s="1"/>
      <c r="BV1714" s="1"/>
      <c r="BW1714" s="1"/>
      <c r="BX1714" s="1">
        <v>0</v>
      </c>
      <c r="BY1714" s="1"/>
      <c r="BZ1714" s="1"/>
      <c r="CA1714" s="1"/>
      <c r="CB1714" s="1"/>
      <c r="CC1714" s="1"/>
      <c r="CD1714" s="1"/>
      <c r="CE1714" s="1"/>
      <c r="CF1714" s="1"/>
      <c r="CG1714" s="1"/>
      <c r="CH1714" s="1"/>
      <c r="CI1714" s="1"/>
      <c r="CJ1714" s="1">
        <v>0</v>
      </c>
    </row>
    <row r="1716" spans="1:245" x14ac:dyDescent="0.2">
      <c r="A1716" s="2">
        <v>52</v>
      </c>
      <c r="B1716" s="2">
        <f t="shared" ref="B1716:G1716" si="757">B1724</f>
        <v>1</v>
      </c>
      <c r="C1716" s="2">
        <f t="shared" si="757"/>
        <v>5</v>
      </c>
      <c r="D1716" s="2">
        <f t="shared" si="757"/>
        <v>1714</v>
      </c>
      <c r="E1716" s="2">
        <f t="shared" si="757"/>
        <v>0</v>
      </c>
      <c r="F1716" s="2" t="str">
        <f t="shared" si="757"/>
        <v>1.1.3</v>
      </c>
      <c r="G1716" s="2" t="str">
        <f t="shared" si="757"/>
        <v>Устройство тротуара</v>
      </c>
      <c r="H1716" s="2"/>
      <c r="I1716" s="2"/>
      <c r="J1716" s="2"/>
      <c r="K1716" s="2"/>
      <c r="L1716" s="2"/>
      <c r="M1716" s="2"/>
      <c r="N1716" s="2"/>
      <c r="O1716" s="2">
        <f t="shared" ref="O1716:AT1716" si="758">O1724</f>
        <v>0</v>
      </c>
      <c r="P1716" s="2">
        <f t="shared" si="758"/>
        <v>0</v>
      </c>
      <c r="Q1716" s="2">
        <f t="shared" si="758"/>
        <v>0</v>
      </c>
      <c r="R1716" s="2">
        <f t="shared" si="758"/>
        <v>0</v>
      </c>
      <c r="S1716" s="2">
        <f t="shared" si="758"/>
        <v>0</v>
      </c>
      <c r="T1716" s="2">
        <f t="shared" si="758"/>
        <v>0</v>
      </c>
      <c r="U1716" s="2">
        <f t="shared" si="758"/>
        <v>0</v>
      </c>
      <c r="V1716" s="2">
        <f t="shared" si="758"/>
        <v>0</v>
      </c>
      <c r="W1716" s="2">
        <f t="shared" si="758"/>
        <v>0</v>
      </c>
      <c r="X1716" s="2">
        <f t="shared" si="758"/>
        <v>0</v>
      </c>
      <c r="Y1716" s="2">
        <f t="shared" si="758"/>
        <v>0</v>
      </c>
      <c r="Z1716" s="2">
        <f t="shared" si="758"/>
        <v>0</v>
      </c>
      <c r="AA1716" s="2">
        <f t="shared" si="758"/>
        <v>0</v>
      </c>
      <c r="AB1716" s="2">
        <f t="shared" si="758"/>
        <v>0</v>
      </c>
      <c r="AC1716" s="2">
        <f t="shared" si="758"/>
        <v>0</v>
      </c>
      <c r="AD1716" s="2">
        <f t="shared" si="758"/>
        <v>0</v>
      </c>
      <c r="AE1716" s="2">
        <f t="shared" si="758"/>
        <v>0</v>
      </c>
      <c r="AF1716" s="2">
        <f t="shared" si="758"/>
        <v>0</v>
      </c>
      <c r="AG1716" s="2">
        <f t="shared" si="758"/>
        <v>0</v>
      </c>
      <c r="AH1716" s="2">
        <f t="shared" si="758"/>
        <v>0</v>
      </c>
      <c r="AI1716" s="2">
        <f t="shared" si="758"/>
        <v>0</v>
      </c>
      <c r="AJ1716" s="2">
        <f t="shared" si="758"/>
        <v>0</v>
      </c>
      <c r="AK1716" s="2">
        <f t="shared" si="758"/>
        <v>0</v>
      </c>
      <c r="AL1716" s="2">
        <f t="shared" si="758"/>
        <v>0</v>
      </c>
      <c r="AM1716" s="2">
        <f t="shared" si="758"/>
        <v>0</v>
      </c>
      <c r="AN1716" s="2">
        <f t="shared" si="758"/>
        <v>0</v>
      </c>
      <c r="AO1716" s="2">
        <f t="shared" si="758"/>
        <v>0</v>
      </c>
      <c r="AP1716" s="2">
        <f t="shared" si="758"/>
        <v>0</v>
      </c>
      <c r="AQ1716" s="2">
        <f t="shared" si="758"/>
        <v>0</v>
      </c>
      <c r="AR1716" s="2">
        <f t="shared" si="758"/>
        <v>0</v>
      </c>
      <c r="AS1716" s="2">
        <f t="shared" si="758"/>
        <v>0</v>
      </c>
      <c r="AT1716" s="2">
        <f t="shared" si="758"/>
        <v>0</v>
      </c>
      <c r="AU1716" s="2">
        <f t="shared" ref="AU1716:BZ1716" si="759">AU1724</f>
        <v>0</v>
      </c>
      <c r="AV1716" s="2">
        <f t="shared" si="759"/>
        <v>0</v>
      </c>
      <c r="AW1716" s="2">
        <f t="shared" si="759"/>
        <v>0</v>
      </c>
      <c r="AX1716" s="2">
        <f t="shared" si="759"/>
        <v>0</v>
      </c>
      <c r="AY1716" s="2">
        <f t="shared" si="759"/>
        <v>0</v>
      </c>
      <c r="AZ1716" s="2">
        <f t="shared" si="759"/>
        <v>0</v>
      </c>
      <c r="BA1716" s="2">
        <f t="shared" si="759"/>
        <v>0</v>
      </c>
      <c r="BB1716" s="2">
        <f t="shared" si="759"/>
        <v>0</v>
      </c>
      <c r="BC1716" s="2">
        <f t="shared" si="759"/>
        <v>0</v>
      </c>
      <c r="BD1716" s="2">
        <f t="shared" si="759"/>
        <v>0</v>
      </c>
      <c r="BE1716" s="2">
        <f t="shared" si="759"/>
        <v>0</v>
      </c>
      <c r="BF1716" s="2">
        <f t="shared" si="759"/>
        <v>0</v>
      </c>
      <c r="BG1716" s="2">
        <f t="shared" si="759"/>
        <v>0</v>
      </c>
      <c r="BH1716" s="2">
        <f t="shared" si="759"/>
        <v>0</v>
      </c>
      <c r="BI1716" s="2">
        <f t="shared" si="759"/>
        <v>0</v>
      </c>
      <c r="BJ1716" s="2">
        <f t="shared" si="759"/>
        <v>0</v>
      </c>
      <c r="BK1716" s="2">
        <f t="shared" si="759"/>
        <v>0</v>
      </c>
      <c r="BL1716" s="2">
        <f t="shared" si="759"/>
        <v>0</v>
      </c>
      <c r="BM1716" s="2">
        <f t="shared" si="759"/>
        <v>0</v>
      </c>
      <c r="BN1716" s="2">
        <f t="shared" si="759"/>
        <v>0</v>
      </c>
      <c r="BO1716" s="2">
        <f t="shared" si="759"/>
        <v>0</v>
      </c>
      <c r="BP1716" s="2">
        <f t="shared" si="759"/>
        <v>0</v>
      </c>
      <c r="BQ1716" s="2">
        <f t="shared" si="759"/>
        <v>0</v>
      </c>
      <c r="BR1716" s="2">
        <f t="shared" si="759"/>
        <v>0</v>
      </c>
      <c r="BS1716" s="2">
        <f t="shared" si="759"/>
        <v>0</v>
      </c>
      <c r="BT1716" s="2">
        <f t="shared" si="759"/>
        <v>0</v>
      </c>
      <c r="BU1716" s="2">
        <f t="shared" si="759"/>
        <v>0</v>
      </c>
      <c r="BV1716" s="2">
        <f t="shared" si="759"/>
        <v>0</v>
      </c>
      <c r="BW1716" s="2">
        <f t="shared" si="759"/>
        <v>0</v>
      </c>
      <c r="BX1716" s="2">
        <f t="shared" si="759"/>
        <v>0</v>
      </c>
      <c r="BY1716" s="2">
        <f t="shared" si="759"/>
        <v>0</v>
      </c>
      <c r="BZ1716" s="2">
        <f t="shared" si="759"/>
        <v>0</v>
      </c>
      <c r="CA1716" s="2">
        <f t="shared" ref="CA1716:DF1716" si="760">CA1724</f>
        <v>0</v>
      </c>
      <c r="CB1716" s="2">
        <f t="shared" si="760"/>
        <v>0</v>
      </c>
      <c r="CC1716" s="2">
        <f t="shared" si="760"/>
        <v>0</v>
      </c>
      <c r="CD1716" s="2">
        <f t="shared" si="760"/>
        <v>0</v>
      </c>
      <c r="CE1716" s="2">
        <f t="shared" si="760"/>
        <v>0</v>
      </c>
      <c r="CF1716" s="2">
        <f t="shared" si="760"/>
        <v>0</v>
      </c>
      <c r="CG1716" s="2">
        <f t="shared" si="760"/>
        <v>0</v>
      </c>
      <c r="CH1716" s="2">
        <f t="shared" si="760"/>
        <v>0</v>
      </c>
      <c r="CI1716" s="2">
        <f t="shared" si="760"/>
        <v>0</v>
      </c>
      <c r="CJ1716" s="2">
        <f t="shared" si="760"/>
        <v>0</v>
      </c>
      <c r="CK1716" s="2">
        <f t="shared" si="760"/>
        <v>0</v>
      </c>
      <c r="CL1716" s="2">
        <f t="shared" si="760"/>
        <v>0</v>
      </c>
      <c r="CM1716" s="2">
        <f t="shared" si="760"/>
        <v>0</v>
      </c>
      <c r="CN1716" s="2">
        <f t="shared" si="760"/>
        <v>0</v>
      </c>
      <c r="CO1716" s="2">
        <f t="shared" si="760"/>
        <v>0</v>
      </c>
      <c r="CP1716" s="2">
        <f t="shared" si="760"/>
        <v>0</v>
      </c>
      <c r="CQ1716" s="2">
        <f t="shared" si="760"/>
        <v>0</v>
      </c>
      <c r="CR1716" s="2">
        <f t="shared" si="760"/>
        <v>0</v>
      </c>
      <c r="CS1716" s="2">
        <f t="shared" si="760"/>
        <v>0</v>
      </c>
      <c r="CT1716" s="2">
        <f t="shared" si="760"/>
        <v>0</v>
      </c>
      <c r="CU1716" s="2">
        <f t="shared" si="760"/>
        <v>0</v>
      </c>
      <c r="CV1716" s="2">
        <f t="shared" si="760"/>
        <v>0</v>
      </c>
      <c r="CW1716" s="2">
        <f t="shared" si="760"/>
        <v>0</v>
      </c>
      <c r="CX1716" s="2">
        <f t="shared" si="760"/>
        <v>0</v>
      </c>
      <c r="CY1716" s="2">
        <f t="shared" si="760"/>
        <v>0</v>
      </c>
      <c r="CZ1716" s="2">
        <f t="shared" si="760"/>
        <v>0</v>
      </c>
      <c r="DA1716" s="2">
        <f t="shared" si="760"/>
        <v>0</v>
      </c>
      <c r="DB1716" s="2">
        <f t="shared" si="760"/>
        <v>0</v>
      </c>
      <c r="DC1716" s="2">
        <f t="shared" si="760"/>
        <v>0</v>
      </c>
      <c r="DD1716" s="2">
        <f t="shared" si="760"/>
        <v>0</v>
      </c>
      <c r="DE1716" s="2">
        <f t="shared" si="760"/>
        <v>0</v>
      </c>
      <c r="DF1716" s="2">
        <f t="shared" si="760"/>
        <v>0</v>
      </c>
      <c r="DG1716" s="3">
        <f t="shared" ref="DG1716:EL1716" si="761">DG1724</f>
        <v>0</v>
      </c>
      <c r="DH1716" s="3">
        <f t="shared" si="761"/>
        <v>0</v>
      </c>
      <c r="DI1716" s="3">
        <f t="shared" si="761"/>
        <v>0</v>
      </c>
      <c r="DJ1716" s="3">
        <f t="shared" si="761"/>
        <v>0</v>
      </c>
      <c r="DK1716" s="3">
        <f t="shared" si="761"/>
        <v>0</v>
      </c>
      <c r="DL1716" s="3">
        <f t="shared" si="761"/>
        <v>0</v>
      </c>
      <c r="DM1716" s="3">
        <f t="shared" si="761"/>
        <v>0</v>
      </c>
      <c r="DN1716" s="3">
        <f t="shared" si="761"/>
        <v>0</v>
      </c>
      <c r="DO1716" s="3">
        <f t="shared" si="761"/>
        <v>0</v>
      </c>
      <c r="DP1716" s="3">
        <f t="shared" si="761"/>
        <v>0</v>
      </c>
      <c r="DQ1716" s="3">
        <f t="shared" si="761"/>
        <v>0</v>
      </c>
      <c r="DR1716" s="3">
        <f t="shared" si="761"/>
        <v>0</v>
      </c>
      <c r="DS1716" s="3">
        <f t="shared" si="761"/>
        <v>0</v>
      </c>
      <c r="DT1716" s="3">
        <f t="shared" si="761"/>
        <v>0</v>
      </c>
      <c r="DU1716" s="3">
        <f t="shared" si="761"/>
        <v>0</v>
      </c>
      <c r="DV1716" s="3">
        <f t="shared" si="761"/>
        <v>0</v>
      </c>
      <c r="DW1716" s="3">
        <f t="shared" si="761"/>
        <v>0</v>
      </c>
      <c r="DX1716" s="3">
        <f t="shared" si="761"/>
        <v>0</v>
      </c>
      <c r="DY1716" s="3">
        <f t="shared" si="761"/>
        <v>0</v>
      </c>
      <c r="DZ1716" s="3">
        <f t="shared" si="761"/>
        <v>0</v>
      </c>
      <c r="EA1716" s="3">
        <f t="shared" si="761"/>
        <v>0</v>
      </c>
      <c r="EB1716" s="3">
        <f t="shared" si="761"/>
        <v>0</v>
      </c>
      <c r="EC1716" s="3">
        <f t="shared" si="761"/>
        <v>0</v>
      </c>
      <c r="ED1716" s="3">
        <f t="shared" si="761"/>
        <v>0</v>
      </c>
      <c r="EE1716" s="3">
        <f t="shared" si="761"/>
        <v>0</v>
      </c>
      <c r="EF1716" s="3">
        <f t="shared" si="761"/>
        <v>0</v>
      </c>
      <c r="EG1716" s="3">
        <f t="shared" si="761"/>
        <v>0</v>
      </c>
      <c r="EH1716" s="3">
        <f t="shared" si="761"/>
        <v>0</v>
      </c>
      <c r="EI1716" s="3">
        <f t="shared" si="761"/>
        <v>0</v>
      </c>
      <c r="EJ1716" s="3">
        <f t="shared" si="761"/>
        <v>0</v>
      </c>
      <c r="EK1716" s="3">
        <f t="shared" si="761"/>
        <v>0</v>
      </c>
      <c r="EL1716" s="3">
        <f t="shared" si="761"/>
        <v>0</v>
      </c>
      <c r="EM1716" s="3">
        <f t="shared" ref="EM1716:FR1716" si="762">EM1724</f>
        <v>0</v>
      </c>
      <c r="EN1716" s="3">
        <f t="shared" si="762"/>
        <v>0</v>
      </c>
      <c r="EO1716" s="3">
        <f t="shared" si="762"/>
        <v>0</v>
      </c>
      <c r="EP1716" s="3">
        <f t="shared" si="762"/>
        <v>0</v>
      </c>
      <c r="EQ1716" s="3">
        <f t="shared" si="762"/>
        <v>0</v>
      </c>
      <c r="ER1716" s="3">
        <f t="shared" si="762"/>
        <v>0</v>
      </c>
      <c r="ES1716" s="3">
        <f t="shared" si="762"/>
        <v>0</v>
      </c>
      <c r="ET1716" s="3">
        <f t="shared" si="762"/>
        <v>0</v>
      </c>
      <c r="EU1716" s="3">
        <f t="shared" si="762"/>
        <v>0</v>
      </c>
      <c r="EV1716" s="3">
        <f t="shared" si="762"/>
        <v>0</v>
      </c>
      <c r="EW1716" s="3">
        <f t="shared" si="762"/>
        <v>0</v>
      </c>
      <c r="EX1716" s="3">
        <f t="shared" si="762"/>
        <v>0</v>
      </c>
      <c r="EY1716" s="3">
        <f t="shared" si="762"/>
        <v>0</v>
      </c>
      <c r="EZ1716" s="3">
        <f t="shared" si="762"/>
        <v>0</v>
      </c>
      <c r="FA1716" s="3">
        <f t="shared" si="762"/>
        <v>0</v>
      </c>
      <c r="FB1716" s="3">
        <f t="shared" si="762"/>
        <v>0</v>
      </c>
      <c r="FC1716" s="3">
        <f t="shared" si="762"/>
        <v>0</v>
      </c>
      <c r="FD1716" s="3">
        <f t="shared" si="762"/>
        <v>0</v>
      </c>
      <c r="FE1716" s="3">
        <f t="shared" si="762"/>
        <v>0</v>
      </c>
      <c r="FF1716" s="3">
        <f t="shared" si="762"/>
        <v>0</v>
      </c>
      <c r="FG1716" s="3">
        <f t="shared" si="762"/>
        <v>0</v>
      </c>
      <c r="FH1716" s="3">
        <f t="shared" si="762"/>
        <v>0</v>
      </c>
      <c r="FI1716" s="3">
        <f t="shared" si="762"/>
        <v>0</v>
      </c>
      <c r="FJ1716" s="3">
        <f t="shared" si="762"/>
        <v>0</v>
      </c>
      <c r="FK1716" s="3">
        <f t="shared" si="762"/>
        <v>0</v>
      </c>
      <c r="FL1716" s="3">
        <f t="shared" si="762"/>
        <v>0</v>
      </c>
      <c r="FM1716" s="3">
        <f t="shared" si="762"/>
        <v>0</v>
      </c>
      <c r="FN1716" s="3">
        <f t="shared" si="762"/>
        <v>0</v>
      </c>
      <c r="FO1716" s="3">
        <f t="shared" si="762"/>
        <v>0</v>
      </c>
      <c r="FP1716" s="3">
        <f t="shared" si="762"/>
        <v>0</v>
      </c>
      <c r="FQ1716" s="3">
        <f t="shared" si="762"/>
        <v>0</v>
      </c>
      <c r="FR1716" s="3">
        <f t="shared" si="762"/>
        <v>0</v>
      </c>
      <c r="FS1716" s="3">
        <f t="shared" ref="FS1716:GX1716" si="763">FS1724</f>
        <v>0</v>
      </c>
      <c r="FT1716" s="3">
        <f t="shared" si="763"/>
        <v>0</v>
      </c>
      <c r="FU1716" s="3">
        <f t="shared" si="763"/>
        <v>0</v>
      </c>
      <c r="FV1716" s="3">
        <f t="shared" si="763"/>
        <v>0</v>
      </c>
      <c r="FW1716" s="3">
        <f t="shared" si="763"/>
        <v>0</v>
      </c>
      <c r="FX1716" s="3">
        <f t="shared" si="763"/>
        <v>0</v>
      </c>
      <c r="FY1716" s="3">
        <f t="shared" si="763"/>
        <v>0</v>
      </c>
      <c r="FZ1716" s="3">
        <f t="shared" si="763"/>
        <v>0</v>
      </c>
      <c r="GA1716" s="3">
        <f t="shared" si="763"/>
        <v>0</v>
      </c>
      <c r="GB1716" s="3">
        <f t="shared" si="763"/>
        <v>0</v>
      </c>
      <c r="GC1716" s="3">
        <f t="shared" si="763"/>
        <v>0</v>
      </c>
      <c r="GD1716" s="3">
        <f t="shared" si="763"/>
        <v>0</v>
      </c>
      <c r="GE1716" s="3">
        <f t="shared" si="763"/>
        <v>0</v>
      </c>
      <c r="GF1716" s="3">
        <f t="shared" si="763"/>
        <v>0</v>
      </c>
      <c r="GG1716" s="3">
        <f t="shared" si="763"/>
        <v>0</v>
      </c>
      <c r="GH1716" s="3">
        <f t="shared" si="763"/>
        <v>0</v>
      </c>
      <c r="GI1716" s="3">
        <f t="shared" si="763"/>
        <v>0</v>
      </c>
      <c r="GJ1716" s="3">
        <f t="shared" si="763"/>
        <v>0</v>
      </c>
      <c r="GK1716" s="3">
        <f t="shared" si="763"/>
        <v>0</v>
      </c>
      <c r="GL1716" s="3">
        <f t="shared" si="763"/>
        <v>0</v>
      </c>
      <c r="GM1716" s="3">
        <f t="shared" si="763"/>
        <v>0</v>
      </c>
      <c r="GN1716" s="3">
        <f t="shared" si="763"/>
        <v>0</v>
      </c>
      <c r="GO1716" s="3">
        <f t="shared" si="763"/>
        <v>0</v>
      </c>
      <c r="GP1716" s="3">
        <f t="shared" si="763"/>
        <v>0</v>
      </c>
      <c r="GQ1716" s="3">
        <f t="shared" si="763"/>
        <v>0</v>
      </c>
      <c r="GR1716" s="3">
        <f t="shared" si="763"/>
        <v>0</v>
      </c>
      <c r="GS1716" s="3">
        <f t="shared" si="763"/>
        <v>0</v>
      </c>
      <c r="GT1716" s="3">
        <f t="shared" si="763"/>
        <v>0</v>
      </c>
      <c r="GU1716" s="3">
        <f t="shared" si="763"/>
        <v>0</v>
      </c>
      <c r="GV1716" s="3">
        <f t="shared" si="763"/>
        <v>0</v>
      </c>
      <c r="GW1716" s="3">
        <f t="shared" si="763"/>
        <v>0</v>
      </c>
      <c r="GX1716" s="3">
        <f t="shared" si="763"/>
        <v>0</v>
      </c>
    </row>
    <row r="1718" spans="1:245" x14ac:dyDescent="0.2">
      <c r="A1718">
        <v>17</v>
      </c>
      <c r="B1718">
        <v>1</v>
      </c>
      <c r="C1718">
        <f>ROW(SmtRes!A197)</f>
        <v>197</v>
      </c>
      <c r="D1718">
        <f>ROW(EtalonRes!A180)</f>
        <v>180</v>
      </c>
      <c r="E1718" t="s">
        <v>133</v>
      </c>
      <c r="F1718" t="s">
        <v>192</v>
      </c>
      <c r="G1718" t="s">
        <v>193</v>
      </c>
      <c r="H1718" t="s">
        <v>164</v>
      </c>
      <c r="I1718">
        <v>0</v>
      </c>
      <c r="J1718">
        <v>0</v>
      </c>
      <c r="O1718">
        <f>ROUND(CP1718,2)</f>
        <v>0</v>
      </c>
      <c r="P1718">
        <f>ROUND(CQ1718*I1718,2)</f>
        <v>0</v>
      </c>
      <c r="Q1718">
        <f>ROUND(CR1718*I1718,2)</f>
        <v>0</v>
      </c>
      <c r="R1718">
        <f>ROUND(CS1718*I1718,2)</f>
        <v>0</v>
      </c>
      <c r="S1718">
        <f>ROUND(CT1718*I1718,2)</f>
        <v>0</v>
      </c>
      <c r="T1718">
        <f>ROUND(CU1718*I1718,2)</f>
        <v>0</v>
      </c>
      <c r="U1718">
        <f>CV1718*I1718</f>
        <v>0</v>
      </c>
      <c r="V1718">
        <f>CW1718*I1718</f>
        <v>0</v>
      </c>
      <c r="W1718">
        <f>ROUND(CX1718*I1718,2)</f>
        <v>0</v>
      </c>
      <c r="X1718">
        <f t="shared" ref="X1718:Y1722" si="764">ROUND(CY1718,2)</f>
        <v>0</v>
      </c>
      <c r="Y1718">
        <f t="shared" si="764"/>
        <v>0</v>
      </c>
      <c r="AA1718">
        <v>36286615</v>
      </c>
      <c r="AB1718">
        <f>ROUND((AC1718+AD1718+AF1718),6)</f>
        <v>77340.27</v>
      </c>
      <c r="AC1718">
        <f>ROUND((ES1718),6)</f>
        <v>66244.850000000006</v>
      </c>
      <c r="AD1718">
        <f>ROUND((((ET1718)-(EU1718))+AE1718),6)</f>
        <v>8271.2800000000007</v>
      </c>
      <c r="AE1718">
        <f t="shared" ref="AE1718:AF1722" si="765">ROUND((EU1718),6)</f>
        <v>3129.62</v>
      </c>
      <c r="AF1718">
        <f t="shared" si="765"/>
        <v>2824.14</v>
      </c>
      <c r="AG1718">
        <f>ROUND((AP1718),6)</f>
        <v>0</v>
      </c>
      <c r="AH1718">
        <f t="shared" ref="AH1718:AI1722" si="766">(EW1718)</f>
        <v>16.559999999999999</v>
      </c>
      <c r="AI1718">
        <f t="shared" si="766"/>
        <v>0</v>
      </c>
      <c r="AJ1718">
        <f>(AS1718)</f>
        <v>0</v>
      </c>
      <c r="AK1718">
        <v>77340.27</v>
      </c>
      <c r="AL1718">
        <v>66244.850000000006</v>
      </c>
      <c r="AM1718">
        <v>8271.2800000000007</v>
      </c>
      <c r="AN1718">
        <v>3129.62</v>
      </c>
      <c r="AO1718">
        <v>2824.14</v>
      </c>
      <c r="AP1718">
        <v>0</v>
      </c>
      <c r="AQ1718">
        <v>16.559999999999999</v>
      </c>
      <c r="AR1718">
        <v>0</v>
      </c>
      <c r="AS1718">
        <v>0</v>
      </c>
      <c r="AT1718">
        <v>70</v>
      </c>
      <c r="AU1718">
        <v>10</v>
      </c>
      <c r="AV1718">
        <v>1</v>
      </c>
      <c r="AW1718">
        <v>1</v>
      </c>
      <c r="AZ1718">
        <v>1</v>
      </c>
      <c r="BA1718">
        <v>1</v>
      </c>
      <c r="BB1718">
        <v>1</v>
      </c>
      <c r="BC1718">
        <v>1</v>
      </c>
      <c r="BD1718" t="s">
        <v>3</v>
      </c>
      <c r="BE1718" t="s">
        <v>3</v>
      </c>
      <c r="BF1718" t="s">
        <v>3</v>
      </c>
      <c r="BG1718" t="s">
        <v>3</v>
      </c>
      <c r="BH1718">
        <v>0</v>
      </c>
      <c r="BI1718">
        <v>4</v>
      </c>
      <c r="BJ1718" t="s">
        <v>276</v>
      </c>
      <c r="BM1718">
        <v>0</v>
      </c>
      <c r="BN1718">
        <v>0</v>
      </c>
      <c r="BO1718" t="s">
        <v>3</v>
      </c>
      <c r="BP1718">
        <v>0</v>
      </c>
      <c r="BQ1718">
        <v>1</v>
      </c>
      <c r="BR1718">
        <v>0</v>
      </c>
      <c r="BS1718">
        <v>1</v>
      </c>
      <c r="BT1718">
        <v>1</v>
      </c>
      <c r="BU1718">
        <v>1</v>
      </c>
      <c r="BV1718">
        <v>1</v>
      </c>
      <c r="BW1718">
        <v>1</v>
      </c>
      <c r="BX1718">
        <v>1</v>
      </c>
      <c r="BY1718" t="s">
        <v>3</v>
      </c>
      <c r="BZ1718">
        <v>70</v>
      </c>
      <c r="CA1718">
        <v>10</v>
      </c>
      <c r="CE1718">
        <v>0</v>
      </c>
      <c r="CF1718">
        <v>0</v>
      </c>
      <c r="CG1718">
        <v>0</v>
      </c>
      <c r="CM1718">
        <v>0</v>
      </c>
      <c r="CN1718" t="s">
        <v>3</v>
      </c>
      <c r="CO1718">
        <v>0</v>
      </c>
      <c r="CP1718">
        <f>(P1718+Q1718+S1718)</f>
        <v>0</v>
      </c>
      <c r="CQ1718">
        <f>(AC1718*BC1718*AW1718)</f>
        <v>66244.850000000006</v>
      </c>
      <c r="CR1718">
        <f>((((ET1718)*BB1718-(EU1718)*BS1718)+AE1718*BS1718)*AV1718)</f>
        <v>8271.2800000000007</v>
      </c>
      <c r="CS1718">
        <f>(AE1718*BS1718*AV1718)</f>
        <v>3129.62</v>
      </c>
      <c r="CT1718">
        <f>(AF1718*BA1718*AV1718)</f>
        <v>2824.14</v>
      </c>
      <c r="CU1718">
        <f>AG1718</f>
        <v>0</v>
      </c>
      <c r="CV1718">
        <f>(AH1718*AV1718)</f>
        <v>16.559999999999999</v>
      </c>
      <c r="CW1718">
        <f t="shared" ref="CW1718:CX1722" si="767">AI1718</f>
        <v>0</v>
      </c>
      <c r="CX1718">
        <f t="shared" si="767"/>
        <v>0</v>
      </c>
      <c r="CY1718">
        <f>((S1718*BZ1718)/100)</f>
        <v>0</v>
      </c>
      <c r="CZ1718">
        <f>((S1718*CA1718)/100)</f>
        <v>0</v>
      </c>
      <c r="DC1718" t="s">
        <v>3</v>
      </c>
      <c r="DD1718" t="s">
        <v>3</v>
      </c>
      <c r="DE1718" t="s">
        <v>3</v>
      </c>
      <c r="DF1718" t="s">
        <v>3</v>
      </c>
      <c r="DG1718" t="s">
        <v>3</v>
      </c>
      <c r="DH1718" t="s">
        <v>3</v>
      </c>
      <c r="DI1718" t="s">
        <v>3</v>
      </c>
      <c r="DJ1718" t="s">
        <v>3</v>
      </c>
      <c r="DK1718" t="s">
        <v>3</v>
      </c>
      <c r="DL1718" t="s">
        <v>3</v>
      </c>
      <c r="DM1718" t="s">
        <v>3</v>
      </c>
      <c r="DN1718">
        <v>0</v>
      </c>
      <c r="DO1718">
        <v>0</v>
      </c>
      <c r="DP1718">
        <v>1</v>
      </c>
      <c r="DQ1718">
        <v>1</v>
      </c>
      <c r="DU1718">
        <v>1007</v>
      </c>
      <c r="DV1718" t="s">
        <v>164</v>
      </c>
      <c r="DW1718" t="s">
        <v>164</v>
      </c>
      <c r="DX1718">
        <v>100</v>
      </c>
      <c r="EE1718">
        <v>34857346</v>
      </c>
      <c r="EF1718">
        <v>1</v>
      </c>
      <c r="EG1718" t="s">
        <v>86</v>
      </c>
      <c r="EH1718">
        <v>0</v>
      </c>
      <c r="EI1718" t="s">
        <v>3</v>
      </c>
      <c r="EJ1718">
        <v>4</v>
      </c>
      <c r="EK1718">
        <v>0</v>
      </c>
      <c r="EL1718" t="s">
        <v>87</v>
      </c>
      <c r="EM1718" t="s">
        <v>88</v>
      </c>
      <c r="EO1718" t="s">
        <v>3</v>
      </c>
      <c r="EQ1718">
        <v>0</v>
      </c>
      <c r="ER1718">
        <v>77340.27</v>
      </c>
      <c r="ES1718">
        <v>66244.850000000006</v>
      </c>
      <c r="ET1718">
        <v>8271.2800000000007</v>
      </c>
      <c r="EU1718">
        <v>3129.62</v>
      </c>
      <c r="EV1718">
        <v>2824.14</v>
      </c>
      <c r="EW1718">
        <v>16.559999999999999</v>
      </c>
      <c r="EX1718">
        <v>0</v>
      </c>
      <c r="EY1718">
        <v>0</v>
      </c>
      <c r="FQ1718">
        <v>0</v>
      </c>
      <c r="FR1718">
        <f>ROUND(IF(AND(BH1718=3,BI1718=3),P1718,0),2)</f>
        <v>0</v>
      </c>
      <c r="FS1718">
        <v>0</v>
      </c>
      <c r="FX1718">
        <v>70</v>
      </c>
      <c r="FY1718">
        <v>10</v>
      </c>
      <c r="GA1718" t="s">
        <v>3</v>
      </c>
      <c r="GD1718">
        <v>0</v>
      </c>
      <c r="GF1718">
        <v>62023876</v>
      </c>
      <c r="GG1718">
        <v>2</v>
      </c>
      <c r="GH1718">
        <v>1</v>
      </c>
      <c r="GI1718">
        <v>-2</v>
      </c>
      <c r="GJ1718">
        <v>0</v>
      </c>
      <c r="GK1718">
        <f>ROUND(R1718*(R12)/100,2)</f>
        <v>0</v>
      </c>
      <c r="GL1718">
        <f>ROUND(IF(AND(BH1718=3,BI1718=3,FS1718&lt;&gt;0),P1718,0),2)</f>
        <v>0</v>
      </c>
      <c r="GM1718">
        <f>ROUND(O1718+X1718+Y1718+GK1718,2)+GX1718</f>
        <v>0</v>
      </c>
      <c r="GN1718">
        <f>IF(OR(BI1718=0,BI1718=1),ROUND(O1718+X1718+Y1718+GK1718,2),0)</f>
        <v>0</v>
      </c>
      <c r="GO1718">
        <f>IF(BI1718=2,ROUND(O1718+X1718+Y1718+GK1718,2),0)</f>
        <v>0</v>
      </c>
      <c r="GP1718">
        <f>IF(BI1718=4,ROUND(O1718+X1718+Y1718+GK1718,2)+GX1718,0)</f>
        <v>0</v>
      </c>
      <c r="GR1718">
        <v>0</v>
      </c>
      <c r="GS1718">
        <v>3</v>
      </c>
      <c r="GT1718">
        <v>0</v>
      </c>
      <c r="GU1718" t="s">
        <v>3</v>
      </c>
      <c r="GV1718">
        <f>ROUND((GT1718),6)</f>
        <v>0</v>
      </c>
      <c r="GW1718">
        <v>1</v>
      </c>
      <c r="GX1718">
        <f>ROUND(HC1718*I1718,2)</f>
        <v>0</v>
      </c>
      <c r="HA1718">
        <v>0</v>
      </c>
      <c r="HB1718">
        <v>0</v>
      </c>
      <c r="HC1718">
        <f>GV1718*GW1718</f>
        <v>0</v>
      </c>
      <c r="IK1718">
        <v>0</v>
      </c>
    </row>
    <row r="1719" spans="1:245" x14ac:dyDescent="0.2">
      <c r="A1719">
        <v>17</v>
      </c>
      <c r="B1719">
        <v>1</v>
      </c>
      <c r="C1719">
        <f>ROW(SmtRes!A206)</f>
        <v>206</v>
      </c>
      <c r="D1719">
        <f>ROW(EtalonRes!A189)</f>
        <v>189</v>
      </c>
      <c r="E1719" t="s">
        <v>134</v>
      </c>
      <c r="F1719" t="s">
        <v>211</v>
      </c>
      <c r="G1719" t="s">
        <v>212</v>
      </c>
      <c r="H1719" t="s">
        <v>164</v>
      </c>
      <c r="I1719">
        <v>0</v>
      </c>
      <c r="J1719">
        <v>0</v>
      </c>
      <c r="O1719">
        <f>ROUND(CP1719,2)</f>
        <v>0</v>
      </c>
      <c r="P1719">
        <f>ROUND(CQ1719*I1719,2)</f>
        <v>0</v>
      </c>
      <c r="Q1719">
        <f>ROUND(CR1719*I1719,2)</f>
        <v>0</v>
      </c>
      <c r="R1719">
        <f>ROUND(CS1719*I1719,2)</f>
        <v>0</v>
      </c>
      <c r="S1719">
        <f>ROUND(CT1719*I1719,2)</f>
        <v>0</v>
      </c>
      <c r="T1719">
        <f>ROUND(CU1719*I1719,2)</f>
        <v>0</v>
      </c>
      <c r="U1719">
        <f>CV1719*I1719</f>
        <v>0</v>
      </c>
      <c r="V1719">
        <f>CW1719*I1719</f>
        <v>0</v>
      </c>
      <c r="W1719">
        <f>ROUND(CX1719*I1719,2)</f>
        <v>0</v>
      </c>
      <c r="X1719">
        <f t="shared" si="764"/>
        <v>0</v>
      </c>
      <c r="Y1719">
        <f t="shared" si="764"/>
        <v>0</v>
      </c>
      <c r="AA1719">
        <v>36286615</v>
      </c>
      <c r="AB1719">
        <f>ROUND((AC1719+AD1719+AF1719),6)</f>
        <v>293249.3</v>
      </c>
      <c r="AC1719">
        <f>ROUND((ES1719),6)</f>
        <v>240384.27</v>
      </c>
      <c r="AD1719">
        <f>ROUND((((ET1719)-(EU1719))+AE1719),6)</f>
        <v>48628.82</v>
      </c>
      <c r="AE1719">
        <f t="shared" si="765"/>
        <v>18633.05</v>
      </c>
      <c r="AF1719">
        <f t="shared" si="765"/>
        <v>4236.21</v>
      </c>
      <c r="AG1719">
        <f>ROUND((AP1719),6)</f>
        <v>0</v>
      </c>
      <c r="AH1719">
        <f t="shared" si="766"/>
        <v>24.84</v>
      </c>
      <c r="AI1719">
        <f t="shared" si="766"/>
        <v>0</v>
      </c>
      <c r="AJ1719">
        <f>(AS1719)</f>
        <v>0</v>
      </c>
      <c r="AK1719">
        <v>293249.3</v>
      </c>
      <c r="AL1719">
        <v>240384.27</v>
      </c>
      <c r="AM1719">
        <v>48628.82</v>
      </c>
      <c r="AN1719">
        <v>18633.05</v>
      </c>
      <c r="AO1719">
        <v>4236.21</v>
      </c>
      <c r="AP1719">
        <v>0</v>
      </c>
      <c r="AQ1719">
        <v>24.84</v>
      </c>
      <c r="AR1719">
        <v>0</v>
      </c>
      <c r="AS1719">
        <v>0</v>
      </c>
      <c r="AT1719">
        <v>70</v>
      </c>
      <c r="AU1719">
        <v>10</v>
      </c>
      <c r="AV1719">
        <v>1</v>
      </c>
      <c r="AW1719">
        <v>1</v>
      </c>
      <c r="AZ1719">
        <v>1</v>
      </c>
      <c r="BA1719">
        <v>1</v>
      </c>
      <c r="BB1719">
        <v>1</v>
      </c>
      <c r="BC1719">
        <v>1</v>
      </c>
      <c r="BD1719" t="s">
        <v>3</v>
      </c>
      <c r="BE1719" t="s">
        <v>3</v>
      </c>
      <c r="BF1719" t="s">
        <v>3</v>
      </c>
      <c r="BG1719" t="s">
        <v>3</v>
      </c>
      <c r="BH1719">
        <v>0</v>
      </c>
      <c r="BI1719">
        <v>4</v>
      </c>
      <c r="BJ1719" t="s">
        <v>213</v>
      </c>
      <c r="BM1719">
        <v>0</v>
      </c>
      <c r="BN1719">
        <v>0</v>
      </c>
      <c r="BO1719" t="s">
        <v>3</v>
      </c>
      <c r="BP1719">
        <v>0</v>
      </c>
      <c r="BQ1719">
        <v>1</v>
      </c>
      <c r="BR1719">
        <v>0</v>
      </c>
      <c r="BS1719">
        <v>1</v>
      </c>
      <c r="BT1719">
        <v>1</v>
      </c>
      <c r="BU1719">
        <v>1</v>
      </c>
      <c r="BV1719">
        <v>1</v>
      </c>
      <c r="BW1719">
        <v>1</v>
      </c>
      <c r="BX1719">
        <v>1</v>
      </c>
      <c r="BY1719" t="s">
        <v>3</v>
      </c>
      <c r="BZ1719">
        <v>70</v>
      </c>
      <c r="CA1719">
        <v>10</v>
      </c>
      <c r="CE1719">
        <v>0</v>
      </c>
      <c r="CF1719">
        <v>0</v>
      </c>
      <c r="CG1719">
        <v>0</v>
      </c>
      <c r="CM1719">
        <v>0</v>
      </c>
      <c r="CN1719" t="s">
        <v>3</v>
      </c>
      <c r="CO1719">
        <v>0</v>
      </c>
      <c r="CP1719">
        <f>(P1719+Q1719+S1719)</f>
        <v>0</v>
      </c>
      <c r="CQ1719">
        <f>(AC1719*BC1719*AW1719)</f>
        <v>240384.27</v>
      </c>
      <c r="CR1719">
        <f>((((ET1719)*BB1719-(EU1719)*BS1719)+AE1719*BS1719)*AV1719)</f>
        <v>48628.82</v>
      </c>
      <c r="CS1719">
        <f>(AE1719*BS1719*AV1719)</f>
        <v>18633.05</v>
      </c>
      <c r="CT1719">
        <f>(AF1719*BA1719*AV1719)</f>
        <v>4236.21</v>
      </c>
      <c r="CU1719">
        <f>AG1719</f>
        <v>0</v>
      </c>
      <c r="CV1719">
        <f>(AH1719*AV1719)</f>
        <v>24.84</v>
      </c>
      <c r="CW1719">
        <f t="shared" si="767"/>
        <v>0</v>
      </c>
      <c r="CX1719">
        <f t="shared" si="767"/>
        <v>0</v>
      </c>
      <c r="CY1719">
        <f>((S1719*BZ1719)/100)</f>
        <v>0</v>
      </c>
      <c r="CZ1719">
        <f>((S1719*CA1719)/100)</f>
        <v>0</v>
      </c>
      <c r="DC1719" t="s">
        <v>3</v>
      </c>
      <c r="DD1719" t="s">
        <v>3</v>
      </c>
      <c r="DE1719" t="s">
        <v>3</v>
      </c>
      <c r="DF1719" t="s">
        <v>3</v>
      </c>
      <c r="DG1719" t="s">
        <v>3</v>
      </c>
      <c r="DH1719" t="s">
        <v>3</v>
      </c>
      <c r="DI1719" t="s">
        <v>3</v>
      </c>
      <c r="DJ1719" t="s">
        <v>3</v>
      </c>
      <c r="DK1719" t="s">
        <v>3</v>
      </c>
      <c r="DL1719" t="s">
        <v>3</v>
      </c>
      <c r="DM1719" t="s">
        <v>3</v>
      </c>
      <c r="DN1719">
        <v>0</v>
      </c>
      <c r="DO1719">
        <v>0</v>
      </c>
      <c r="DP1719">
        <v>1</v>
      </c>
      <c r="DQ1719">
        <v>1</v>
      </c>
      <c r="DU1719">
        <v>1007</v>
      </c>
      <c r="DV1719" t="s">
        <v>164</v>
      </c>
      <c r="DW1719" t="s">
        <v>164</v>
      </c>
      <c r="DX1719">
        <v>100</v>
      </c>
      <c r="EE1719">
        <v>34857346</v>
      </c>
      <c r="EF1719">
        <v>1</v>
      </c>
      <c r="EG1719" t="s">
        <v>86</v>
      </c>
      <c r="EH1719">
        <v>0</v>
      </c>
      <c r="EI1719" t="s">
        <v>3</v>
      </c>
      <c r="EJ1719">
        <v>4</v>
      </c>
      <c r="EK1719">
        <v>0</v>
      </c>
      <c r="EL1719" t="s">
        <v>87</v>
      </c>
      <c r="EM1719" t="s">
        <v>88</v>
      </c>
      <c r="EO1719" t="s">
        <v>3</v>
      </c>
      <c r="EQ1719">
        <v>0</v>
      </c>
      <c r="ER1719">
        <v>293249.3</v>
      </c>
      <c r="ES1719">
        <v>240384.27</v>
      </c>
      <c r="ET1719">
        <v>48628.82</v>
      </c>
      <c r="EU1719">
        <v>18633.05</v>
      </c>
      <c r="EV1719">
        <v>4236.21</v>
      </c>
      <c r="EW1719">
        <v>24.84</v>
      </c>
      <c r="EX1719">
        <v>0</v>
      </c>
      <c r="EY1719">
        <v>0</v>
      </c>
      <c r="FQ1719">
        <v>0</v>
      </c>
      <c r="FR1719">
        <f>ROUND(IF(AND(BH1719=3,BI1719=3),P1719,0),2)</f>
        <v>0</v>
      </c>
      <c r="FS1719">
        <v>0</v>
      </c>
      <c r="FX1719">
        <v>70</v>
      </c>
      <c r="FY1719">
        <v>10</v>
      </c>
      <c r="GA1719" t="s">
        <v>3</v>
      </c>
      <c r="GD1719">
        <v>0</v>
      </c>
      <c r="GF1719">
        <v>-1242174762</v>
      </c>
      <c r="GG1719">
        <v>2</v>
      </c>
      <c r="GH1719">
        <v>1</v>
      </c>
      <c r="GI1719">
        <v>-2</v>
      </c>
      <c r="GJ1719">
        <v>0</v>
      </c>
      <c r="GK1719">
        <f>ROUND(R1719*(R12)/100,2)</f>
        <v>0</v>
      </c>
      <c r="GL1719">
        <f>ROUND(IF(AND(BH1719=3,BI1719=3,FS1719&lt;&gt;0),P1719,0),2)</f>
        <v>0</v>
      </c>
      <c r="GM1719">
        <f>ROUND(O1719+X1719+Y1719+GK1719,2)+GX1719</f>
        <v>0</v>
      </c>
      <c r="GN1719">
        <f>IF(OR(BI1719=0,BI1719=1),ROUND(O1719+X1719+Y1719+GK1719,2),0)</f>
        <v>0</v>
      </c>
      <c r="GO1719">
        <f>IF(BI1719=2,ROUND(O1719+X1719+Y1719+GK1719,2),0)</f>
        <v>0</v>
      </c>
      <c r="GP1719">
        <f>IF(BI1719=4,ROUND(O1719+X1719+Y1719+GK1719,2)+GX1719,0)</f>
        <v>0</v>
      </c>
      <c r="GR1719">
        <v>0</v>
      </c>
      <c r="GS1719">
        <v>3</v>
      </c>
      <c r="GT1719">
        <v>0</v>
      </c>
      <c r="GU1719" t="s">
        <v>3</v>
      </c>
      <c r="GV1719">
        <f>ROUND((GT1719),6)</f>
        <v>0</v>
      </c>
      <c r="GW1719">
        <v>1</v>
      </c>
      <c r="GX1719">
        <f>ROUND(HC1719*I1719,2)</f>
        <v>0</v>
      </c>
      <c r="HA1719">
        <v>0</v>
      </c>
      <c r="HB1719">
        <v>0</v>
      </c>
      <c r="HC1719">
        <f>GV1719*GW1719</f>
        <v>0</v>
      </c>
      <c r="IK1719">
        <v>0</v>
      </c>
    </row>
    <row r="1720" spans="1:245" x14ac:dyDescent="0.2">
      <c r="A1720">
        <v>17</v>
      </c>
      <c r="B1720">
        <v>1</v>
      </c>
      <c r="C1720">
        <f>ROW(SmtRes!A211)</f>
        <v>211</v>
      </c>
      <c r="D1720">
        <f>ROW(EtalonRes!A193)</f>
        <v>193</v>
      </c>
      <c r="E1720" t="s">
        <v>135</v>
      </c>
      <c r="F1720" t="s">
        <v>200</v>
      </c>
      <c r="G1720" t="s">
        <v>224</v>
      </c>
      <c r="H1720" t="s">
        <v>202</v>
      </c>
      <c r="I1720">
        <v>0</v>
      </c>
      <c r="J1720">
        <v>0</v>
      </c>
      <c r="O1720">
        <f>ROUND(CP1720,2)</f>
        <v>0</v>
      </c>
      <c r="P1720">
        <f>ROUND(CQ1720*I1720,2)</f>
        <v>0</v>
      </c>
      <c r="Q1720">
        <f>ROUND(CR1720*I1720,2)</f>
        <v>0</v>
      </c>
      <c r="R1720">
        <f>ROUND(CS1720*I1720,2)</f>
        <v>0</v>
      </c>
      <c r="S1720">
        <f>ROUND(CT1720*I1720,2)</f>
        <v>0</v>
      </c>
      <c r="T1720">
        <f>ROUND(CU1720*I1720,2)</f>
        <v>0</v>
      </c>
      <c r="U1720">
        <f>CV1720*I1720</f>
        <v>0</v>
      </c>
      <c r="V1720">
        <f>CW1720*I1720</f>
        <v>0</v>
      </c>
      <c r="W1720">
        <f>ROUND(CX1720*I1720,2)</f>
        <v>0</v>
      </c>
      <c r="X1720">
        <f t="shared" si="764"/>
        <v>0</v>
      </c>
      <c r="Y1720">
        <f t="shared" si="764"/>
        <v>0</v>
      </c>
      <c r="AA1720">
        <v>36286615</v>
      </c>
      <c r="AB1720">
        <f>ROUND((AC1720+AD1720+AF1720),6)</f>
        <v>24027.06</v>
      </c>
      <c r="AC1720">
        <f>ROUND((ES1720),6)</f>
        <v>20886.79</v>
      </c>
      <c r="AD1720">
        <f>ROUND((((ET1720)-(EU1720))+AE1720),6)</f>
        <v>994.47</v>
      </c>
      <c r="AE1720">
        <f t="shared" si="765"/>
        <v>403.85</v>
      </c>
      <c r="AF1720">
        <f t="shared" si="765"/>
        <v>2145.8000000000002</v>
      </c>
      <c r="AG1720">
        <f>ROUND((AP1720),6)</f>
        <v>0</v>
      </c>
      <c r="AH1720">
        <f t="shared" si="766"/>
        <v>10.3</v>
      </c>
      <c r="AI1720">
        <f t="shared" si="766"/>
        <v>0</v>
      </c>
      <c r="AJ1720">
        <f>(AS1720)</f>
        <v>0</v>
      </c>
      <c r="AK1720">
        <v>24027.06</v>
      </c>
      <c r="AL1720">
        <v>20886.79</v>
      </c>
      <c r="AM1720">
        <v>994.47</v>
      </c>
      <c r="AN1720">
        <v>403.85</v>
      </c>
      <c r="AO1720">
        <v>2145.8000000000002</v>
      </c>
      <c r="AP1720">
        <v>0</v>
      </c>
      <c r="AQ1720">
        <v>10.3</v>
      </c>
      <c r="AR1720">
        <v>0</v>
      </c>
      <c r="AS1720">
        <v>0</v>
      </c>
      <c r="AT1720">
        <v>70</v>
      </c>
      <c r="AU1720">
        <v>10</v>
      </c>
      <c r="AV1720">
        <v>1</v>
      </c>
      <c r="AW1720">
        <v>1</v>
      </c>
      <c r="AZ1720">
        <v>1</v>
      </c>
      <c r="BA1720">
        <v>1</v>
      </c>
      <c r="BB1720">
        <v>1</v>
      </c>
      <c r="BC1720">
        <v>1</v>
      </c>
      <c r="BD1720" t="s">
        <v>3</v>
      </c>
      <c r="BE1720" t="s">
        <v>3</v>
      </c>
      <c r="BF1720" t="s">
        <v>3</v>
      </c>
      <c r="BG1720" t="s">
        <v>3</v>
      </c>
      <c r="BH1720">
        <v>0</v>
      </c>
      <c r="BI1720">
        <v>4</v>
      </c>
      <c r="BJ1720" t="s">
        <v>225</v>
      </c>
      <c r="BM1720">
        <v>0</v>
      </c>
      <c r="BN1720">
        <v>0</v>
      </c>
      <c r="BO1720" t="s">
        <v>3</v>
      </c>
      <c r="BP1720">
        <v>0</v>
      </c>
      <c r="BQ1720">
        <v>1</v>
      </c>
      <c r="BR1720">
        <v>0</v>
      </c>
      <c r="BS1720">
        <v>1</v>
      </c>
      <c r="BT1720">
        <v>1</v>
      </c>
      <c r="BU1720">
        <v>1</v>
      </c>
      <c r="BV1720">
        <v>1</v>
      </c>
      <c r="BW1720">
        <v>1</v>
      </c>
      <c r="BX1720">
        <v>1</v>
      </c>
      <c r="BY1720" t="s">
        <v>3</v>
      </c>
      <c r="BZ1720">
        <v>70</v>
      </c>
      <c r="CA1720">
        <v>10</v>
      </c>
      <c r="CE1720">
        <v>0</v>
      </c>
      <c r="CF1720">
        <v>0</v>
      </c>
      <c r="CG1720">
        <v>0</v>
      </c>
      <c r="CM1720">
        <v>0</v>
      </c>
      <c r="CN1720" t="s">
        <v>3</v>
      </c>
      <c r="CO1720">
        <v>0</v>
      </c>
      <c r="CP1720">
        <f>(P1720+Q1720+S1720)</f>
        <v>0</v>
      </c>
      <c r="CQ1720">
        <f>(AC1720*BC1720*AW1720)</f>
        <v>20886.79</v>
      </c>
      <c r="CR1720">
        <f>((((ET1720)*BB1720-(EU1720)*BS1720)+AE1720*BS1720)*AV1720)</f>
        <v>994.47</v>
      </c>
      <c r="CS1720">
        <f>(AE1720*BS1720*AV1720)</f>
        <v>403.85</v>
      </c>
      <c r="CT1720">
        <f>(AF1720*BA1720*AV1720)</f>
        <v>2145.8000000000002</v>
      </c>
      <c r="CU1720">
        <f>AG1720</f>
        <v>0</v>
      </c>
      <c r="CV1720">
        <f>(AH1720*AV1720)</f>
        <v>10.3</v>
      </c>
      <c r="CW1720">
        <f t="shared" si="767"/>
        <v>0</v>
      </c>
      <c r="CX1720">
        <f t="shared" si="767"/>
        <v>0</v>
      </c>
      <c r="CY1720">
        <f>((S1720*BZ1720)/100)</f>
        <v>0</v>
      </c>
      <c r="CZ1720">
        <f>((S1720*CA1720)/100)</f>
        <v>0</v>
      </c>
      <c r="DC1720" t="s">
        <v>3</v>
      </c>
      <c r="DD1720" t="s">
        <v>3</v>
      </c>
      <c r="DE1720" t="s">
        <v>3</v>
      </c>
      <c r="DF1720" t="s">
        <v>3</v>
      </c>
      <c r="DG1720" t="s">
        <v>3</v>
      </c>
      <c r="DH1720" t="s">
        <v>3</v>
      </c>
      <c r="DI1720" t="s">
        <v>3</v>
      </c>
      <c r="DJ1720" t="s">
        <v>3</v>
      </c>
      <c r="DK1720" t="s">
        <v>3</v>
      </c>
      <c r="DL1720" t="s">
        <v>3</v>
      </c>
      <c r="DM1720" t="s">
        <v>3</v>
      </c>
      <c r="DN1720">
        <v>0</v>
      </c>
      <c r="DO1720">
        <v>0</v>
      </c>
      <c r="DP1720">
        <v>1</v>
      </c>
      <c r="DQ1720">
        <v>1</v>
      </c>
      <c r="DU1720">
        <v>1005</v>
      </c>
      <c r="DV1720" t="s">
        <v>202</v>
      </c>
      <c r="DW1720" t="s">
        <v>202</v>
      </c>
      <c r="DX1720">
        <v>100</v>
      </c>
      <c r="EE1720">
        <v>34857346</v>
      </c>
      <c r="EF1720">
        <v>1</v>
      </c>
      <c r="EG1720" t="s">
        <v>86</v>
      </c>
      <c r="EH1720">
        <v>0</v>
      </c>
      <c r="EI1720" t="s">
        <v>3</v>
      </c>
      <c r="EJ1720">
        <v>4</v>
      </c>
      <c r="EK1720">
        <v>0</v>
      </c>
      <c r="EL1720" t="s">
        <v>87</v>
      </c>
      <c r="EM1720" t="s">
        <v>88</v>
      </c>
      <c r="EO1720" t="s">
        <v>3</v>
      </c>
      <c r="EQ1720">
        <v>0</v>
      </c>
      <c r="ER1720">
        <v>24027.06</v>
      </c>
      <c r="ES1720">
        <v>20886.79</v>
      </c>
      <c r="ET1720">
        <v>994.47</v>
      </c>
      <c r="EU1720">
        <v>403.85</v>
      </c>
      <c r="EV1720">
        <v>2145.8000000000002</v>
      </c>
      <c r="EW1720">
        <v>10.3</v>
      </c>
      <c r="EX1720">
        <v>0</v>
      </c>
      <c r="EY1720">
        <v>0</v>
      </c>
      <c r="FQ1720">
        <v>0</v>
      </c>
      <c r="FR1720">
        <f>ROUND(IF(AND(BH1720=3,BI1720=3),P1720,0),2)</f>
        <v>0</v>
      </c>
      <c r="FS1720">
        <v>0</v>
      </c>
      <c r="FX1720">
        <v>70</v>
      </c>
      <c r="FY1720">
        <v>10</v>
      </c>
      <c r="GA1720" t="s">
        <v>3</v>
      </c>
      <c r="GD1720">
        <v>0</v>
      </c>
      <c r="GF1720">
        <v>421045255</v>
      </c>
      <c r="GG1720">
        <v>2</v>
      </c>
      <c r="GH1720">
        <v>1</v>
      </c>
      <c r="GI1720">
        <v>-2</v>
      </c>
      <c r="GJ1720">
        <v>0</v>
      </c>
      <c r="GK1720">
        <f>ROUND(R1720*(R12)/100,2)</f>
        <v>0</v>
      </c>
      <c r="GL1720">
        <f>ROUND(IF(AND(BH1720=3,BI1720=3,FS1720&lt;&gt;0),P1720,0),2)</f>
        <v>0</v>
      </c>
      <c r="GM1720">
        <f>ROUND(O1720+X1720+Y1720+GK1720,2)+GX1720</f>
        <v>0</v>
      </c>
      <c r="GN1720">
        <f>IF(OR(BI1720=0,BI1720=1),ROUND(O1720+X1720+Y1720+GK1720,2),0)</f>
        <v>0</v>
      </c>
      <c r="GO1720">
        <f>IF(BI1720=2,ROUND(O1720+X1720+Y1720+GK1720,2),0)</f>
        <v>0</v>
      </c>
      <c r="GP1720">
        <f>IF(BI1720=4,ROUND(O1720+X1720+Y1720+GK1720,2)+GX1720,0)</f>
        <v>0</v>
      </c>
      <c r="GR1720">
        <v>0</v>
      </c>
      <c r="GS1720">
        <v>3</v>
      </c>
      <c r="GT1720">
        <v>0</v>
      </c>
      <c r="GU1720" t="s">
        <v>3</v>
      </c>
      <c r="GV1720">
        <f>ROUND((GT1720),6)</f>
        <v>0</v>
      </c>
      <c r="GW1720">
        <v>1</v>
      </c>
      <c r="GX1720">
        <f>ROUND(HC1720*I1720,2)</f>
        <v>0</v>
      </c>
      <c r="HA1720">
        <v>0</v>
      </c>
      <c r="HB1720">
        <v>0</v>
      </c>
      <c r="HC1720">
        <f>GV1720*GW1720</f>
        <v>0</v>
      </c>
      <c r="IK1720">
        <v>0</v>
      </c>
    </row>
    <row r="1721" spans="1:245" x14ac:dyDescent="0.2">
      <c r="A1721">
        <v>18</v>
      </c>
      <c r="B1721">
        <v>1</v>
      </c>
      <c r="C1721">
        <v>210</v>
      </c>
      <c r="E1721" t="s">
        <v>245</v>
      </c>
      <c r="F1721" t="s">
        <v>205</v>
      </c>
      <c r="G1721" t="s">
        <v>206</v>
      </c>
      <c r="H1721" t="s">
        <v>171</v>
      </c>
      <c r="I1721">
        <f>I1720*J1721</f>
        <v>0</v>
      </c>
      <c r="J1721">
        <v>-7.14</v>
      </c>
      <c r="O1721">
        <f>ROUND(CP1721,2)</f>
        <v>0</v>
      </c>
      <c r="P1721">
        <f>ROUND(CQ1721*I1721,2)</f>
        <v>0</v>
      </c>
      <c r="Q1721">
        <f>ROUND(CR1721*I1721,2)</f>
        <v>0</v>
      </c>
      <c r="R1721">
        <f>ROUND(CS1721*I1721,2)</f>
        <v>0</v>
      </c>
      <c r="S1721">
        <f>ROUND(CT1721*I1721,2)</f>
        <v>0</v>
      </c>
      <c r="T1721">
        <f>ROUND(CU1721*I1721,2)</f>
        <v>0</v>
      </c>
      <c r="U1721">
        <f>CV1721*I1721</f>
        <v>0</v>
      </c>
      <c r="V1721">
        <f>CW1721*I1721</f>
        <v>0</v>
      </c>
      <c r="W1721">
        <f>ROUND(CX1721*I1721,2)</f>
        <v>0</v>
      </c>
      <c r="X1721">
        <f t="shared" si="764"/>
        <v>0</v>
      </c>
      <c r="Y1721">
        <f t="shared" si="764"/>
        <v>0</v>
      </c>
      <c r="AA1721">
        <v>36286615</v>
      </c>
      <c r="AB1721">
        <f>ROUND((AC1721+AD1721+AF1721),6)</f>
        <v>2653.46</v>
      </c>
      <c r="AC1721">
        <f>ROUND((ES1721),6)</f>
        <v>2653.46</v>
      </c>
      <c r="AD1721">
        <f>ROUND((((ET1721)-(EU1721))+AE1721),6)</f>
        <v>0</v>
      </c>
      <c r="AE1721">
        <f t="shared" si="765"/>
        <v>0</v>
      </c>
      <c r="AF1721">
        <f t="shared" si="765"/>
        <v>0</v>
      </c>
      <c r="AG1721">
        <f>ROUND((AP1721),6)</f>
        <v>0</v>
      </c>
      <c r="AH1721">
        <f t="shared" si="766"/>
        <v>0</v>
      </c>
      <c r="AI1721">
        <f t="shared" si="766"/>
        <v>0</v>
      </c>
      <c r="AJ1721">
        <f>(AS1721)</f>
        <v>0</v>
      </c>
      <c r="AK1721">
        <v>2653.46</v>
      </c>
      <c r="AL1721">
        <v>2653.46</v>
      </c>
      <c r="AM1721">
        <v>0</v>
      </c>
      <c r="AN1721">
        <v>0</v>
      </c>
      <c r="AO1721">
        <v>0</v>
      </c>
      <c r="AP1721">
        <v>0</v>
      </c>
      <c r="AQ1721">
        <v>0</v>
      </c>
      <c r="AR1721">
        <v>0</v>
      </c>
      <c r="AS1721">
        <v>0</v>
      </c>
      <c r="AT1721">
        <v>70</v>
      </c>
      <c r="AU1721">
        <v>10</v>
      </c>
      <c r="AV1721">
        <v>1</v>
      </c>
      <c r="AW1721">
        <v>1</v>
      </c>
      <c r="AZ1721">
        <v>1</v>
      </c>
      <c r="BA1721">
        <v>1</v>
      </c>
      <c r="BB1721">
        <v>1</v>
      </c>
      <c r="BC1721">
        <v>1</v>
      </c>
      <c r="BD1721" t="s">
        <v>3</v>
      </c>
      <c r="BE1721" t="s">
        <v>3</v>
      </c>
      <c r="BF1721" t="s">
        <v>3</v>
      </c>
      <c r="BG1721" t="s">
        <v>3</v>
      </c>
      <c r="BH1721">
        <v>3</v>
      </c>
      <c r="BI1721">
        <v>4</v>
      </c>
      <c r="BJ1721" t="s">
        <v>223</v>
      </c>
      <c r="BM1721">
        <v>0</v>
      </c>
      <c r="BN1721">
        <v>0</v>
      </c>
      <c r="BO1721" t="s">
        <v>3</v>
      </c>
      <c r="BP1721">
        <v>0</v>
      </c>
      <c r="BQ1721">
        <v>1</v>
      </c>
      <c r="BR1721">
        <v>1</v>
      </c>
      <c r="BS1721">
        <v>1</v>
      </c>
      <c r="BT1721">
        <v>1</v>
      </c>
      <c r="BU1721">
        <v>1</v>
      </c>
      <c r="BV1721">
        <v>1</v>
      </c>
      <c r="BW1721">
        <v>1</v>
      </c>
      <c r="BX1721">
        <v>1</v>
      </c>
      <c r="BY1721" t="s">
        <v>3</v>
      </c>
      <c r="BZ1721">
        <v>70</v>
      </c>
      <c r="CA1721">
        <v>10</v>
      </c>
      <c r="CE1721">
        <v>0</v>
      </c>
      <c r="CF1721">
        <v>0</v>
      </c>
      <c r="CG1721">
        <v>0</v>
      </c>
      <c r="CM1721">
        <v>0</v>
      </c>
      <c r="CN1721" t="s">
        <v>3</v>
      </c>
      <c r="CO1721">
        <v>0</v>
      </c>
      <c r="CP1721">
        <f>(P1721+Q1721+S1721)</f>
        <v>0</v>
      </c>
      <c r="CQ1721">
        <f>(AC1721*BC1721*AW1721)</f>
        <v>2653.46</v>
      </c>
      <c r="CR1721">
        <f>((((ET1721)*BB1721-(EU1721)*BS1721)+AE1721*BS1721)*AV1721)</f>
        <v>0</v>
      </c>
      <c r="CS1721">
        <f>(AE1721*BS1721*AV1721)</f>
        <v>0</v>
      </c>
      <c r="CT1721">
        <f>(AF1721*BA1721*AV1721)</f>
        <v>0</v>
      </c>
      <c r="CU1721">
        <f>AG1721</f>
        <v>0</v>
      </c>
      <c r="CV1721">
        <f>(AH1721*AV1721)</f>
        <v>0</v>
      </c>
      <c r="CW1721">
        <f t="shared" si="767"/>
        <v>0</v>
      </c>
      <c r="CX1721">
        <f t="shared" si="767"/>
        <v>0</v>
      </c>
      <c r="CY1721">
        <f>((S1721*BZ1721)/100)</f>
        <v>0</v>
      </c>
      <c r="CZ1721">
        <f>((S1721*CA1721)/100)</f>
        <v>0</v>
      </c>
      <c r="DC1721" t="s">
        <v>3</v>
      </c>
      <c r="DD1721" t="s">
        <v>3</v>
      </c>
      <c r="DE1721" t="s">
        <v>3</v>
      </c>
      <c r="DF1721" t="s">
        <v>3</v>
      </c>
      <c r="DG1721" t="s">
        <v>3</v>
      </c>
      <c r="DH1721" t="s">
        <v>3</v>
      </c>
      <c r="DI1721" t="s">
        <v>3</v>
      </c>
      <c r="DJ1721" t="s">
        <v>3</v>
      </c>
      <c r="DK1721" t="s">
        <v>3</v>
      </c>
      <c r="DL1721" t="s">
        <v>3</v>
      </c>
      <c r="DM1721" t="s">
        <v>3</v>
      </c>
      <c r="DN1721">
        <v>0</v>
      </c>
      <c r="DO1721">
        <v>0</v>
      </c>
      <c r="DP1721">
        <v>1</v>
      </c>
      <c r="DQ1721">
        <v>1</v>
      </c>
      <c r="DU1721">
        <v>1009</v>
      </c>
      <c r="DV1721" t="s">
        <v>171</v>
      </c>
      <c r="DW1721" t="s">
        <v>171</v>
      </c>
      <c r="DX1721">
        <v>1000</v>
      </c>
      <c r="EE1721">
        <v>34857346</v>
      </c>
      <c r="EF1721">
        <v>1</v>
      </c>
      <c r="EG1721" t="s">
        <v>86</v>
      </c>
      <c r="EH1721">
        <v>0</v>
      </c>
      <c r="EI1721" t="s">
        <v>3</v>
      </c>
      <c r="EJ1721">
        <v>4</v>
      </c>
      <c r="EK1721">
        <v>0</v>
      </c>
      <c r="EL1721" t="s">
        <v>87</v>
      </c>
      <c r="EM1721" t="s">
        <v>88</v>
      </c>
      <c r="EO1721" t="s">
        <v>3</v>
      </c>
      <c r="EQ1721">
        <v>32768</v>
      </c>
      <c r="ER1721">
        <v>2653.46</v>
      </c>
      <c r="ES1721">
        <v>2653.46</v>
      </c>
      <c r="ET1721">
        <v>0</v>
      </c>
      <c r="EU1721">
        <v>0</v>
      </c>
      <c r="EV1721">
        <v>0</v>
      </c>
      <c r="EW1721">
        <v>0</v>
      </c>
      <c r="EX1721">
        <v>0</v>
      </c>
      <c r="FQ1721">
        <v>0</v>
      </c>
      <c r="FR1721">
        <f>ROUND(IF(AND(BH1721=3,BI1721=3),P1721,0),2)</f>
        <v>0</v>
      </c>
      <c r="FS1721">
        <v>0</v>
      </c>
      <c r="FX1721">
        <v>70</v>
      </c>
      <c r="FY1721">
        <v>10</v>
      </c>
      <c r="GA1721" t="s">
        <v>3</v>
      </c>
      <c r="GD1721">
        <v>0</v>
      </c>
      <c r="GF1721">
        <v>633964965</v>
      </c>
      <c r="GG1721">
        <v>2</v>
      </c>
      <c r="GH1721">
        <v>1</v>
      </c>
      <c r="GI1721">
        <v>-2</v>
      </c>
      <c r="GJ1721">
        <v>0</v>
      </c>
      <c r="GK1721">
        <f>ROUND(R1721*(R12)/100,2)</f>
        <v>0</v>
      </c>
      <c r="GL1721">
        <f>ROUND(IF(AND(BH1721=3,BI1721=3,FS1721&lt;&gt;0),P1721,0),2)</f>
        <v>0</v>
      </c>
      <c r="GM1721">
        <f>ROUND(O1721+X1721+Y1721+GK1721,2)+GX1721</f>
        <v>0</v>
      </c>
      <c r="GN1721">
        <f>IF(OR(BI1721=0,BI1721=1),ROUND(O1721+X1721+Y1721+GK1721,2),0)</f>
        <v>0</v>
      </c>
      <c r="GO1721">
        <f>IF(BI1721=2,ROUND(O1721+X1721+Y1721+GK1721,2),0)</f>
        <v>0</v>
      </c>
      <c r="GP1721">
        <f>IF(BI1721=4,ROUND(O1721+X1721+Y1721+GK1721,2)+GX1721,0)</f>
        <v>0</v>
      </c>
      <c r="GR1721">
        <v>0</v>
      </c>
      <c r="GS1721">
        <v>3</v>
      </c>
      <c r="GT1721">
        <v>0</v>
      </c>
      <c r="GU1721" t="s">
        <v>3</v>
      </c>
      <c r="GV1721">
        <f>ROUND((GT1721),6)</f>
        <v>0</v>
      </c>
      <c r="GW1721">
        <v>1</v>
      </c>
      <c r="GX1721">
        <f>ROUND(HC1721*I1721,2)</f>
        <v>0</v>
      </c>
      <c r="HA1721">
        <v>0</v>
      </c>
      <c r="HB1721">
        <v>0</v>
      </c>
      <c r="HC1721">
        <f>GV1721*GW1721</f>
        <v>0</v>
      </c>
      <c r="IK1721">
        <v>0</v>
      </c>
    </row>
    <row r="1722" spans="1:245" x14ac:dyDescent="0.2">
      <c r="A1722">
        <v>18</v>
      </c>
      <c r="B1722">
        <v>1</v>
      </c>
      <c r="C1722">
        <v>211</v>
      </c>
      <c r="E1722" t="s">
        <v>246</v>
      </c>
      <c r="F1722" t="s">
        <v>205</v>
      </c>
      <c r="G1722" t="s">
        <v>206</v>
      </c>
      <c r="H1722" t="s">
        <v>171</v>
      </c>
      <c r="I1722">
        <f>I1720*J1722</f>
        <v>0</v>
      </c>
      <c r="J1722">
        <v>11.9</v>
      </c>
      <c r="O1722">
        <f>ROUND(CP1722,2)</f>
        <v>0</v>
      </c>
      <c r="P1722">
        <f>ROUND(CQ1722*I1722,2)</f>
        <v>0</v>
      </c>
      <c r="Q1722">
        <f>ROUND(CR1722*I1722,2)</f>
        <v>0</v>
      </c>
      <c r="R1722">
        <f>ROUND(CS1722*I1722,2)</f>
        <v>0</v>
      </c>
      <c r="S1722">
        <f>ROUND(CT1722*I1722,2)</f>
        <v>0</v>
      </c>
      <c r="T1722">
        <f>ROUND(CU1722*I1722,2)</f>
        <v>0</v>
      </c>
      <c r="U1722">
        <f>CV1722*I1722</f>
        <v>0</v>
      </c>
      <c r="V1722">
        <f>CW1722*I1722</f>
        <v>0</v>
      </c>
      <c r="W1722">
        <f>ROUND(CX1722*I1722,2)</f>
        <v>0</v>
      </c>
      <c r="X1722">
        <f t="shared" si="764"/>
        <v>0</v>
      </c>
      <c r="Y1722">
        <f t="shared" si="764"/>
        <v>0</v>
      </c>
      <c r="AA1722">
        <v>36286615</v>
      </c>
      <c r="AB1722">
        <f>ROUND((AC1722+AD1722+AF1722),6)</f>
        <v>2653.46</v>
      </c>
      <c r="AC1722">
        <f>ROUND((ES1722),6)</f>
        <v>2653.46</v>
      </c>
      <c r="AD1722">
        <f>ROUND((((ET1722)-(EU1722))+AE1722),6)</f>
        <v>0</v>
      </c>
      <c r="AE1722">
        <f t="shared" si="765"/>
        <v>0</v>
      </c>
      <c r="AF1722">
        <f t="shared" si="765"/>
        <v>0</v>
      </c>
      <c r="AG1722">
        <f>ROUND((AP1722),6)</f>
        <v>0</v>
      </c>
      <c r="AH1722">
        <f t="shared" si="766"/>
        <v>0</v>
      </c>
      <c r="AI1722">
        <f t="shared" si="766"/>
        <v>0</v>
      </c>
      <c r="AJ1722">
        <f>(AS1722)</f>
        <v>0</v>
      </c>
      <c r="AK1722">
        <v>2653.46</v>
      </c>
      <c r="AL1722">
        <v>2653.46</v>
      </c>
      <c r="AM1722">
        <v>0</v>
      </c>
      <c r="AN1722">
        <v>0</v>
      </c>
      <c r="AO1722">
        <v>0</v>
      </c>
      <c r="AP1722">
        <v>0</v>
      </c>
      <c r="AQ1722">
        <v>0</v>
      </c>
      <c r="AR1722">
        <v>0</v>
      </c>
      <c r="AS1722">
        <v>0</v>
      </c>
      <c r="AT1722">
        <v>70</v>
      </c>
      <c r="AU1722">
        <v>10</v>
      </c>
      <c r="AV1722">
        <v>1</v>
      </c>
      <c r="AW1722">
        <v>1</v>
      </c>
      <c r="AZ1722">
        <v>1</v>
      </c>
      <c r="BA1722">
        <v>1</v>
      </c>
      <c r="BB1722">
        <v>1</v>
      </c>
      <c r="BC1722">
        <v>1</v>
      </c>
      <c r="BD1722" t="s">
        <v>3</v>
      </c>
      <c r="BE1722" t="s">
        <v>3</v>
      </c>
      <c r="BF1722" t="s">
        <v>3</v>
      </c>
      <c r="BG1722" t="s">
        <v>3</v>
      </c>
      <c r="BH1722">
        <v>3</v>
      </c>
      <c r="BI1722">
        <v>4</v>
      </c>
      <c r="BJ1722" t="s">
        <v>223</v>
      </c>
      <c r="BM1722">
        <v>0</v>
      </c>
      <c r="BN1722">
        <v>0</v>
      </c>
      <c r="BO1722" t="s">
        <v>3</v>
      </c>
      <c r="BP1722">
        <v>0</v>
      </c>
      <c r="BQ1722">
        <v>1</v>
      </c>
      <c r="BR1722">
        <v>0</v>
      </c>
      <c r="BS1722">
        <v>1</v>
      </c>
      <c r="BT1722">
        <v>1</v>
      </c>
      <c r="BU1722">
        <v>1</v>
      </c>
      <c r="BV1722">
        <v>1</v>
      </c>
      <c r="BW1722">
        <v>1</v>
      </c>
      <c r="BX1722">
        <v>1</v>
      </c>
      <c r="BY1722" t="s">
        <v>3</v>
      </c>
      <c r="BZ1722">
        <v>70</v>
      </c>
      <c r="CA1722">
        <v>10</v>
      </c>
      <c r="CE1722">
        <v>0</v>
      </c>
      <c r="CF1722">
        <v>0</v>
      </c>
      <c r="CG1722">
        <v>0</v>
      </c>
      <c r="CM1722">
        <v>0</v>
      </c>
      <c r="CN1722" t="s">
        <v>3</v>
      </c>
      <c r="CO1722">
        <v>0</v>
      </c>
      <c r="CP1722">
        <f>(P1722+Q1722+S1722)</f>
        <v>0</v>
      </c>
      <c r="CQ1722">
        <f>(AC1722*BC1722*AW1722)</f>
        <v>2653.46</v>
      </c>
      <c r="CR1722">
        <f>((((ET1722)*BB1722-(EU1722)*BS1722)+AE1722*BS1722)*AV1722)</f>
        <v>0</v>
      </c>
      <c r="CS1722">
        <f>(AE1722*BS1722*AV1722)</f>
        <v>0</v>
      </c>
      <c r="CT1722">
        <f>(AF1722*BA1722*AV1722)</f>
        <v>0</v>
      </c>
      <c r="CU1722">
        <f>AG1722</f>
        <v>0</v>
      </c>
      <c r="CV1722">
        <f>(AH1722*AV1722)</f>
        <v>0</v>
      </c>
      <c r="CW1722">
        <f t="shared" si="767"/>
        <v>0</v>
      </c>
      <c r="CX1722">
        <f t="shared" si="767"/>
        <v>0</v>
      </c>
      <c r="CY1722">
        <f>((S1722*BZ1722)/100)</f>
        <v>0</v>
      </c>
      <c r="CZ1722">
        <f>((S1722*CA1722)/100)</f>
        <v>0</v>
      </c>
      <c r="DC1722" t="s">
        <v>3</v>
      </c>
      <c r="DD1722" t="s">
        <v>3</v>
      </c>
      <c r="DE1722" t="s">
        <v>3</v>
      </c>
      <c r="DF1722" t="s">
        <v>3</v>
      </c>
      <c r="DG1722" t="s">
        <v>3</v>
      </c>
      <c r="DH1722" t="s">
        <v>3</v>
      </c>
      <c r="DI1722" t="s">
        <v>3</v>
      </c>
      <c r="DJ1722" t="s">
        <v>3</v>
      </c>
      <c r="DK1722" t="s">
        <v>3</v>
      </c>
      <c r="DL1722" t="s">
        <v>3</v>
      </c>
      <c r="DM1722" t="s">
        <v>3</v>
      </c>
      <c r="DN1722">
        <v>0</v>
      </c>
      <c r="DO1722">
        <v>0</v>
      </c>
      <c r="DP1722">
        <v>1</v>
      </c>
      <c r="DQ1722">
        <v>1</v>
      </c>
      <c r="DU1722">
        <v>1009</v>
      </c>
      <c r="DV1722" t="s">
        <v>171</v>
      </c>
      <c r="DW1722" t="s">
        <v>171</v>
      </c>
      <c r="DX1722">
        <v>1000</v>
      </c>
      <c r="EE1722">
        <v>34857346</v>
      </c>
      <c r="EF1722">
        <v>1</v>
      </c>
      <c r="EG1722" t="s">
        <v>86</v>
      </c>
      <c r="EH1722">
        <v>0</v>
      </c>
      <c r="EI1722" t="s">
        <v>3</v>
      </c>
      <c r="EJ1722">
        <v>4</v>
      </c>
      <c r="EK1722">
        <v>0</v>
      </c>
      <c r="EL1722" t="s">
        <v>87</v>
      </c>
      <c r="EM1722" t="s">
        <v>88</v>
      </c>
      <c r="EO1722" t="s">
        <v>3</v>
      </c>
      <c r="EQ1722">
        <v>0</v>
      </c>
      <c r="ER1722">
        <v>2653.46</v>
      </c>
      <c r="ES1722">
        <v>2653.46</v>
      </c>
      <c r="ET1722">
        <v>0</v>
      </c>
      <c r="EU1722">
        <v>0</v>
      </c>
      <c r="EV1722">
        <v>0</v>
      </c>
      <c r="EW1722">
        <v>0</v>
      </c>
      <c r="EX1722">
        <v>0</v>
      </c>
      <c r="FQ1722">
        <v>0</v>
      </c>
      <c r="FR1722">
        <f>ROUND(IF(AND(BH1722=3,BI1722=3),P1722,0),2)</f>
        <v>0</v>
      </c>
      <c r="FS1722">
        <v>0</v>
      </c>
      <c r="FX1722">
        <v>70</v>
      </c>
      <c r="FY1722">
        <v>10</v>
      </c>
      <c r="GA1722" t="s">
        <v>3</v>
      </c>
      <c r="GD1722">
        <v>0</v>
      </c>
      <c r="GF1722">
        <v>633964965</v>
      </c>
      <c r="GG1722">
        <v>2</v>
      </c>
      <c r="GH1722">
        <v>1</v>
      </c>
      <c r="GI1722">
        <v>-2</v>
      </c>
      <c r="GJ1722">
        <v>0</v>
      </c>
      <c r="GK1722">
        <f>ROUND(R1722*(R12)/100,2)</f>
        <v>0</v>
      </c>
      <c r="GL1722">
        <f>ROUND(IF(AND(BH1722=3,BI1722=3,FS1722&lt;&gt;0),P1722,0),2)</f>
        <v>0</v>
      </c>
      <c r="GM1722">
        <f>ROUND(O1722+X1722+Y1722+GK1722,2)+GX1722</f>
        <v>0</v>
      </c>
      <c r="GN1722">
        <f>IF(OR(BI1722=0,BI1722=1),ROUND(O1722+X1722+Y1722+GK1722,2),0)</f>
        <v>0</v>
      </c>
      <c r="GO1722">
        <f>IF(BI1722=2,ROUND(O1722+X1722+Y1722+GK1722,2),0)</f>
        <v>0</v>
      </c>
      <c r="GP1722">
        <f>IF(BI1722=4,ROUND(O1722+X1722+Y1722+GK1722,2)+GX1722,0)</f>
        <v>0</v>
      </c>
      <c r="GR1722">
        <v>0</v>
      </c>
      <c r="GS1722">
        <v>3</v>
      </c>
      <c r="GT1722">
        <v>0</v>
      </c>
      <c r="GU1722" t="s">
        <v>3</v>
      </c>
      <c r="GV1722">
        <f>ROUND((GT1722),6)</f>
        <v>0</v>
      </c>
      <c r="GW1722">
        <v>1</v>
      </c>
      <c r="GX1722">
        <f>ROUND(HC1722*I1722,2)</f>
        <v>0</v>
      </c>
      <c r="HA1722">
        <v>0</v>
      </c>
      <c r="HB1722">
        <v>0</v>
      </c>
      <c r="HC1722">
        <f>GV1722*GW1722</f>
        <v>0</v>
      </c>
      <c r="IK1722">
        <v>0</v>
      </c>
    </row>
    <row r="1724" spans="1:245" x14ac:dyDescent="0.2">
      <c r="A1724" s="2">
        <v>51</v>
      </c>
      <c r="B1724" s="2">
        <f>B1714</f>
        <v>1</v>
      </c>
      <c r="C1724" s="2">
        <f>A1714</f>
        <v>5</v>
      </c>
      <c r="D1724" s="2">
        <f>ROW(A1714)</f>
        <v>1714</v>
      </c>
      <c r="E1724" s="2"/>
      <c r="F1724" s="2" t="str">
        <f>IF(F1714&lt;&gt;"",F1714,"")</f>
        <v>1.1.3</v>
      </c>
      <c r="G1724" s="2" t="str">
        <f>IF(G1714&lt;&gt;"",G1714,"")</f>
        <v>Устройство тротуара</v>
      </c>
      <c r="H1724" s="2">
        <v>0</v>
      </c>
      <c r="I1724" s="2"/>
      <c r="J1724" s="2"/>
      <c r="K1724" s="2"/>
      <c r="L1724" s="2"/>
      <c r="M1724" s="2"/>
      <c r="N1724" s="2"/>
      <c r="O1724" s="2">
        <f t="shared" ref="O1724:T1724" si="768">ROUND(AB1724,2)</f>
        <v>0</v>
      </c>
      <c r="P1724" s="2">
        <f t="shared" si="768"/>
        <v>0</v>
      </c>
      <c r="Q1724" s="2">
        <f t="shared" si="768"/>
        <v>0</v>
      </c>
      <c r="R1724" s="2">
        <f t="shared" si="768"/>
        <v>0</v>
      </c>
      <c r="S1724" s="2">
        <f t="shared" si="768"/>
        <v>0</v>
      </c>
      <c r="T1724" s="2">
        <f t="shared" si="768"/>
        <v>0</v>
      </c>
      <c r="U1724" s="2">
        <f>AH1724</f>
        <v>0</v>
      </c>
      <c r="V1724" s="2">
        <f>AI1724</f>
        <v>0</v>
      </c>
      <c r="W1724" s="2">
        <f>ROUND(AJ1724,2)</f>
        <v>0</v>
      </c>
      <c r="X1724" s="2">
        <f>ROUND(AK1724,2)</f>
        <v>0</v>
      </c>
      <c r="Y1724" s="2">
        <f>ROUND(AL1724,2)</f>
        <v>0</v>
      </c>
      <c r="Z1724" s="2"/>
      <c r="AA1724" s="2"/>
      <c r="AB1724" s="2">
        <f>ROUND(SUMIF(AA1718:AA1722,"=36286615",O1718:O1722),2)</f>
        <v>0</v>
      </c>
      <c r="AC1724" s="2">
        <f>ROUND(SUMIF(AA1718:AA1722,"=36286615",P1718:P1722),2)</f>
        <v>0</v>
      </c>
      <c r="AD1724" s="2">
        <f>ROUND(SUMIF(AA1718:AA1722,"=36286615",Q1718:Q1722),2)</f>
        <v>0</v>
      </c>
      <c r="AE1724" s="2">
        <f>ROUND(SUMIF(AA1718:AA1722,"=36286615",R1718:R1722),2)</f>
        <v>0</v>
      </c>
      <c r="AF1724" s="2">
        <f>ROUND(SUMIF(AA1718:AA1722,"=36286615",S1718:S1722),2)</f>
        <v>0</v>
      </c>
      <c r="AG1724" s="2">
        <f>ROUND(SUMIF(AA1718:AA1722,"=36286615",T1718:T1722),2)</f>
        <v>0</v>
      </c>
      <c r="AH1724" s="2">
        <f>SUMIF(AA1718:AA1722,"=36286615",U1718:U1722)</f>
        <v>0</v>
      </c>
      <c r="AI1724" s="2">
        <f>SUMIF(AA1718:AA1722,"=36286615",V1718:V1722)</f>
        <v>0</v>
      </c>
      <c r="AJ1724" s="2">
        <f>ROUND(SUMIF(AA1718:AA1722,"=36286615",W1718:W1722),2)</f>
        <v>0</v>
      </c>
      <c r="AK1724" s="2">
        <f>ROUND(SUMIF(AA1718:AA1722,"=36286615",X1718:X1722),2)</f>
        <v>0</v>
      </c>
      <c r="AL1724" s="2">
        <f>ROUND(SUMIF(AA1718:AA1722,"=36286615",Y1718:Y1722),2)</f>
        <v>0</v>
      </c>
      <c r="AM1724" s="2"/>
      <c r="AN1724" s="2"/>
      <c r="AO1724" s="2">
        <f t="shared" ref="AO1724:BC1724" si="769">ROUND(BX1724,2)</f>
        <v>0</v>
      </c>
      <c r="AP1724" s="2">
        <f t="shared" si="769"/>
        <v>0</v>
      </c>
      <c r="AQ1724" s="2">
        <f t="shared" si="769"/>
        <v>0</v>
      </c>
      <c r="AR1724" s="2">
        <f t="shared" si="769"/>
        <v>0</v>
      </c>
      <c r="AS1724" s="2">
        <f t="shared" si="769"/>
        <v>0</v>
      </c>
      <c r="AT1724" s="2">
        <f t="shared" si="769"/>
        <v>0</v>
      </c>
      <c r="AU1724" s="2">
        <f t="shared" si="769"/>
        <v>0</v>
      </c>
      <c r="AV1724" s="2">
        <f t="shared" si="769"/>
        <v>0</v>
      </c>
      <c r="AW1724" s="2">
        <f t="shared" si="769"/>
        <v>0</v>
      </c>
      <c r="AX1724" s="2">
        <f t="shared" si="769"/>
        <v>0</v>
      </c>
      <c r="AY1724" s="2">
        <f t="shared" si="769"/>
        <v>0</v>
      </c>
      <c r="AZ1724" s="2">
        <f t="shared" si="769"/>
        <v>0</v>
      </c>
      <c r="BA1724" s="2">
        <f t="shared" si="769"/>
        <v>0</v>
      </c>
      <c r="BB1724" s="2">
        <f t="shared" si="769"/>
        <v>0</v>
      </c>
      <c r="BC1724" s="2">
        <f t="shared" si="769"/>
        <v>0</v>
      </c>
      <c r="BD1724" s="2"/>
      <c r="BE1724" s="2"/>
      <c r="BF1724" s="2"/>
      <c r="BG1724" s="2"/>
      <c r="BH1724" s="2"/>
      <c r="BI1724" s="2"/>
      <c r="BJ1724" s="2"/>
      <c r="BK1724" s="2"/>
      <c r="BL1724" s="2"/>
      <c r="BM1724" s="2"/>
      <c r="BN1724" s="2"/>
      <c r="BO1724" s="2"/>
      <c r="BP1724" s="2"/>
      <c r="BQ1724" s="2"/>
      <c r="BR1724" s="2"/>
      <c r="BS1724" s="2"/>
      <c r="BT1724" s="2"/>
      <c r="BU1724" s="2"/>
      <c r="BV1724" s="2"/>
      <c r="BW1724" s="2"/>
      <c r="BX1724" s="2">
        <f>ROUND(SUMIF(AA1718:AA1722,"=36286615",FQ1718:FQ1722),2)</f>
        <v>0</v>
      </c>
      <c r="BY1724" s="2">
        <f>ROUND(SUMIF(AA1718:AA1722,"=36286615",FR1718:FR1722),2)</f>
        <v>0</v>
      </c>
      <c r="BZ1724" s="2">
        <f>ROUND(SUMIF(AA1718:AA1722,"=36286615",GL1718:GL1722),2)</f>
        <v>0</v>
      </c>
      <c r="CA1724" s="2">
        <f>ROUND(SUMIF(AA1718:AA1722,"=36286615",GM1718:GM1722),2)</f>
        <v>0</v>
      </c>
      <c r="CB1724" s="2">
        <f>ROUND(SUMIF(AA1718:AA1722,"=36286615",GN1718:GN1722),2)</f>
        <v>0</v>
      </c>
      <c r="CC1724" s="2">
        <f>ROUND(SUMIF(AA1718:AA1722,"=36286615",GO1718:GO1722),2)</f>
        <v>0</v>
      </c>
      <c r="CD1724" s="2">
        <f>ROUND(SUMIF(AA1718:AA1722,"=36286615",GP1718:GP1722),2)</f>
        <v>0</v>
      </c>
      <c r="CE1724" s="2">
        <f>AC1724-BX1724</f>
        <v>0</v>
      </c>
      <c r="CF1724" s="2">
        <f>AC1724-BY1724</f>
        <v>0</v>
      </c>
      <c r="CG1724" s="2">
        <f>BX1724-BZ1724</f>
        <v>0</v>
      </c>
      <c r="CH1724" s="2">
        <f>AC1724-BX1724-BY1724+BZ1724</f>
        <v>0</v>
      </c>
      <c r="CI1724" s="2">
        <f>BY1724-BZ1724</f>
        <v>0</v>
      </c>
      <c r="CJ1724" s="2">
        <f>ROUND(SUMIF(AA1718:AA1722,"=36286615",GX1718:GX1722),2)</f>
        <v>0</v>
      </c>
      <c r="CK1724" s="2">
        <f>ROUND(SUMIF(AA1718:AA1722,"=36286615",GY1718:GY1722),2)</f>
        <v>0</v>
      </c>
      <c r="CL1724" s="2">
        <f>ROUND(SUMIF(AA1718:AA1722,"=36286615",GZ1718:GZ1722),2)</f>
        <v>0</v>
      </c>
      <c r="CM1724" s="2"/>
      <c r="CN1724" s="2"/>
      <c r="CO1724" s="2"/>
      <c r="CP1724" s="2"/>
      <c r="CQ1724" s="2"/>
      <c r="CR1724" s="2"/>
      <c r="CS1724" s="2"/>
      <c r="CT1724" s="2"/>
      <c r="CU1724" s="2"/>
      <c r="CV1724" s="2"/>
      <c r="CW1724" s="2"/>
      <c r="CX1724" s="2"/>
      <c r="CY1724" s="2"/>
      <c r="CZ1724" s="2"/>
      <c r="DA1724" s="2"/>
      <c r="DB1724" s="2"/>
      <c r="DC1724" s="2"/>
      <c r="DD1724" s="2"/>
      <c r="DE1724" s="2"/>
      <c r="DF1724" s="2"/>
      <c r="DG1724" s="3"/>
      <c r="DH1724" s="3"/>
      <c r="DI1724" s="3"/>
      <c r="DJ1724" s="3"/>
      <c r="DK1724" s="3"/>
      <c r="DL1724" s="3"/>
      <c r="DM1724" s="3"/>
      <c r="DN1724" s="3"/>
      <c r="DO1724" s="3"/>
      <c r="DP1724" s="3"/>
      <c r="DQ1724" s="3"/>
      <c r="DR1724" s="3"/>
      <c r="DS1724" s="3"/>
      <c r="DT1724" s="3"/>
      <c r="DU1724" s="3"/>
      <c r="DV1724" s="3"/>
      <c r="DW1724" s="3"/>
      <c r="DX1724" s="3"/>
      <c r="DY1724" s="3"/>
      <c r="DZ1724" s="3"/>
      <c r="EA1724" s="3"/>
      <c r="EB1724" s="3"/>
      <c r="EC1724" s="3"/>
      <c r="ED1724" s="3"/>
      <c r="EE1724" s="3"/>
      <c r="EF1724" s="3"/>
      <c r="EG1724" s="3"/>
      <c r="EH1724" s="3"/>
      <c r="EI1724" s="3"/>
      <c r="EJ1724" s="3"/>
      <c r="EK1724" s="3"/>
      <c r="EL1724" s="3"/>
      <c r="EM1724" s="3"/>
      <c r="EN1724" s="3"/>
      <c r="EO1724" s="3"/>
      <c r="EP1724" s="3"/>
      <c r="EQ1724" s="3"/>
      <c r="ER1724" s="3"/>
      <c r="ES1724" s="3"/>
      <c r="ET1724" s="3"/>
      <c r="EU1724" s="3"/>
      <c r="EV1724" s="3"/>
      <c r="EW1724" s="3"/>
      <c r="EX1724" s="3"/>
      <c r="EY1724" s="3"/>
      <c r="EZ1724" s="3"/>
      <c r="FA1724" s="3"/>
      <c r="FB1724" s="3"/>
      <c r="FC1724" s="3"/>
      <c r="FD1724" s="3"/>
      <c r="FE1724" s="3"/>
      <c r="FF1724" s="3"/>
      <c r="FG1724" s="3"/>
      <c r="FH1724" s="3"/>
      <c r="FI1724" s="3"/>
      <c r="FJ1724" s="3"/>
      <c r="FK1724" s="3"/>
      <c r="FL1724" s="3"/>
      <c r="FM1724" s="3"/>
      <c r="FN1724" s="3"/>
      <c r="FO1724" s="3"/>
      <c r="FP1724" s="3"/>
      <c r="FQ1724" s="3"/>
      <c r="FR1724" s="3"/>
      <c r="FS1724" s="3"/>
      <c r="FT1724" s="3"/>
      <c r="FU1724" s="3"/>
      <c r="FV1724" s="3"/>
      <c r="FW1724" s="3"/>
      <c r="FX1724" s="3"/>
      <c r="FY1724" s="3"/>
      <c r="FZ1724" s="3"/>
      <c r="GA1724" s="3"/>
      <c r="GB1724" s="3"/>
      <c r="GC1724" s="3"/>
      <c r="GD1724" s="3"/>
      <c r="GE1724" s="3"/>
      <c r="GF1724" s="3"/>
      <c r="GG1724" s="3"/>
      <c r="GH1724" s="3"/>
      <c r="GI1724" s="3"/>
      <c r="GJ1724" s="3"/>
      <c r="GK1724" s="3"/>
      <c r="GL1724" s="3"/>
      <c r="GM1724" s="3"/>
      <c r="GN1724" s="3"/>
      <c r="GO1724" s="3"/>
      <c r="GP1724" s="3"/>
      <c r="GQ1724" s="3"/>
      <c r="GR1724" s="3"/>
      <c r="GS1724" s="3"/>
      <c r="GT1724" s="3"/>
      <c r="GU1724" s="3"/>
      <c r="GV1724" s="3"/>
      <c r="GW1724" s="3"/>
      <c r="GX1724" s="3">
        <v>0</v>
      </c>
    </row>
    <row r="1726" spans="1:245" x14ac:dyDescent="0.2">
      <c r="A1726" s="4">
        <v>50</v>
      </c>
      <c r="B1726" s="4">
        <v>0</v>
      </c>
      <c r="C1726" s="4">
        <v>0</v>
      </c>
      <c r="D1726" s="4">
        <v>1</v>
      </c>
      <c r="E1726" s="4">
        <v>201</v>
      </c>
      <c r="F1726" s="4">
        <f>ROUND(Source!O1724,O1726)</f>
        <v>0</v>
      </c>
      <c r="G1726" s="4" t="s">
        <v>12</v>
      </c>
      <c r="H1726" s="4" t="s">
        <v>13</v>
      </c>
      <c r="I1726" s="4"/>
      <c r="J1726" s="4"/>
      <c r="K1726" s="4">
        <v>201</v>
      </c>
      <c r="L1726" s="4">
        <v>1</v>
      </c>
      <c r="M1726" s="4">
        <v>3</v>
      </c>
      <c r="N1726" s="4" t="s">
        <v>3</v>
      </c>
      <c r="O1726" s="4">
        <v>2</v>
      </c>
      <c r="P1726" s="4"/>
      <c r="Q1726" s="4"/>
      <c r="R1726" s="4"/>
      <c r="S1726" s="4"/>
      <c r="T1726" s="4"/>
      <c r="U1726" s="4"/>
      <c r="V1726" s="4"/>
      <c r="W1726" s="4"/>
    </row>
    <row r="1727" spans="1:245" x14ac:dyDescent="0.2">
      <c r="A1727" s="4">
        <v>50</v>
      </c>
      <c r="B1727" s="4">
        <v>0</v>
      </c>
      <c r="C1727" s="4">
        <v>0</v>
      </c>
      <c r="D1727" s="4">
        <v>1</v>
      </c>
      <c r="E1727" s="4">
        <v>202</v>
      </c>
      <c r="F1727" s="4">
        <f>ROUND(Source!P1724,O1727)</f>
        <v>0</v>
      </c>
      <c r="G1727" s="4" t="s">
        <v>14</v>
      </c>
      <c r="H1727" s="4" t="s">
        <v>15</v>
      </c>
      <c r="I1727" s="4"/>
      <c r="J1727" s="4"/>
      <c r="K1727" s="4">
        <v>202</v>
      </c>
      <c r="L1727" s="4">
        <v>2</v>
      </c>
      <c r="M1727" s="4">
        <v>3</v>
      </c>
      <c r="N1727" s="4" t="s">
        <v>3</v>
      </c>
      <c r="O1727" s="4">
        <v>2</v>
      </c>
      <c r="P1727" s="4"/>
      <c r="Q1727" s="4"/>
      <c r="R1727" s="4"/>
      <c r="S1727" s="4"/>
      <c r="T1727" s="4"/>
      <c r="U1727" s="4"/>
      <c r="V1727" s="4"/>
      <c r="W1727" s="4"/>
    </row>
    <row r="1728" spans="1:245" x14ac:dyDescent="0.2">
      <c r="A1728" s="4">
        <v>50</v>
      </c>
      <c r="B1728" s="4">
        <v>0</v>
      </c>
      <c r="C1728" s="4">
        <v>0</v>
      </c>
      <c r="D1728" s="4">
        <v>1</v>
      </c>
      <c r="E1728" s="4">
        <v>222</v>
      </c>
      <c r="F1728" s="4">
        <f>ROUND(Source!AO1724,O1728)</f>
        <v>0</v>
      </c>
      <c r="G1728" s="4" t="s">
        <v>16</v>
      </c>
      <c r="H1728" s="4" t="s">
        <v>17</v>
      </c>
      <c r="I1728" s="4"/>
      <c r="J1728" s="4"/>
      <c r="K1728" s="4">
        <v>222</v>
      </c>
      <c r="L1728" s="4">
        <v>3</v>
      </c>
      <c r="M1728" s="4">
        <v>3</v>
      </c>
      <c r="N1728" s="4" t="s">
        <v>3</v>
      </c>
      <c r="O1728" s="4">
        <v>2</v>
      </c>
      <c r="P1728" s="4"/>
      <c r="Q1728" s="4"/>
      <c r="R1728" s="4"/>
      <c r="S1728" s="4"/>
      <c r="T1728" s="4"/>
      <c r="U1728" s="4"/>
      <c r="V1728" s="4"/>
      <c r="W1728" s="4"/>
    </row>
    <row r="1729" spans="1:23" x14ac:dyDescent="0.2">
      <c r="A1729" s="4">
        <v>50</v>
      </c>
      <c r="B1729" s="4">
        <v>0</v>
      </c>
      <c r="C1729" s="4">
        <v>0</v>
      </c>
      <c r="D1729" s="4">
        <v>1</v>
      </c>
      <c r="E1729" s="4">
        <v>225</v>
      </c>
      <c r="F1729" s="4">
        <f>ROUND(Source!AV1724,O1729)</f>
        <v>0</v>
      </c>
      <c r="G1729" s="4" t="s">
        <v>18</v>
      </c>
      <c r="H1729" s="4" t="s">
        <v>19</v>
      </c>
      <c r="I1729" s="4"/>
      <c r="J1729" s="4"/>
      <c r="K1729" s="4">
        <v>225</v>
      </c>
      <c r="L1729" s="4">
        <v>4</v>
      </c>
      <c r="M1729" s="4">
        <v>3</v>
      </c>
      <c r="N1729" s="4" t="s">
        <v>3</v>
      </c>
      <c r="O1729" s="4">
        <v>2</v>
      </c>
      <c r="P1729" s="4"/>
      <c r="Q1729" s="4"/>
      <c r="R1729" s="4"/>
      <c r="S1729" s="4"/>
      <c r="T1729" s="4"/>
      <c r="U1729" s="4"/>
      <c r="V1729" s="4"/>
      <c r="W1729" s="4"/>
    </row>
    <row r="1730" spans="1:23" x14ac:dyDescent="0.2">
      <c r="A1730" s="4">
        <v>50</v>
      </c>
      <c r="B1730" s="4">
        <v>0</v>
      </c>
      <c r="C1730" s="4">
        <v>0</v>
      </c>
      <c r="D1730" s="4">
        <v>1</v>
      </c>
      <c r="E1730" s="4">
        <v>226</v>
      </c>
      <c r="F1730" s="4">
        <f>ROUND(Source!AW1724,O1730)</f>
        <v>0</v>
      </c>
      <c r="G1730" s="4" t="s">
        <v>20</v>
      </c>
      <c r="H1730" s="4" t="s">
        <v>21</v>
      </c>
      <c r="I1730" s="4"/>
      <c r="J1730" s="4"/>
      <c r="K1730" s="4">
        <v>226</v>
      </c>
      <c r="L1730" s="4">
        <v>5</v>
      </c>
      <c r="M1730" s="4">
        <v>3</v>
      </c>
      <c r="N1730" s="4" t="s">
        <v>3</v>
      </c>
      <c r="O1730" s="4">
        <v>2</v>
      </c>
      <c r="P1730" s="4"/>
      <c r="Q1730" s="4"/>
      <c r="R1730" s="4"/>
      <c r="S1730" s="4"/>
      <c r="T1730" s="4"/>
      <c r="U1730" s="4"/>
      <c r="V1730" s="4"/>
      <c r="W1730" s="4"/>
    </row>
    <row r="1731" spans="1:23" x14ac:dyDescent="0.2">
      <c r="A1731" s="4">
        <v>50</v>
      </c>
      <c r="B1731" s="4">
        <v>0</v>
      </c>
      <c r="C1731" s="4">
        <v>0</v>
      </c>
      <c r="D1731" s="4">
        <v>1</v>
      </c>
      <c r="E1731" s="4">
        <v>227</v>
      </c>
      <c r="F1731" s="4">
        <f>ROUND(Source!AX1724,O1731)</f>
        <v>0</v>
      </c>
      <c r="G1731" s="4" t="s">
        <v>22</v>
      </c>
      <c r="H1731" s="4" t="s">
        <v>23</v>
      </c>
      <c r="I1731" s="4"/>
      <c r="J1731" s="4"/>
      <c r="K1731" s="4">
        <v>227</v>
      </c>
      <c r="L1731" s="4">
        <v>6</v>
      </c>
      <c r="M1731" s="4">
        <v>3</v>
      </c>
      <c r="N1731" s="4" t="s">
        <v>3</v>
      </c>
      <c r="O1731" s="4">
        <v>2</v>
      </c>
      <c r="P1731" s="4"/>
      <c r="Q1731" s="4"/>
      <c r="R1731" s="4"/>
      <c r="S1731" s="4"/>
      <c r="T1731" s="4"/>
      <c r="U1731" s="4"/>
      <c r="V1731" s="4"/>
      <c r="W1731" s="4"/>
    </row>
    <row r="1732" spans="1:23" x14ac:dyDescent="0.2">
      <c r="A1732" s="4">
        <v>50</v>
      </c>
      <c r="B1732" s="4">
        <v>0</v>
      </c>
      <c r="C1732" s="4">
        <v>0</v>
      </c>
      <c r="D1732" s="4">
        <v>1</v>
      </c>
      <c r="E1732" s="4">
        <v>228</v>
      </c>
      <c r="F1732" s="4">
        <f>ROUND(Source!AY1724,O1732)</f>
        <v>0</v>
      </c>
      <c r="G1732" s="4" t="s">
        <v>24</v>
      </c>
      <c r="H1732" s="4" t="s">
        <v>25</v>
      </c>
      <c r="I1732" s="4"/>
      <c r="J1732" s="4"/>
      <c r="K1732" s="4">
        <v>228</v>
      </c>
      <c r="L1732" s="4">
        <v>7</v>
      </c>
      <c r="M1732" s="4">
        <v>3</v>
      </c>
      <c r="N1732" s="4" t="s">
        <v>3</v>
      </c>
      <c r="O1732" s="4">
        <v>2</v>
      </c>
      <c r="P1732" s="4"/>
      <c r="Q1732" s="4"/>
      <c r="R1732" s="4"/>
      <c r="S1732" s="4"/>
      <c r="T1732" s="4"/>
      <c r="U1732" s="4"/>
      <c r="V1732" s="4"/>
      <c r="W1732" s="4"/>
    </row>
    <row r="1733" spans="1:23" x14ac:dyDescent="0.2">
      <c r="A1733" s="4">
        <v>50</v>
      </c>
      <c r="B1733" s="4">
        <v>0</v>
      </c>
      <c r="C1733" s="4">
        <v>0</v>
      </c>
      <c r="D1733" s="4">
        <v>1</v>
      </c>
      <c r="E1733" s="4">
        <v>216</v>
      </c>
      <c r="F1733" s="4">
        <f>ROUND(Source!AP1724,O1733)</f>
        <v>0</v>
      </c>
      <c r="G1733" s="4" t="s">
        <v>26</v>
      </c>
      <c r="H1733" s="4" t="s">
        <v>27</v>
      </c>
      <c r="I1733" s="4"/>
      <c r="J1733" s="4"/>
      <c r="K1733" s="4">
        <v>216</v>
      </c>
      <c r="L1733" s="4">
        <v>8</v>
      </c>
      <c r="M1733" s="4">
        <v>3</v>
      </c>
      <c r="N1733" s="4" t="s">
        <v>3</v>
      </c>
      <c r="O1733" s="4">
        <v>2</v>
      </c>
      <c r="P1733" s="4"/>
      <c r="Q1733" s="4"/>
      <c r="R1733" s="4"/>
      <c r="S1733" s="4"/>
      <c r="T1733" s="4"/>
      <c r="U1733" s="4"/>
      <c r="V1733" s="4"/>
      <c r="W1733" s="4"/>
    </row>
    <row r="1734" spans="1:23" x14ac:dyDescent="0.2">
      <c r="A1734" s="4">
        <v>50</v>
      </c>
      <c r="B1734" s="4">
        <v>0</v>
      </c>
      <c r="C1734" s="4">
        <v>0</v>
      </c>
      <c r="D1734" s="4">
        <v>1</v>
      </c>
      <c r="E1734" s="4">
        <v>223</v>
      </c>
      <c r="F1734" s="4">
        <f>ROUND(Source!AQ1724,O1734)</f>
        <v>0</v>
      </c>
      <c r="G1734" s="4" t="s">
        <v>28</v>
      </c>
      <c r="H1734" s="4" t="s">
        <v>29</v>
      </c>
      <c r="I1734" s="4"/>
      <c r="J1734" s="4"/>
      <c r="K1734" s="4">
        <v>223</v>
      </c>
      <c r="L1734" s="4">
        <v>9</v>
      </c>
      <c r="M1734" s="4">
        <v>3</v>
      </c>
      <c r="N1734" s="4" t="s">
        <v>3</v>
      </c>
      <c r="O1734" s="4">
        <v>2</v>
      </c>
      <c r="P1734" s="4"/>
      <c r="Q1734" s="4"/>
      <c r="R1734" s="4"/>
      <c r="S1734" s="4"/>
      <c r="T1734" s="4"/>
      <c r="U1734" s="4"/>
      <c r="V1734" s="4"/>
      <c r="W1734" s="4"/>
    </row>
    <row r="1735" spans="1:23" x14ac:dyDescent="0.2">
      <c r="A1735" s="4">
        <v>50</v>
      </c>
      <c r="B1735" s="4">
        <v>0</v>
      </c>
      <c r="C1735" s="4">
        <v>0</v>
      </c>
      <c r="D1735" s="4">
        <v>1</v>
      </c>
      <c r="E1735" s="4">
        <v>229</v>
      </c>
      <c r="F1735" s="4">
        <f>ROUND(Source!AZ1724,O1735)</f>
        <v>0</v>
      </c>
      <c r="G1735" s="4" t="s">
        <v>30</v>
      </c>
      <c r="H1735" s="4" t="s">
        <v>31</v>
      </c>
      <c r="I1735" s="4"/>
      <c r="J1735" s="4"/>
      <c r="K1735" s="4">
        <v>229</v>
      </c>
      <c r="L1735" s="4">
        <v>10</v>
      </c>
      <c r="M1735" s="4">
        <v>3</v>
      </c>
      <c r="N1735" s="4" t="s">
        <v>3</v>
      </c>
      <c r="O1735" s="4">
        <v>2</v>
      </c>
      <c r="P1735" s="4"/>
      <c r="Q1735" s="4"/>
      <c r="R1735" s="4"/>
      <c r="S1735" s="4"/>
      <c r="T1735" s="4"/>
      <c r="U1735" s="4"/>
      <c r="V1735" s="4"/>
      <c r="W1735" s="4"/>
    </row>
    <row r="1736" spans="1:23" x14ac:dyDescent="0.2">
      <c r="A1736" s="4">
        <v>50</v>
      </c>
      <c r="B1736" s="4">
        <v>0</v>
      </c>
      <c r="C1736" s="4">
        <v>0</v>
      </c>
      <c r="D1736" s="4">
        <v>1</v>
      </c>
      <c r="E1736" s="4">
        <v>203</v>
      </c>
      <c r="F1736" s="4">
        <f>ROUND(Source!Q1724,O1736)</f>
        <v>0</v>
      </c>
      <c r="G1736" s="4" t="s">
        <v>32</v>
      </c>
      <c r="H1736" s="4" t="s">
        <v>33</v>
      </c>
      <c r="I1736" s="4"/>
      <c r="J1736" s="4"/>
      <c r="K1736" s="4">
        <v>203</v>
      </c>
      <c r="L1736" s="4">
        <v>11</v>
      </c>
      <c r="M1736" s="4">
        <v>3</v>
      </c>
      <c r="N1736" s="4" t="s">
        <v>3</v>
      </c>
      <c r="O1736" s="4">
        <v>2</v>
      </c>
      <c r="P1736" s="4"/>
      <c r="Q1736" s="4"/>
      <c r="R1736" s="4"/>
      <c r="S1736" s="4"/>
      <c r="T1736" s="4"/>
      <c r="U1736" s="4"/>
      <c r="V1736" s="4"/>
      <c r="W1736" s="4"/>
    </row>
    <row r="1737" spans="1:23" x14ac:dyDescent="0.2">
      <c r="A1737" s="4">
        <v>50</v>
      </c>
      <c r="B1737" s="4">
        <v>0</v>
      </c>
      <c r="C1737" s="4">
        <v>0</v>
      </c>
      <c r="D1737" s="4">
        <v>1</v>
      </c>
      <c r="E1737" s="4">
        <v>231</v>
      </c>
      <c r="F1737" s="4">
        <f>ROUND(Source!BB1724,O1737)</f>
        <v>0</v>
      </c>
      <c r="G1737" s="4" t="s">
        <v>34</v>
      </c>
      <c r="H1737" s="4" t="s">
        <v>35</v>
      </c>
      <c r="I1737" s="4"/>
      <c r="J1737" s="4"/>
      <c r="K1737" s="4">
        <v>231</v>
      </c>
      <c r="L1737" s="4">
        <v>12</v>
      </c>
      <c r="M1737" s="4">
        <v>3</v>
      </c>
      <c r="N1737" s="4" t="s">
        <v>3</v>
      </c>
      <c r="O1737" s="4">
        <v>2</v>
      </c>
      <c r="P1737" s="4"/>
      <c r="Q1737" s="4"/>
      <c r="R1737" s="4"/>
      <c r="S1737" s="4"/>
      <c r="T1737" s="4"/>
      <c r="U1737" s="4"/>
      <c r="V1737" s="4"/>
      <c r="W1737" s="4"/>
    </row>
    <row r="1738" spans="1:23" x14ac:dyDescent="0.2">
      <c r="A1738" s="4">
        <v>50</v>
      </c>
      <c r="B1738" s="4">
        <v>0</v>
      </c>
      <c r="C1738" s="4">
        <v>0</v>
      </c>
      <c r="D1738" s="4">
        <v>1</v>
      </c>
      <c r="E1738" s="4">
        <v>204</v>
      </c>
      <c r="F1738" s="4">
        <f>ROUND(Source!R1724,O1738)</f>
        <v>0</v>
      </c>
      <c r="G1738" s="4" t="s">
        <v>36</v>
      </c>
      <c r="H1738" s="4" t="s">
        <v>37</v>
      </c>
      <c r="I1738" s="4"/>
      <c r="J1738" s="4"/>
      <c r="K1738" s="4">
        <v>204</v>
      </c>
      <c r="L1738" s="4">
        <v>13</v>
      </c>
      <c r="M1738" s="4">
        <v>3</v>
      </c>
      <c r="N1738" s="4" t="s">
        <v>3</v>
      </c>
      <c r="O1738" s="4">
        <v>2</v>
      </c>
      <c r="P1738" s="4"/>
      <c r="Q1738" s="4"/>
      <c r="R1738" s="4"/>
      <c r="S1738" s="4"/>
      <c r="T1738" s="4"/>
      <c r="U1738" s="4"/>
      <c r="V1738" s="4"/>
      <c r="W1738" s="4"/>
    </row>
    <row r="1739" spans="1:23" x14ac:dyDescent="0.2">
      <c r="A1739" s="4">
        <v>50</v>
      </c>
      <c r="B1739" s="4">
        <v>0</v>
      </c>
      <c r="C1739" s="4">
        <v>0</v>
      </c>
      <c r="D1739" s="4">
        <v>1</v>
      </c>
      <c r="E1739" s="4">
        <v>205</v>
      </c>
      <c r="F1739" s="4">
        <f>ROUND(Source!S1724,O1739)</f>
        <v>0</v>
      </c>
      <c r="G1739" s="4" t="s">
        <v>38</v>
      </c>
      <c r="H1739" s="4" t="s">
        <v>39</v>
      </c>
      <c r="I1739" s="4"/>
      <c r="J1739" s="4"/>
      <c r="K1739" s="4">
        <v>205</v>
      </c>
      <c r="L1739" s="4">
        <v>14</v>
      </c>
      <c r="M1739" s="4">
        <v>3</v>
      </c>
      <c r="N1739" s="4" t="s">
        <v>3</v>
      </c>
      <c r="O1739" s="4">
        <v>2</v>
      </c>
      <c r="P1739" s="4"/>
      <c r="Q1739" s="4"/>
      <c r="R1739" s="4"/>
      <c r="S1739" s="4"/>
      <c r="T1739" s="4"/>
      <c r="U1739" s="4"/>
      <c r="V1739" s="4"/>
      <c r="W1739" s="4"/>
    </row>
    <row r="1740" spans="1:23" x14ac:dyDescent="0.2">
      <c r="A1740" s="4">
        <v>50</v>
      </c>
      <c r="B1740" s="4">
        <v>0</v>
      </c>
      <c r="C1740" s="4">
        <v>0</v>
      </c>
      <c r="D1740" s="4">
        <v>1</v>
      </c>
      <c r="E1740" s="4">
        <v>232</v>
      </c>
      <c r="F1740" s="4">
        <f>ROUND(Source!BC1724,O1740)</f>
        <v>0</v>
      </c>
      <c r="G1740" s="4" t="s">
        <v>40</v>
      </c>
      <c r="H1740" s="4" t="s">
        <v>41</v>
      </c>
      <c r="I1740" s="4"/>
      <c r="J1740" s="4"/>
      <c r="K1740" s="4">
        <v>232</v>
      </c>
      <c r="L1740" s="4">
        <v>15</v>
      </c>
      <c r="M1740" s="4">
        <v>3</v>
      </c>
      <c r="N1740" s="4" t="s">
        <v>3</v>
      </c>
      <c r="O1740" s="4">
        <v>2</v>
      </c>
      <c r="P1740" s="4"/>
      <c r="Q1740" s="4"/>
      <c r="R1740" s="4"/>
      <c r="S1740" s="4"/>
      <c r="T1740" s="4"/>
      <c r="U1740" s="4"/>
      <c r="V1740" s="4"/>
      <c r="W1740" s="4"/>
    </row>
    <row r="1741" spans="1:23" x14ac:dyDescent="0.2">
      <c r="A1741" s="4">
        <v>50</v>
      </c>
      <c r="B1741" s="4">
        <v>0</v>
      </c>
      <c r="C1741" s="4">
        <v>0</v>
      </c>
      <c r="D1741" s="4">
        <v>1</v>
      </c>
      <c r="E1741" s="4">
        <v>214</v>
      </c>
      <c r="F1741" s="4">
        <f>ROUND(Source!AS1724,O1741)</f>
        <v>0</v>
      </c>
      <c r="G1741" s="4" t="s">
        <v>42</v>
      </c>
      <c r="H1741" s="4" t="s">
        <v>43</v>
      </c>
      <c r="I1741" s="4"/>
      <c r="J1741" s="4"/>
      <c r="K1741" s="4">
        <v>214</v>
      </c>
      <c r="L1741" s="4">
        <v>16</v>
      </c>
      <c r="M1741" s="4">
        <v>3</v>
      </c>
      <c r="N1741" s="4" t="s">
        <v>3</v>
      </c>
      <c r="O1741" s="4">
        <v>2</v>
      </c>
      <c r="P1741" s="4"/>
      <c r="Q1741" s="4"/>
      <c r="R1741" s="4"/>
      <c r="S1741" s="4"/>
      <c r="T1741" s="4"/>
      <c r="U1741" s="4"/>
      <c r="V1741" s="4"/>
      <c r="W1741" s="4"/>
    </row>
    <row r="1742" spans="1:23" x14ac:dyDescent="0.2">
      <c r="A1742" s="4">
        <v>50</v>
      </c>
      <c r="B1742" s="4">
        <v>0</v>
      </c>
      <c r="C1742" s="4">
        <v>0</v>
      </c>
      <c r="D1742" s="4">
        <v>1</v>
      </c>
      <c r="E1742" s="4">
        <v>215</v>
      </c>
      <c r="F1742" s="4">
        <f>ROUND(Source!AT1724,O1742)</f>
        <v>0</v>
      </c>
      <c r="G1742" s="4" t="s">
        <v>44</v>
      </c>
      <c r="H1742" s="4" t="s">
        <v>45</v>
      </c>
      <c r="I1742" s="4"/>
      <c r="J1742" s="4"/>
      <c r="K1742" s="4">
        <v>215</v>
      </c>
      <c r="L1742" s="4">
        <v>17</v>
      </c>
      <c r="M1742" s="4">
        <v>3</v>
      </c>
      <c r="N1742" s="4" t="s">
        <v>3</v>
      </c>
      <c r="O1742" s="4">
        <v>2</v>
      </c>
      <c r="P1742" s="4"/>
      <c r="Q1742" s="4"/>
      <c r="R1742" s="4"/>
      <c r="S1742" s="4"/>
      <c r="T1742" s="4"/>
      <c r="U1742" s="4"/>
      <c r="V1742" s="4"/>
      <c r="W1742" s="4"/>
    </row>
    <row r="1743" spans="1:23" x14ac:dyDescent="0.2">
      <c r="A1743" s="4">
        <v>50</v>
      </c>
      <c r="B1743" s="4">
        <v>0</v>
      </c>
      <c r="C1743" s="4">
        <v>0</v>
      </c>
      <c r="D1743" s="4">
        <v>1</v>
      </c>
      <c r="E1743" s="4">
        <v>217</v>
      </c>
      <c r="F1743" s="4">
        <f>ROUND(Source!AU1724,O1743)</f>
        <v>0</v>
      </c>
      <c r="G1743" s="4" t="s">
        <v>46</v>
      </c>
      <c r="H1743" s="4" t="s">
        <v>47</v>
      </c>
      <c r="I1743" s="4"/>
      <c r="J1743" s="4"/>
      <c r="K1743" s="4">
        <v>217</v>
      </c>
      <c r="L1743" s="4">
        <v>18</v>
      </c>
      <c r="M1743" s="4">
        <v>3</v>
      </c>
      <c r="N1743" s="4" t="s">
        <v>3</v>
      </c>
      <c r="O1743" s="4">
        <v>2</v>
      </c>
      <c r="P1743" s="4"/>
      <c r="Q1743" s="4"/>
      <c r="R1743" s="4"/>
      <c r="S1743" s="4"/>
      <c r="T1743" s="4"/>
      <c r="U1743" s="4"/>
      <c r="V1743" s="4"/>
      <c r="W1743" s="4"/>
    </row>
    <row r="1744" spans="1:23" x14ac:dyDescent="0.2">
      <c r="A1744" s="4">
        <v>50</v>
      </c>
      <c r="B1744" s="4">
        <v>0</v>
      </c>
      <c r="C1744" s="4">
        <v>0</v>
      </c>
      <c r="D1744" s="4">
        <v>1</v>
      </c>
      <c r="E1744" s="4">
        <v>230</v>
      </c>
      <c r="F1744" s="4">
        <f>ROUND(Source!BA1724,O1744)</f>
        <v>0</v>
      </c>
      <c r="G1744" s="4" t="s">
        <v>48</v>
      </c>
      <c r="H1744" s="4" t="s">
        <v>49</v>
      </c>
      <c r="I1744" s="4"/>
      <c r="J1744" s="4"/>
      <c r="K1744" s="4">
        <v>230</v>
      </c>
      <c r="L1744" s="4">
        <v>19</v>
      </c>
      <c r="M1744" s="4">
        <v>3</v>
      </c>
      <c r="N1744" s="4" t="s">
        <v>3</v>
      </c>
      <c r="O1744" s="4">
        <v>2</v>
      </c>
      <c r="P1744" s="4"/>
      <c r="Q1744" s="4"/>
      <c r="R1744" s="4"/>
      <c r="S1744" s="4"/>
      <c r="T1744" s="4"/>
      <c r="U1744" s="4"/>
      <c r="V1744" s="4"/>
      <c r="W1744" s="4"/>
    </row>
    <row r="1745" spans="1:245" x14ac:dyDescent="0.2">
      <c r="A1745" s="4">
        <v>50</v>
      </c>
      <c r="B1745" s="4">
        <v>0</v>
      </c>
      <c r="C1745" s="4">
        <v>0</v>
      </c>
      <c r="D1745" s="4">
        <v>1</v>
      </c>
      <c r="E1745" s="4">
        <v>206</v>
      </c>
      <c r="F1745" s="4">
        <f>ROUND(Source!T1724,O1745)</f>
        <v>0</v>
      </c>
      <c r="G1745" s="4" t="s">
        <v>50</v>
      </c>
      <c r="H1745" s="4" t="s">
        <v>51</v>
      </c>
      <c r="I1745" s="4"/>
      <c r="J1745" s="4"/>
      <c r="K1745" s="4">
        <v>206</v>
      </c>
      <c r="L1745" s="4">
        <v>20</v>
      </c>
      <c r="M1745" s="4">
        <v>3</v>
      </c>
      <c r="N1745" s="4" t="s">
        <v>3</v>
      </c>
      <c r="O1745" s="4">
        <v>2</v>
      </c>
      <c r="P1745" s="4"/>
      <c r="Q1745" s="4"/>
      <c r="R1745" s="4"/>
      <c r="S1745" s="4"/>
      <c r="T1745" s="4"/>
      <c r="U1745" s="4"/>
      <c r="V1745" s="4"/>
      <c r="W1745" s="4"/>
    </row>
    <row r="1746" spans="1:245" x14ac:dyDescent="0.2">
      <c r="A1746" s="4">
        <v>50</v>
      </c>
      <c r="B1746" s="4">
        <v>0</v>
      </c>
      <c r="C1746" s="4">
        <v>0</v>
      </c>
      <c r="D1746" s="4">
        <v>1</v>
      </c>
      <c r="E1746" s="4">
        <v>207</v>
      </c>
      <c r="F1746" s="4">
        <f>Source!U1724</f>
        <v>0</v>
      </c>
      <c r="G1746" s="4" t="s">
        <v>52</v>
      </c>
      <c r="H1746" s="4" t="s">
        <v>53</v>
      </c>
      <c r="I1746" s="4"/>
      <c r="J1746" s="4"/>
      <c r="K1746" s="4">
        <v>207</v>
      </c>
      <c r="L1746" s="4">
        <v>21</v>
      </c>
      <c r="M1746" s="4">
        <v>3</v>
      </c>
      <c r="N1746" s="4" t="s">
        <v>3</v>
      </c>
      <c r="O1746" s="4">
        <v>-1</v>
      </c>
      <c r="P1746" s="4"/>
      <c r="Q1746" s="4"/>
      <c r="R1746" s="4"/>
      <c r="S1746" s="4"/>
      <c r="T1746" s="4"/>
      <c r="U1746" s="4"/>
      <c r="V1746" s="4"/>
      <c r="W1746" s="4"/>
    </row>
    <row r="1747" spans="1:245" x14ac:dyDescent="0.2">
      <c r="A1747" s="4">
        <v>50</v>
      </c>
      <c r="B1747" s="4">
        <v>0</v>
      </c>
      <c r="C1747" s="4">
        <v>0</v>
      </c>
      <c r="D1747" s="4">
        <v>1</v>
      </c>
      <c r="E1747" s="4">
        <v>208</v>
      </c>
      <c r="F1747" s="4">
        <f>Source!V1724</f>
        <v>0</v>
      </c>
      <c r="G1747" s="4" t="s">
        <v>54</v>
      </c>
      <c r="H1747" s="4" t="s">
        <v>55</v>
      </c>
      <c r="I1747" s="4"/>
      <c r="J1747" s="4"/>
      <c r="K1747" s="4">
        <v>208</v>
      </c>
      <c r="L1747" s="4">
        <v>22</v>
      </c>
      <c r="M1747" s="4">
        <v>3</v>
      </c>
      <c r="N1747" s="4" t="s">
        <v>3</v>
      </c>
      <c r="O1747" s="4">
        <v>-1</v>
      </c>
      <c r="P1747" s="4"/>
      <c r="Q1747" s="4"/>
      <c r="R1747" s="4"/>
      <c r="S1747" s="4"/>
      <c r="T1747" s="4"/>
      <c r="U1747" s="4"/>
      <c r="V1747" s="4"/>
      <c r="W1747" s="4"/>
    </row>
    <row r="1748" spans="1:245" x14ac:dyDescent="0.2">
      <c r="A1748" s="4">
        <v>50</v>
      </c>
      <c r="B1748" s="4">
        <v>0</v>
      </c>
      <c r="C1748" s="4">
        <v>0</v>
      </c>
      <c r="D1748" s="4">
        <v>1</v>
      </c>
      <c r="E1748" s="4">
        <v>209</v>
      </c>
      <c r="F1748" s="4">
        <f>ROUND(Source!W1724,O1748)</f>
        <v>0</v>
      </c>
      <c r="G1748" s="4" t="s">
        <v>56</v>
      </c>
      <c r="H1748" s="4" t="s">
        <v>57</v>
      </c>
      <c r="I1748" s="4"/>
      <c r="J1748" s="4"/>
      <c r="K1748" s="4">
        <v>209</v>
      </c>
      <c r="L1748" s="4">
        <v>23</v>
      </c>
      <c r="M1748" s="4">
        <v>3</v>
      </c>
      <c r="N1748" s="4" t="s">
        <v>3</v>
      </c>
      <c r="O1748" s="4">
        <v>2</v>
      </c>
      <c r="P1748" s="4"/>
      <c r="Q1748" s="4"/>
      <c r="R1748" s="4"/>
      <c r="S1748" s="4"/>
      <c r="T1748" s="4"/>
      <c r="U1748" s="4"/>
      <c r="V1748" s="4"/>
      <c r="W1748" s="4"/>
    </row>
    <row r="1749" spans="1:245" x14ac:dyDescent="0.2">
      <c r="A1749" s="4">
        <v>50</v>
      </c>
      <c r="B1749" s="4">
        <v>0</v>
      </c>
      <c r="C1749" s="4">
        <v>0</v>
      </c>
      <c r="D1749" s="4">
        <v>1</v>
      </c>
      <c r="E1749" s="4">
        <v>210</v>
      </c>
      <c r="F1749" s="4">
        <f>ROUND(Source!X1724,O1749)</f>
        <v>0</v>
      </c>
      <c r="G1749" s="4" t="s">
        <v>58</v>
      </c>
      <c r="H1749" s="4" t="s">
        <v>59</v>
      </c>
      <c r="I1749" s="4"/>
      <c r="J1749" s="4"/>
      <c r="K1749" s="4">
        <v>210</v>
      </c>
      <c r="L1749" s="4">
        <v>24</v>
      </c>
      <c r="M1749" s="4">
        <v>3</v>
      </c>
      <c r="N1749" s="4" t="s">
        <v>3</v>
      </c>
      <c r="O1749" s="4">
        <v>2</v>
      </c>
      <c r="P1749" s="4"/>
      <c r="Q1749" s="4"/>
      <c r="R1749" s="4"/>
      <c r="S1749" s="4"/>
      <c r="T1749" s="4"/>
      <c r="U1749" s="4"/>
      <c r="V1749" s="4"/>
      <c r="W1749" s="4"/>
    </row>
    <row r="1750" spans="1:245" x14ac:dyDescent="0.2">
      <c r="A1750" s="4">
        <v>50</v>
      </c>
      <c r="B1750" s="4">
        <v>0</v>
      </c>
      <c r="C1750" s="4">
        <v>0</v>
      </c>
      <c r="D1750" s="4">
        <v>1</v>
      </c>
      <c r="E1750" s="4">
        <v>211</v>
      </c>
      <c r="F1750" s="4">
        <f>ROUND(Source!Y1724,O1750)</f>
        <v>0</v>
      </c>
      <c r="G1750" s="4" t="s">
        <v>60</v>
      </c>
      <c r="H1750" s="4" t="s">
        <v>61</v>
      </c>
      <c r="I1750" s="4"/>
      <c r="J1750" s="4"/>
      <c r="K1750" s="4">
        <v>211</v>
      </c>
      <c r="L1750" s="4">
        <v>25</v>
      </c>
      <c r="M1750" s="4">
        <v>3</v>
      </c>
      <c r="N1750" s="4" t="s">
        <v>3</v>
      </c>
      <c r="O1750" s="4">
        <v>2</v>
      </c>
      <c r="P1750" s="4"/>
      <c r="Q1750" s="4"/>
      <c r="R1750" s="4"/>
      <c r="S1750" s="4"/>
      <c r="T1750" s="4"/>
      <c r="U1750" s="4"/>
      <c r="V1750" s="4"/>
      <c r="W1750" s="4"/>
    </row>
    <row r="1751" spans="1:245" x14ac:dyDescent="0.2">
      <c r="A1751" s="4">
        <v>50</v>
      </c>
      <c r="B1751" s="4">
        <v>0</v>
      </c>
      <c r="C1751" s="4">
        <v>0</v>
      </c>
      <c r="D1751" s="4">
        <v>1</v>
      </c>
      <c r="E1751" s="4">
        <v>224</v>
      </c>
      <c r="F1751" s="4">
        <f>ROUND(Source!AR1724,O1751)</f>
        <v>0</v>
      </c>
      <c r="G1751" s="4" t="s">
        <v>62</v>
      </c>
      <c r="H1751" s="4" t="s">
        <v>63</v>
      </c>
      <c r="I1751" s="4"/>
      <c r="J1751" s="4"/>
      <c r="K1751" s="4">
        <v>224</v>
      </c>
      <c r="L1751" s="4">
        <v>26</v>
      </c>
      <c r="M1751" s="4">
        <v>3</v>
      </c>
      <c r="N1751" s="4" t="s">
        <v>3</v>
      </c>
      <c r="O1751" s="4">
        <v>2</v>
      </c>
      <c r="P1751" s="4"/>
      <c r="Q1751" s="4"/>
      <c r="R1751" s="4"/>
      <c r="S1751" s="4"/>
      <c r="T1751" s="4"/>
      <c r="U1751" s="4"/>
      <c r="V1751" s="4"/>
      <c r="W1751" s="4"/>
    </row>
    <row r="1753" spans="1:245" x14ac:dyDescent="0.2">
      <c r="A1753" s="1">
        <v>5</v>
      </c>
      <c r="B1753" s="1">
        <v>1</v>
      </c>
      <c r="C1753" s="1"/>
      <c r="D1753" s="1">
        <f>ROW(A1763)</f>
        <v>1763</v>
      </c>
      <c r="E1753" s="1"/>
      <c r="F1753" s="1" t="s">
        <v>280</v>
      </c>
      <c r="G1753" s="1" t="s">
        <v>81</v>
      </c>
      <c r="H1753" s="1" t="s">
        <v>3</v>
      </c>
      <c r="I1753" s="1">
        <v>0</v>
      </c>
      <c r="J1753" s="1"/>
      <c r="K1753" s="1">
        <v>-1</v>
      </c>
      <c r="L1753" s="1"/>
      <c r="M1753" s="1"/>
      <c r="N1753" s="1"/>
      <c r="O1753" s="1"/>
      <c r="P1753" s="1"/>
      <c r="Q1753" s="1"/>
      <c r="R1753" s="1"/>
      <c r="S1753" s="1"/>
      <c r="T1753" s="1"/>
      <c r="U1753" s="1" t="s">
        <v>3</v>
      </c>
      <c r="V1753" s="1">
        <v>0</v>
      </c>
      <c r="W1753" s="1"/>
      <c r="X1753" s="1"/>
      <c r="Y1753" s="1"/>
      <c r="Z1753" s="1"/>
      <c r="AA1753" s="1"/>
      <c r="AB1753" s="1" t="s">
        <v>3</v>
      </c>
      <c r="AC1753" s="1" t="s">
        <v>3</v>
      </c>
      <c r="AD1753" s="1" t="s">
        <v>3</v>
      </c>
      <c r="AE1753" s="1" t="s">
        <v>3</v>
      </c>
      <c r="AF1753" s="1" t="s">
        <v>3</v>
      </c>
      <c r="AG1753" s="1" t="s">
        <v>3</v>
      </c>
      <c r="AH1753" s="1"/>
      <c r="AI1753" s="1"/>
      <c r="AJ1753" s="1"/>
      <c r="AK1753" s="1"/>
      <c r="AL1753" s="1"/>
      <c r="AM1753" s="1"/>
      <c r="AN1753" s="1"/>
      <c r="AO1753" s="1"/>
      <c r="AP1753" s="1" t="s">
        <v>3</v>
      </c>
      <c r="AQ1753" s="1" t="s">
        <v>3</v>
      </c>
      <c r="AR1753" s="1" t="s">
        <v>3</v>
      </c>
      <c r="AS1753" s="1"/>
      <c r="AT1753" s="1"/>
      <c r="AU1753" s="1"/>
      <c r="AV1753" s="1"/>
      <c r="AW1753" s="1"/>
      <c r="AX1753" s="1"/>
      <c r="AY1753" s="1"/>
      <c r="AZ1753" s="1" t="s">
        <v>3</v>
      </c>
      <c r="BA1753" s="1"/>
      <c r="BB1753" s="1" t="s">
        <v>3</v>
      </c>
      <c r="BC1753" s="1" t="s">
        <v>3</v>
      </c>
      <c r="BD1753" s="1" t="s">
        <v>3</v>
      </c>
      <c r="BE1753" s="1" t="s">
        <v>3</v>
      </c>
      <c r="BF1753" s="1" t="s">
        <v>3</v>
      </c>
      <c r="BG1753" s="1" t="s">
        <v>3</v>
      </c>
      <c r="BH1753" s="1" t="s">
        <v>3</v>
      </c>
      <c r="BI1753" s="1" t="s">
        <v>3</v>
      </c>
      <c r="BJ1753" s="1" t="s">
        <v>3</v>
      </c>
      <c r="BK1753" s="1" t="s">
        <v>3</v>
      </c>
      <c r="BL1753" s="1" t="s">
        <v>3</v>
      </c>
      <c r="BM1753" s="1" t="s">
        <v>3</v>
      </c>
      <c r="BN1753" s="1" t="s">
        <v>3</v>
      </c>
      <c r="BO1753" s="1" t="s">
        <v>3</v>
      </c>
      <c r="BP1753" s="1" t="s">
        <v>3</v>
      </c>
      <c r="BQ1753" s="1"/>
      <c r="BR1753" s="1"/>
      <c r="BS1753" s="1"/>
      <c r="BT1753" s="1"/>
      <c r="BU1753" s="1"/>
      <c r="BV1753" s="1"/>
      <c r="BW1753" s="1"/>
      <c r="BX1753" s="1">
        <v>0</v>
      </c>
      <c r="BY1753" s="1"/>
      <c r="BZ1753" s="1"/>
      <c r="CA1753" s="1"/>
      <c r="CB1753" s="1"/>
      <c r="CC1753" s="1"/>
      <c r="CD1753" s="1"/>
      <c r="CE1753" s="1"/>
      <c r="CF1753" s="1"/>
      <c r="CG1753" s="1"/>
      <c r="CH1753" s="1"/>
      <c r="CI1753" s="1"/>
      <c r="CJ1753" s="1">
        <v>0</v>
      </c>
    </row>
    <row r="1755" spans="1:245" x14ac:dyDescent="0.2">
      <c r="A1755" s="2">
        <v>52</v>
      </c>
      <c r="B1755" s="2">
        <f t="shared" ref="B1755:G1755" si="770">B1763</f>
        <v>1</v>
      </c>
      <c r="C1755" s="2">
        <f t="shared" si="770"/>
        <v>5</v>
      </c>
      <c r="D1755" s="2">
        <f t="shared" si="770"/>
        <v>1753</v>
      </c>
      <c r="E1755" s="2">
        <f t="shared" si="770"/>
        <v>0</v>
      </c>
      <c r="F1755" s="2" t="str">
        <f t="shared" si="770"/>
        <v>1.1.4</v>
      </c>
      <c r="G1755" s="2" t="str">
        <f t="shared" si="770"/>
        <v>Прочие работы</v>
      </c>
      <c r="H1755" s="2"/>
      <c r="I1755" s="2"/>
      <c r="J1755" s="2"/>
      <c r="K1755" s="2"/>
      <c r="L1755" s="2"/>
      <c r="M1755" s="2"/>
      <c r="N1755" s="2"/>
      <c r="O1755" s="2">
        <f t="shared" ref="O1755:AT1755" si="771">O1763</f>
        <v>0</v>
      </c>
      <c r="P1755" s="2">
        <f t="shared" si="771"/>
        <v>0</v>
      </c>
      <c r="Q1755" s="2">
        <f t="shared" si="771"/>
        <v>0</v>
      </c>
      <c r="R1755" s="2">
        <f t="shared" si="771"/>
        <v>0</v>
      </c>
      <c r="S1755" s="2">
        <f t="shared" si="771"/>
        <v>0</v>
      </c>
      <c r="T1755" s="2">
        <f t="shared" si="771"/>
        <v>0</v>
      </c>
      <c r="U1755" s="2">
        <f t="shared" si="771"/>
        <v>0</v>
      </c>
      <c r="V1755" s="2">
        <f t="shared" si="771"/>
        <v>0</v>
      </c>
      <c r="W1755" s="2">
        <f t="shared" si="771"/>
        <v>0</v>
      </c>
      <c r="X1755" s="2">
        <f t="shared" si="771"/>
        <v>0</v>
      </c>
      <c r="Y1755" s="2">
        <f t="shared" si="771"/>
        <v>0</v>
      </c>
      <c r="Z1755" s="2">
        <f t="shared" si="771"/>
        <v>0</v>
      </c>
      <c r="AA1755" s="2">
        <f t="shared" si="771"/>
        <v>0</v>
      </c>
      <c r="AB1755" s="2">
        <f t="shared" si="771"/>
        <v>0</v>
      </c>
      <c r="AC1755" s="2">
        <f t="shared" si="771"/>
        <v>0</v>
      </c>
      <c r="AD1755" s="2">
        <f t="shared" si="771"/>
        <v>0</v>
      </c>
      <c r="AE1755" s="2">
        <f t="shared" si="771"/>
        <v>0</v>
      </c>
      <c r="AF1755" s="2">
        <f t="shared" si="771"/>
        <v>0</v>
      </c>
      <c r="AG1755" s="2">
        <f t="shared" si="771"/>
        <v>0</v>
      </c>
      <c r="AH1755" s="2">
        <f t="shared" si="771"/>
        <v>0</v>
      </c>
      <c r="AI1755" s="2">
        <f t="shared" si="771"/>
        <v>0</v>
      </c>
      <c r="AJ1755" s="2">
        <f t="shared" si="771"/>
        <v>0</v>
      </c>
      <c r="AK1755" s="2">
        <f t="shared" si="771"/>
        <v>0</v>
      </c>
      <c r="AL1755" s="2">
        <f t="shared" si="771"/>
        <v>0</v>
      </c>
      <c r="AM1755" s="2">
        <f t="shared" si="771"/>
        <v>0</v>
      </c>
      <c r="AN1755" s="2">
        <f t="shared" si="771"/>
        <v>0</v>
      </c>
      <c r="AO1755" s="2">
        <f t="shared" si="771"/>
        <v>0</v>
      </c>
      <c r="AP1755" s="2">
        <f t="shared" si="771"/>
        <v>0</v>
      </c>
      <c r="AQ1755" s="2">
        <f t="shared" si="771"/>
        <v>0</v>
      </c>
      <c r="AR1755" s="2">
        <f t="shared" si="771"/>
        <v>0</v>
      </c>
      <c r="AS1755" s="2">
        <f t="shared" si="771"/>
        <v>0</v>
      </c>
      <c r="AT1755" s="2">
        <f t="shared" si="771"/>
        <v>0</v>
      </c>
      <c r="AU1755" s="2">
        <f t="shared" ref="AU1755:BZ1755" si="772">AU1763</f>
        <v>0</v>
      </c>
      <c r="AV1755" s="2">
        <f t="shared" si="772"/>
        <v>0</v>
      </c>
      <c r="AW1755" s="2">
        <f t="shared" si="772"/>
        <v>0</v>
      </c>
      <c r="AX1755" s="2">
        <f t="shared" si="772"/>
        <v>0</v>
      </c>
      <c r="AY1755" s="2">
        <f t="shared" si="772"/>
        <v>0</v>
      </c>
      <c r="AZ1755" s="2">
        <f t="shared" si="772"/>
        <v>0</v>
      </c>
      <c r="BA1755" s="2">
        <f t="shared" si="772"/>
        <v>0</v>
      </c>
      <c r="BB1755" s="2">
        <f t="shared" si="772"/>
        <v>0</v>
      </c>
      <c r="BC1755" s="2">
        <f t="shared" si="772"/>
        <v>0</v>
      </c>
      <c r="BD1755" s="2">
        <f t="shared" si="772"/>
        <v>0</v>
      </c>
      <c r="BE1755" s="2">
        <f t="shared" si="772"/>
        <v>0</v>
      </c>
      <c r="BF1755" s="2">
        <f t="shared" si="772"/>
        <v>0</v>
      </c>
      <c r="BG1755" s="2">
        <f t="shared" si="772"/>
        <v>0</v>
      </c>
      <c r="BH1755" s="2">
        <f t="shared" si="772"/>
        <v>0</v>
      </c>
      <c r="BI1755" s="2">
        <f t="shared" si="772"/>
        <v>0</v>
      </c>
      <c r="BJ1755" s="2">
        <f t="shared" si="772"/>
        <v>0</v>
      </c>
      <c r="BK1755" s="2">
        <f t="shared" si="772"/>
        <v>0</v>
      </c>
      <c r="BL1755" s="2">
        <f t="shared" si="772"/>
        <v>0</v>
      </c>
      <c r="BM1755" s="2">
        <f t="shared" si="772"/>
        <v>0</v>
      </c>
      <c r="BN1755" s="2">
        <f t="shared" si="772"/>
        <v>0</v>
      </c>
      <c r="BO1755" s="2">
        <f t="shared" si="772"/>
        <v>0</v>
      </c>
      <c r="BP1755" s="2">
        <f t="shared" si="772"/>
        <v>0</v>
      </c>
      <c r="BQ1755" s="2">
        <f t="shared" si="772"/>
        <v>0</v>
      </c>
      <c r="BR1755" s="2">
        <f t="shared" si="772"/>
        <v>0</v>
      </c>
      <c r="BS1755" s="2">
        <f t="shared" si="772"/>
        <v>0</v>
      </c>
      <c r="BT1755" s="2">
        <f t="shared" si="772"/>
        <v>0</v>
      </c>
      <c r="BU1755" s="2">
        <f t="shared" si="772"/>
        <v>0</v>
      </c>
      <c r="BV1755" s="2">
        <f t="shared" si="772"/>
        <v>0</v>
      </c>
      <c r="BW1755" s="2">
        <f t="shared" si="772"/>
        <v>0</v>
      </c>
      <c r="BX1755" s="2">
        <f t="shared" si="772"/>
        <v>0</v>
      </c>
      <c r="BY1755" s="2">
        <f t="shared" si="772"/>
        <v>0</v>
      </c>
      <c r="BZ1755" s="2">
        <f t="shared" si="772"/>
        <v>0</v>
      </c>
      <c r="CA1755" s="2">
        <f t="shared" ref="CA1755:DF1755" si="773">CA1763</f>
        <v>0</v>
      </c>
      <c r="CB1755" s="2">
        <f t="shared" si="773"/>
        <v>0</v>
      </c>
      <c r="CC1755" s="2">
        <f t="shared" si="773"/>
        <v>0</v>
      </c>
      <c r="CD1755" s="2">
        <f t="shared" si="773"/>
        <v>0</v>
      </c>
      <c r="CE1755" s="2">
        <f t="shared" si="773"/>
        <v>0</v>
      </c>
      <c r="CF1755" s="2">
        <f t="shared" si="773"/>
        <v>0</v>
      </c>
      <c r="CG1755" s="2">
        <f t="shared" si="773"/>
        <v>0</v>
      </c>
      <c r="CH1755" s="2">
        <f t="shared" si="773"/>
        <v>0</v>
      </c>
      <c r="CI1755" s="2">
        <f t="shared" si="773"/>
        <v>0</v>
      </c>
      <c r="CJ1755" s="2">
        <f t="shared" si="773"/>
        <v>0</v>
      </c>
      <c r="CK1755" s="2">
        <f t="shared" si="773"/>
        <v>0</v>
      </c>
      <c r="CL1755" s="2">
        <f t="shared" si="773"/>
        <v>0</v>
      </c>
      <c r="CM1755" s="2">
        <f t="shared" si="773"/>
        <v>0</v>
      </c>
      <c r="CN1755" s="2">
        <f t="shared" si="773"/>
        <v>0</v>
      </c>
      <c r="CO1755" s="2">
        <f t="shared" si="773"/>
        <v>0</v>
      </c>
      <c r="CP1755" s="2">
        <f t="shared" si="773"/>
        <v>0</v>
      </c>
      <c r="CQ1755" s="2">
        <f t="shared" si="773"/>
        <v>0</v>
      </c>
      <c r="CR1755" s="2">
        <f t="shared" si="773"/>
        <v>0</v>
      </c>
      <c r="CS1755" s="2">
        <f t="shared" si="773"/>
        <v>0</v>
      </c>
      <c r="CT1755" s="2">
        <f t="shared" si="773"/>
        <v>0</v>
      </c>
      <c r="CU1755" s="2">
        <f t="shared" si="773"/>
        <v>0</v>
      </c>
      <c r="CV1755" s="2">
        <f t="shared" si="773"/>
        <v>0</v>
      </c>
      <c r="CW1755" s="2">
        <f t="shared" si="773"/>
        <v>0</v>
      </c>
      <c r="CX1755" s="2">
        <f t="shared" si="773"/>
        <v>0</v>
      </c>
      <c r="CY1755" s="2">
        <f t="shared" si="773"/>
        <v>0</v>
      </c>
      <c r="CZ1755" s="2">
        <f t="shared" si="773"/>
        <v>0</v>
      </c>
      <c r="DA1755" s="2">
        <f t="shared" si="773"/>
        <v>0</v>
      </c>
      <c r="DB1755" s="2">
        <f t="shared" si="773"/>
        <v>0</v>
      </c>
      <c r="DC1755" s="2">
        <f t="shared" si="773"/>
        <v>0</v>
      </c>
      <c r="DD1755" s="2">
        <f t="shared" si="773"/>
        <v>0</v>
      </c>
      <c r="DE1755" s="2">
        <f t="shared" si="773"/>
        <v>0</v>
      </c>
      <c r="DF1755" s="2">
        <f t="shared" si="773"/>
        <v>0</v>
      </c>
      <c r="DG1755" s="3">
        <f t="shared" ref="DG1755:EL1755" si="774">DG1763</f>
        <v>0</v>
      </c>
      <c r="DH1755" s="3">
        <f t="shared" si="774"/>
        <v>0</v>
      </c>
      <c r="DI1755" s="3">
        <f t="shared" si="774"/>
        <v>0</v>
      </c>
      <c r="DJ1755" s="3">
        <f t="shared" si="774"/>
        <v>0</v>
      </c>
      <c r="DK1755" s="3">
        <f t="shared" si="774"/>
        <v>0</v>
      </c>
      <c r="DL1755" s="3">
        <f t="shared" si="774"/>
        <v>0</v>
      </c>
      <c r="DM1755" s="3">
        <f t="shared" si="774"/>
        <v>0</v>
      </c>
      <c r="DN1755" s="3">
        <f t="shared" si="774"/>
        <v>0</v>
      </c>
      <c r="DO1755" s="3">
        <f t="shared" si="774"/>
        <v>0</v>
      </c>
      <c r="DP1755" s="3">
        <f t="shared" si="774"/>
        <v>0</v>
      </c>
      <c r="DQ1755" s="3">
        <f t="shared" si="774"/>
        <v>0</v>
      </c>
      <c r="DR1755" s="3">
        <f t="shared" si="774"/>
        <v>0</v>
      </c>
      <c r="DS1755" s="3">
        <f t="shared" si="774"/>
        <v>0</v>
      </c>
      <c r="DT1755" s="3">
        <f t="shared" si="774"/>
        <v>0</v>
      </c>
      <c r="DU1755" s="3">
        <f t="shared" si="774"/>
        <v>0</v>
      </c>
      <c r="DV1755" s="3">
        <f t="shared" si="774"/>
        <v>0</v>
      </c>
      <c r="DW1755" s="3">
        <f t="shared" si="774"/>
        <v>0</v>
      </c>
      <c r="DX1755" s="3">
        <f t="shared" si="774"/>
        <v>0</v>
      </c>
      <c r="DY1755" s="3">
        <f t="shared" si="774"/>
        <v>0</v>
      </c>
      <c r="DZ1755" s="3">
        <f t="shared" si="774"/>
        <v>0</v>
      </c>
      <c r="EA1755" s="3">
        <f t="shared" si="774"/>
        <v>0</v>
      </c>
      <c r="EB1755" s="3">
        <f t="shared" si="774"/>
        <v>0</v>
      </c>
      <c r="EC1755" s="3">
        <f t="shared" si="774"/>
        <v>0</v>
      </c>
      <c r="ED1755" s="3">
        <f t="shared" si="774"/>
        <v>0</v>
      </c>
      <c r="EE1755" s="3">
        <f t="shared" si="774"/>
        <v>0</v>
      </c>
      <c r="EF1755" s="3">
        <f t="shared" si="774"/>
        <v>0</v>
      </c>
      <c r="EG1755" s="3">
        <f t="shared" si="774"/>
        <v>0</v>
      </c>
      <c r="EH1755" s="3">
        <f t="shared" si="774"/>
        <v>0</v>
      </c>
      <c r="EI1755" s="3">
        <f t="shared" si="774"/>
        <v>0</v>
      </c>
      <c r="EJ1755" s="3">
        <f t="shared" si="774"/>
        <v>0</v>
      </c>
      <c r="EK1755" s="3">
        <f t="shared" si="774"/>
        <v>0</v>
      </c>
      <c r="EL1755" s="3">
        <f t="shared" si="774"/>
        <v>0</v>
      </c>
      <c r="EM1755" s="3">
        <f t="shared" ref="EM1755:FR1755" si="775">EM1763</f>
        <v>0</v>
      </c>
      <c r="EN1755" s="3">
        <f t="shared" si="775"/>
        <v>0</v>
      </c>
      <c r="EO1755" s="3">
        <f t="shared" si="775"/>
        <v>0</v>
      </c>
      <c r="EP1755" s="3">
        <f t="shared" si="775"/>
        <v>0</v>
      </c>
      <c r="EQ1755" s="3">
        <f t="shared" si="775"/>
        <v>0</v>
      </c>
      <c r="ER1755" s="3">
        <f t="shared" si="775"/>
        <v>0</v>
      </c>
      <c r="ES1755" s="3">
        <f t="shared" si="775"/>
        <v>0</v>
      </c>
      <c r="ET1755" s="3">
        <f t="shared" si="775"/>
        <v>0</v>
      </c>
      <c r="EU1755" s="3">
        <f t="shared" si="775"/>
        <v>0</v>
      </c>
      <c r="EV1755" s="3">
        <f t="shared" si="775"/>
        <v>0</v>
      </c>
      <c r="EW1755" s="3">
        <f t="shared" si="775"/>
        <v>0</v>
      </c>
      <c r="EX1755" s="3">
        <f t="shared" si="775"/>
        <v>0</v>
      </c>
      <c r="EY1755" s="3">
        <f t="shared" si="775"/>
        <v>0</v>
      </c>
      <c r="EZ1755" s="3">
        <f t="shared" si="775"/>
        <v>0</v>
      </c>
      <c r="FA1755" s="3">
        <f t="shared" si="775"/>
        <v>0</v>
      </c>
      <c r="FB1755" s="3">
        <f t="shared" si="775"/>
        <v>0</v>
      </c>
      <c r="FC1755" s="3">
        <f t="shared" si="775"/>
        <v>0</v>
      </c>
      <c r="FD1755" s="3">
        <f t="shared" si="775"/>
        <v>0</v>
      </c>
      <c r="FE1755" s="3">
        <f t="shared" si="775"/>
        <v>0</v>
      </c>
      <c r="FF1755" s="3">
        <f t="shared" si="775"/>
        <v>0</v>
      </c>
      <c r="FG1755" s="3">
        <f t="shared" si="775"/>
        <v>0</v>
      </c>
      <c r="FH1755" s="3">
        <f t="shared" si="775"/>
        <v>0</v>
      </c>
      <c r="FI1755" s="3">
        <f t="shared" si="775"/>
        <v>0</v>
      </c>
      <c r="FJ1755" s="3">
        <f t="shared" si="775"/>
        <v>0</v>
      </c>
      <c r="FK1755" s="3">
        <f t="shared" si="775"/>
        <v>0</v>
      </c>
      <c r="FL1755" s="3">
        <f t="shared" si="775"/>
        <v>0</v>
      </c>
      <c r="FM1755" s="3">
        <f t="shared" si="775"/>
        <v>0</v>
      </c>
      <c r="FN1755" s="3">
        <f t="shared" si="775"/>
        <v>0</v>
      </c>
      <c r="FO1755" s="3">
        <f t="shared" si="775"/>
        <v>0</v>
      </c>
      <c r="FP1755" s="3">
        <f t="shared" si="775"/>
        <v>0</v>
      </c>
      <c r="FQ1755" s="3">
        <f t="shared" si="775"/>
        <v>0</v>
      </c>
      <c r="FR1755" s="3">
        <f t="shared" si="775"/>
        <v>0</v>
      </c>
      <c r="FS1755" s="3">
        <f t="shared" ref="FS1755:GX1755" si="776">FS1763</f>
        <v>0</v>
      </c>
      <c r="FT1755" s="3">
        <f t="shared" si="776"/>
        <v>0</v>
      </c>
      <c r="FU1755" s="3">
        <f t="shared" si="776"/>
        <v>0</v>
      </c>
      <c r="FV1755" s="3">
        <f t="shared" si="776"/>
        <v>0</v>
      </c>
      <c r="FW1755" s="3">
        <f t="shared" si="776"/>
        <v>0</v>
      </c>
      <c r="FX1755" s="3">
        <f t="shared" si="776"/>
        <v>0</v>
      </c>
      <c r="FY1755" s="3">
        <f t="shared" si="776"/>
        <v>0</v>
      </c>
      <c r="FZ1755" s="3">
        <f t="shared" si="776"/>
        <v>0</v>
      </c>
      <c r="GA1755" s="3">
        <f t="shared" si="776"/>
        <v>0</v>
      </c>
      <c r="GB1755" s="3">
        <f t="shared" si="776"/>
        <v>0</v>
      </c>
      <c r="GC1755" s="3">
        <f t="shared" si="776"/>
        <v>0</v>
      </c>
      <c r="GD1755" s="3">
        <f t="shared" si="776"/>
        <v>0</v>
      </c>
      <c r="GE1755" s="3">
        <f t="shared" si="776"/>
        <v>0</v>
      </c>
      <c r="GF1755" s="3">
        <f t="shared" si="776"/>
        <v>0</v>
      </c>
      <c r="GG1755" s="3">
        <f t="shared" si="776"/>
        <v>0</v>
      </c>
      <c r="GH1755" s="3">
        <f t="shared" si="776"/>
        <v>0</v>
      </c>
      <c r="GI1755" s="3">
        <f t="shared" si="776"/>
        <v>0</v>
      </c>
      <c r="GJ1755" s="3">
        <f t="shared" si="776"/>
        <v>0</v>
      </c>
      <c r="GK1755" s="3">
        <f t="shared" si="776"/>
        <v>0</v>
      </c>
      <c r="GL1755" s="3">
        <f t="shared" si="776"/>
        <v>0</v>
      </c>
      <c r="GM1755" s="3">
        <f t="shared" si="776"/>
        <v>0</v>
      </c>
      <c r="GN1755" s="3">
        <f t="shared" si="776"/>
        <v>0</v>
      </c>
      <c r="GO1755" s="3">
        <f t="shared" si="776"/>
        <v>0</v>
      </c>
      <c r="GP1755" s="3">
        <f t="shared" si="776"/>
        <v>0</v>
      </c>
      <c r="GQ1755" s="3">
        <f t="shared" si="776"/>
        <v>0</v>
      </c>
      <c r="GR1755" s="3">
        <f t="shared" si="776"/>
        <v>0</v>
      </c>
      <c r="GS1755" s="3">
        <f t="shared" si="776"/>
        <v>0</v>
      </c>
      <c r="GT1755" s="3">
        <f t="shared" si="776"/>
        <v>0</v>
      </c>
      <c r="GU1755" s="3">
        <f t="shared" si="776"/>
        <v>0</v>
      </c>
      <c r="GV1755" s="3">
        <f t="shared" si="776"/>
        <v>0</v>
      </c>
      <c r="GW1755" s="3">
        <f t="shared" si="776"/>
        <v>0</v>
      </c>
      <c r="GX1755" s="3">
        <f t="shared" si="776"/>
        <v>0</v>
      </c>
    </row>
    <row r="1757" spans="1:245" x14ac:dyDescent="0.2">
      <c r="A1757">
        <v>17</v>
      </c>
      <c r="B1757">
        <v>1</v>
      </c>
      <c r="C1757">
        <f>ROW(SmtRes!A215)</f>
        <v>215</v>
      </c>
      <c r="D1757">
        <f>ROW(EtalonRes!A197)</f>
        <v>197</v>
      </c>
      <c r="E1757" t="s">
        <v>136</v>
      </c>
      <c r="F1757" t="s">
        <v>281</v>
      </c>
      <c r="G1757" t="s">
        <v>282</v>
      </c>
      <c r="H1757" t="s">
        <v>283</v>
      </c>
      <c r="I1757">
        <v>0</v>
      </c>
      <c r="J1757">
        <v>0</v>
      </c>
      <c r="O1757">
        <f>ROUND(CP1757,2)</f>
        <v>0</v>
      </c>
      <c r="P1757">
        <f>ROUND(CQ1757*I1757,2)</f>
        <v>0</v>
      </c>
      <c r="Q1757">
        <f>ROUND(CR1757*I1757,2)</f>
        <v>0</v>
      </c>
      <c r="R1757">
        <f>ROUND(CS1757*I1757,2)</f>
        <v>0</v>
      </c>
      <c r="S1757">
        <f>ROUND(CT1757*I1757,2)</f>
        <v>0</v>
      </c>
      <c r="T1757">
        <f>ROUND(CU1757*I1757,2)</f>
        <v>0</v>
      </c>
      <c r="U1757">
        <f>CV1757*I1757</f>
        <v>0</v>
      </c>
      <c r="V1757">
        <f>CW1757*I1757</f>
        <v>0</v>
      </c>
      <c r="W1757">
        <f>ROUND(CX1757*I1757,2)</f>
        <v>0</v>
      </c>
      <c r="X1757">
        <f t="shared" ref="X1757:Y1761" si="777">ROUND(CY1757,2)</f>
        <v>0</v>
      </c>
      <c r="Y1757">
        <f t="shared" si="777"/>
        <v>0</v>
      </c>
      <c r="AA1757">
        <v>36286615</v>
      </c>
      <c r="AB1757">
        <f>ROUND((AC1757+AD1757+AF1757),6)</f>
        <v>600.30999999999995</v>
      </c>
      <c r="AC1757">
        <f>ROUND((ES1757),6)</f>
        <v>0</v>
      </c>
      <c r="AD1757">
        <f>ROUND((((ET1757)-(EU1757))+AE1757),6)</f>
        <v>449.26</v>
      </c>
      <c r="AE1757">
        <f t="shared" ref="AE1757:AF1761" si="778">ROUND((EU1757),6)</f>
        <v>272.14</v>
      </c>
      <c r="AF1757">
        <f t="shared" si="778"/>
        <v>151.05000000000001</v>
      </c>
      <c r="AG1757">
        <f>ROUND((AP1757),6)</f>
        <v>0</v>
      </c>
      <c r="AH1757">
        <f t="shared" ref="AH1757:AI1761" si="779">(EW1757)</f>
        <v>0.82</v>
      </c>
      <c r="AI1757">
        <f t="shared" si="779"/>
        <v>0</v>
      </c>
      <c r="AJ1757">
        <f>(AS1757)</f>
        <v>0</v>
      </c>
      <c r="AK1757">
        <v>600.30999999999995</v>
      </c>
      <c r="AL1757">
        <v>0</v>
      </c>
      <c r="AM1757">
        <v>449.26</v>
      </c>
      <c r="AN1757">
        <v>272.14</v>
      </c>
      <c r="AO1757">
        <v>151.05000000000001</v>
      </c>
      <c r="AP1757">
        <v>0</v>
      </c>
      <c r="AQ1757">
        <v>0.82</v>
      </c>
      <c r="AR1757">
        <v>0</v>
      </c>
      <c r="AS1757">
        <v>0</v>
      </c>
      <c r="AT1757">
        <v>80</v>
      </c>
      <c r="AU1757">
        <v>10</v>
      </c>
      <c r="AV1757">
        <v>1</v>
      </c>
      <c r="AW1757">
        <v>1</v>
      </c>
      <c r="AZ1757">
        <v>1</v>
      </c>
      <c r="BA1757">
        <v>1</v>
      </c>
      <c r="BB1757">
        <v>1</v>
      </c>
      <c r="BC1757">
        <v>1</v>
      </c>
      <c r="BD1757" t="s">
        <v>3</v>
      </c>
      <c r="BE1757" t="s">
        <v>3</v>
      </c>
      <c r="BF1757" t="s">
        <v>3</v>
      </c>
      <c r="BG1757" t="s">
        <v>3</v>
      </c>
      <c r="BH1757">
        <v>0</v>
      </c>
      <c r="BI1757">
        <v>4</v>
      </c>
      <c r="BJ1757" t="s">
        <v>284</v>
      </c>
      <c r="BM1757">
        <v>2</v>
      </c>
      <c r="BN1757">
        <v>0</v>
      </c>
      <c r="BO1757" t="s">
        <v>3</v>
      </c>
      <c r="BP1757">
        <v>0</v>
      </c>
      <c r="BQ1757">
        <v>1</v>
      </c>
      <c r="BR1757">
        <v>0</v>
      </c>
      <c r="BS1757">
        <v>1</v>
      </c>
      <c r="BT1757">
        <v>1</v>
      </c>
      <c r="BU1757">
        <v>1</v>
      </c>
      <c r="BV1757">
        <v>1</v>
      </c>
      <c r="BW1757">
        <v>1</v>
      </c>
      <c r="BX1757">
        <v>1</v>
      </c>
      <c r="BY1757" t="s">
        <v>3</v>
      </c>
      <c r="BZ1757">
        <v>80</v>
      </c>
      <c r="CA1757">
        <v>10</v>
      </c>
      <c r="CE1757">
        <v>0</v>
      </c>
      <c r="CF1757">
        <v>0</v>
      </c>
      <c r="CG1757">
        <v>0</v>
      </c>
      <c r="CM1757">
        <v>0</v>
      </c>
      <c r="CN1757" t="s">
        <v>3</v>
      </c>
      <c r="CO1757">
        <v>0</v>
      </c>
      <c r="CP1757">
        <f>(P1757+Q1757+S1757)</f>
        <v>0</v>
      </c>
      <c r="CQ1757">
        <f>(AC1757*BC1757*AW1757)</f>
        <v>0</v>
      </c>
      <c r="CR1757">
        <f>((((ET1757)*BB1757-(EU1757)*BS1757)+AE1757*BS1757)*AV1757)</f>
        <v>449.26</v>
      </c>
      <c r="CS1757">
        <f>(AE1757*BS1757*AV1757)</f>
        <v>272.14</v>
      </c>
      <c r="CT1757">
        <f>(AF1757*BA1757*AV1757)</f>
        <v>151.05000000000001</v>
      </c>
      <c r="CU1757">
        <f>AG1757</f>
        <v>0</v>
      </c>
      <c r="CV1757">
        <f>(AH1757*AV1757)</f>
        <v>0.82</v>
      </c>
      <c r="CW1757">
        <f t="shared" ref="CW1757:CX1761" si="780">AI1757</f>
        <v>0</v>
      </c>
      <c r="CX1757">
        <f t="shared" si="780"/>
        <v>0</v>
      </c>
      <c r="CY1757">
        <f>((S1757*BZ1757)/100)</f>
        <v>0</v>
      </c>
      <c r="CZ1757">
        <f>((S1757*CA1757)/100)</f>
        <v>0</v>
      </c>
      <c r="DC1757" t="s">
        <v>3</v>
      </c>
      <c r="DD1757" t="s">
        <v>3</v>
      </c>
      <c r="DE1757" t="s">
        <v>3</v>
      </c>
      <c r="DF1757" t="s">
        <v>3</v>
      </c>
      <c r="DG1757" t="s">
        <v>3</v>
      </c>
      <c r="DH1757" t="s">
        <v>3</v>
      </c>
      <c r="DI1757" t="s">
        <v>3</v>
      </c>
      <c r="DJ1757" t="s">
        <v>3</v>
      </c>
      <c r="DK1757" t="s">
        <v>3</v>
      </c>
      <c r="DL1757" t="s">
        <v>3</v>
      </c>
      <c r="DM1757" t="s">
        <v>3</v>
      </c>
      <c r="DN1757">
        <v>0</v>
      </c>
      <c r="DO1757">
        <v>0</v>
      </c>
      <c r="DP1757">
        <v>1</v>
      </c>
      <c r="DQ1757">
        <v>1</v>
      </c>
      <c r="DU1757">
        <v>1005</v>
      </c>
      <c r="DV1757" t="s">
        <v>283</v>
      </c>
      <c r="DW1757" t="s">
        <v>283</v>
      </c>
      <c r="DX1757">
        <v>1</v>
      </c>
      <c r="EE1757">
        <v>34857349</v>
      </c>
      <c r="EF1757">
        <v>1</v>
      </c>
      <c r="EG1757" t="s">
        <v>86</v>
      </c>
      <c r="EH1757">
        <v>0</v>
      </c>
      <c r="EI1757" t="s">
        <v>3</v>
      </c>
      <c r="EJ1757">
        <v>4</v>
      </c>
      <c r="EK1757">
        <v>2</v>
      </c>
      <c r="EL1757" t="s">
        <v>285</v>
      </c>
      <c r="EM1757" t="s">
        <v>88</v>
      </c>
      <c r="EO1757" t="s">
        <v>3</v>
      </c>
      <c r="EQ1757">
        <v>0</v>
      </c>
      <c r="ER1757">
        <v>600.30999999999995</v>
      </c>
      <c r="ES1757">
        <v>0</v>
      </c>
      <c r="ET1757">
        <v>449.26</v>
      </c>
      <c r="EU1757">
        <v>272.14</v>
      </c>
      <c r="EV1757">
        <v>151.05000000000001</v>
      </c>
      <c r="EW1757">
        <v>0.82</v>
      </c>
      <c r="EX1757">
        <v>0</v>
      </c>
      <c r="EY1757">
        <v>0</v>
      </c>
      <c r="FQ1757">
        <v>0</v>
      </c>
      <c r="FR1757">
        <f>ROUND(IF(AND(BH1757=3,BI1757=3),P1757,0),2)</f>
        <v>0</v>
      </c>
      <c r="FS1757">
        <v>0</v>
      </c>
      <c r="FX1757">
        <v>80</v>
      </c>
      <c r="FY1757">
        <v>10</v>
      </c>
      <c r="GA1757" t="s">
        <v>3</v>
      </c>
      <c r="GD1757">
        <v>0</v>
      </c>
      <c r="GF1757">
        <v>-166687398</v>
      </c>
      <c r="GG1757">
        <v>2</v>
      </c>
      <c r="GH1757">
        <v>1</v>
      </c>
      <c r="GI1757">
        <v>-2</v>
      </c>
      <c r="GJ1757">
        <v>0</v>
      </c>
      <c r="GK1757">
        <f>ROUND(R1757*(R12)/100,2)</f>
        <v>0</v>
      </c>
      <c r="GL1757">
        <f>ROUND(IF(AND(BH1757=3,BI1757=3,FS1757&lt;&gt;0),P1757,0),2)</f>
        <v>0</v>
      </c>
      <c r="GM1757">
        <f>ROUND(O1757+X1757+Y1757+GK1757,2)+GX1757</f>
        <v>0</v>
      </c>
      <c r="GN1757">
        <f>IF(OR(BI1757=0,BI1757=1),ROUND(O1757+X1757+Y1757+GK1757,2),0)</f>
        <v>0</v>
      </c>
      <c r="GO1757">
        <f>IF(BI1757=2,ROUND(O1757+X1757+Y1757+GK1757,2),0)</f>
        <v>0</v>
      </c>
      <c r="GP1757">
        <f>IF(BI1757=4,ROUND(O1757+X1757+Y1757+GK1757,2)+GX1757,0)</f>
        <v>0</v>
      </c>
      <c r="GR1757">
        <v>0</v>
      </c>
      <c r="GS1757">
        <v>3</v>
      </c>
      <c r="GT1757">
        <v>0</v>
      </c>
      <c r="GU1757" t="s">
        <v>3</v>
      </c>
      <c r="GV1757">
        <f>ROUND((GT1757),6)</f>
        <v>0</v>
      </c>
      <c r="GW1757">
        <v>1</v>
      </c>
      <c r="GX1757">
        <f>ROUND(HC1757*I1757,2)</f>
        <v>0</v>
      </c>
      <c r="HA1757">
        <v>0</v>
      </c>
      <c r="HB1757">
        <v>0</v>
      </c>
      <c r="HC1757">
        <f>GV1757*GW1757</f>
        <v>0</v>
      </c>
      <c r="IK1757">
        <v>0</v>
      </c>
    </row>
    <row r="1758" spans="1:245" x14ac:dyDescent="0.2">
      <c r="A1758">
        <v>18</v>
      </c>
      <c r="B1758">
        <v>1</v>
      </c>
      <c r="C1758">
        <v>215</v>
      </c>
      <c r="E1758" t="s">
        <v>218</v>
      </c>
      <c r="F1758" t="s">
        <v>286</v>
      </c>
      <c r="G1758" t="s">
        <v>287</v>
      </c>
      <c r="H1758" t="s">
        <v>288</v>
      </c>
      <c r="I1758">
        <f>I1757*J1758</f>
        <v>0</v>
      </c>
      <c r="J1758">
        <v>4.0000000000000001E-3</v>
      </c>
      <c r="O1758">
        <f>ROUND(CP1758,2)</f>
        <v>0</v>
      </c>
      <c r="P1758">
        <f>ROUND(CQ1758*I1758,2)</f>
        <v>0</v>
      </c>
      <c r="Q1758">
        <f>ROUND(CR1758*I1758,2)</f>
        <v>0</v>
      </c>
      <c r="R1758">
        <f>ROUND(CS1758*I1758,2)</f>
        <v>0</v>
      </c>
      <c r="S1758">
        <f>ROUND(CT1758*I1758,2)</f>
        <v>0</v>
      </c>
      <c r="T1758">
        <f>ROUND(CU1758*I1758,2)</f>
        <v>0</v>
      </c>
      <c r="U1758">
        <f>CV1758*I1758</f>
        <v>0</v>
      </c>
      <c r="V1758">
        <f>CW1758*I1758</f>
        <v>0</v>
      </c>
      <c r="W1758">
        <f>ROUND(CX1758*I1758,2)</f>
        <v>0</v>
      </c>
      <c r="X1758">
        <f t="shared" si="777"/>
        <v>0</v>
      </c>
      <c r="Y1758">
        <f t="shared" si="777"/>
        <v>0</v>
      </c>
      <c r="AA1758">
        <v>36286615</v>
      </c>
      <c r="AB1758">
        <f>ROUND((AC1758+AD1758+AF1758),6)</f>
        <v>28107.11</v>
      </c>
      <c r="AC1758">
        <f>ROUND((ES1758),6)</f>
        <v>28107.11</v>
      </c>
      <c r="AD1758">
        <f>ROUND((((ET1758)-(EU1758))+AE1758),6)</f>
        <v>0</v>
      </c>
      <c r="AE1758">
        <f t="shared" si="778"/>
        <v>0</v>
      </c>
      <c r="AF1758">
        <f t="shared" si="778"/>
        <v>0</v>
      </c>
      <c r="AG1758">
        <f>ROUND((AP1758),6)</f>
        <v>0</v>
      </c>
      <c r="AH1758">
        <f t="shared" si="779"/>
        <v>0</v>
      </c>
      <c r="AI1758">
        <f t="shared" si="779"/>
        <v>0</v>
      </c>
      <c r="AJ1758">
        <f>(AS1758)</f>
        <v>0</v>
      </c>
      <c r="AK1758">
        <v>28107.11</v>
      </c>
      <c r="AL1758">
        <v>28107.11</v>
      </c>
      <c r="AM1758">
        <v>0</v>
      </c>
      <c r="AN1758">
        <v>0</v>
      </c>
      <c r="AO1758">
        <v>0</v>
      </c>
      <c r="AP1758">
        <v>0</v>
      </c>
      <c r="AQ1758">
        <v>0</v>
      </c>
      <c r="AR1758">
        <v>0</v>
      </c>
      <c r="AS1758">
        <v>0</v>
      </c>
      <c r="AT1758">
        <v>80</v>
      </c>
      <c r="AU1758">
        <v>10</v>
      </c>
      <c r="AV1758">
        <v>1</v>
      </c>
      <c r="AW1758">
        <v>1</v>
      </c>
      <c r="AZ1758">
        <v>1</v>
      </c>
      <c r="BA1758">
        <v>1</v>
      </c>
      <c r="BB1758">
        <v>1</v>
      </c>
      <c r="BC1758">
        <v>1</v>
      </c>
      <c r="BD1758" t="s">
        <v>3</v>
      </c>
      <c r="BE1758" t="s">
        <v>3</v>
      </c>
      <c r="BF1758" t="s">
        <v>3</v>
      </c>
      <c r="BG1758" t="s">
        <v>3</v>
      </c>
      <c r="BH1758">
        <v>3</v>
      </c>
      <c r="BI1758">
        <v>4</v>
      </c>
      <c r="BJ1758" t="s">
        <v>289</v>
      </c>
      <c r="BM1758">
        <v>2</v>
      </c>
      <c r="BN1758">
        <v>0</v>
      </c>
      <c r="BO1758" t="s">
        <v>3</v>
      </c>
      <c r="BP1758">
        <v>0</v>
      </c>
      <c r="BQ1758">
        <v>1</v>
      </c>
      <c r="BR1758">
        <v>0</v>
      </c>
      <c r="BS1758">
        <v>1</v>
      </c>
      <c r="BT1758">
        <v>1</v>
      </c>
      <c r="BU1758">
        <v>1</v>
      </c>
      <c r="BV1758">
        <v>1</v>
      </c>
      <c r="BW1758">
        <v>1</v>
      </c>
      <c r="BX1758">
        <v>1</v>
      </c>
      <c r="BY1758" t="s">
        <v>3</v>
      </c>
      <c r="BZ1758">
        <v>80</v>
      </c>
      <c r="CA1758">
        <v>10</v>
      </c>
      <c r="CE1758">
        <v>0</v>
      </c>
      <c r="CF1758">
        <v>0</v>
      </c>
      <c r="CG1758">
        <v>0</v>
      </c>
      <c r="CM1758">
        <v>0</v>
      </c>
      <c r="CN1758" t="s">
        <v>3</v>
      </c>
      <c r="CO1758">
        <v>0</v>
      </c>
      <c r="CP1758">
        <f>(P1758+Q1758+S1758)</f>
        <v>0</v>
      </c>
      <c r="CQ1758">
        <f>(AC1758*BC1758*AW1758)</f>
        <v>28107.11</v>
      </c>
      <c r="CR1758">
        <f>((((ET1758)*BB1758-(EU1758)*BS1758)+AE1758*BS1758)*AV1758)</f>
        <v>0</v>
      </c>
      <c r="CS1758">
        <f>(AE1758*BS1758*AV1758)</f>
        <v>0</v>
      </c>
      <c r="CT1758">
        <f>(AF1758*BA1758*AV1758)</f>
        <v>0</v>
      </c>
      <c r="CU1758">
        <f>AG1758</f>
        <v>0</v>
      </c>
      <c r="CV1758">
        <f>(AH1758*AV1758)</f>
        <v>0</v>
      </c>
      <c r="CW1758">
        <f t="shared" si="780"/>
        <v>0</v>
      </c>
      <c r="CX1758">
        <f t="shared" si="780"/>
        <v>0</v>
      </c>
      <c r="CY1758">
        <f>((S1758*BZ1758)/100)</f>
        <v>0</v>
      </c>
      <c r="CZ1758">
        <f>((S1758*CA1758)/100)</f>
        <v>0</v>
      </c>
      <c r="DC1758" t="s">
        <v>3</v>
      </c>
      <c r="DD1758" t="s">
        <v>3</v>
      </c>
      <c r="DE1758" t="s">
        <v>3</v>
      </c>
      <c r="DF1758" t="s">
        <v>3</v>
      </c>
      <c r="DG1758" t="s">
        <v>3</v>
      </c>
      <c r="DH1758" t="s">
        <v>3</v>
      </c>
      <c r="DI1758" t="s">
        <v>3</v>
      </c>
      <c r="DJ1758" t="s">
        <v>3</v>
      </c>
      <c r="DK1758" t="s">
        <v>3</v>
      </c>
      <c r="DL1758" t="s">
        <v>3</v>
      </c>
      <c r="DM1758" t="s">
        <v>3</v>
      </c>
      <c r="DN1758">
        <v>0</v>
      </c>
      <c r="DO1758">
        <v>0</v>
      </c>
      <c r="DP1758">
        <v>1</v>
      </c>
      <c r="DQ1758">
        <v>1</v>
      </c>
      <c r="DU1758">
        <v>1013</v>
      </c>
      <c r="DV1758" t="s">
        <v>288</v>
      </c>
      <c r="DW1758" t="s">
        <v>288</v>
      </c>
      <c r="DX1758">
        <v>1</v>
      </c>
      <c r="EE1758">
        <v>34857349</v>
      </c>
      <c r="EF1758">
        <v>1</v>
      </c>
      <c r="EG1758" t="s">
        <v>86</v>
      </c>
      <c r="EH1758">
        <v>0</v>
      </c>
      <c r="EI1758" t="s">
        <v>3</v>
      </c>
      <c r="EJ1758">
        <v>4</v>
      </c>
      <c r="EK1758">
        <v>2</v>
      </c>
      <c r="EL1758" t="s">
        <v>285</v>
      </c>
      <c r="EM1758" t="s">
        <v>88</v>
      </c>
      <c r="EO1758" t="s">
        <v>3</v>
      </c>
      <c r="EQ1758">
        <v>0</v>
      </c>
      <c r="ER1758">
        <v>28107.11</v>
      </c>
      <c r="ES1758">
        <v>28107.11</v>
      </c>
      <c r="ET1758">
        <v>0</v>
      </c>
      <c r="EU1758">
        <v>0</v>
      </c>
      <c r="EV1758">
        <v>0</v>
      </c>
      <c r="EW1758">
        <v>0</v>
      </c>
      <c r="EX1758">
        <v>0</v>
      </c>
      <c r="FQ1758">
        <v>0</v>
      </c>
      <c r="FR1758">
        <f>ROUND(IF(AND(BH1758=3,BI1758=3),P1758,0),2)</f>
        <v>0</v>
      </c>
      <c r="FS1758">
        <v>0</v>
      </c>
      <c r="FX1758">
        <v>80</v>
      </c>
      <c r="FY1758">
        <v>10</v>
      </c>
      <c r="GA1758" t="s">
        <v>3</v>
      </c>
      <c r="GD1758">
        <v>0</v>
      </c>
      <c r="GF1758">
        <v>-168027605</v>
      </c>
      <c r="GG1758">
        <v>2</v>
      </c>
      <c r="GH1758">
        <v>1</v>
      </c>
      <c r="GI1758">
        <v>-2</v>
      </c>
      <c r="GJ1758">
        <v>0</v>
      </c>
      <c r="GK1758">
        <f>ROUND(R1758*(R12)/100,2)</f>
        <v>0</v>
      </c>
      <c r="GL1758">
        <f>ROUND(IF(AND(BH1758=3,BI1758=3,FS1758&lt;&gt;0),P1758,0),2)</f>
        <v>0</v>
      </c>
      <c r="GM1758">
        <f>ROUND(O1758+X1758+Y1758+GK1758,2)+GX1758</f>
        <v>0</v>
      </c>
      <c r="GN1758">
        <f>IF(OR(BI1758=0,BI1758=1),ROUND(O1758+X1758+Y1758+GK1758,2),0)</f>
        <v>0</v>
      </c>
      <c r="GO1758">
        <f>IF(BI1758=2,ROUND(O1758+X1758+Y1758+GK1758,2),0)</f>
        <v>0</v>
      </c>
      <c r="GP1758">
        <f>IF(BI1758=4,ROUND(O1758+X1758+Y1758+GK1758,2)+GX1758,0)</f>
        <v>0</v>
      </c>
      <c r="GR1758">
        <v>0</v>
      </c>
      <c r="GS1758">
        <v>3</v>
      </c>
      <c r="GT1758">
        <v>0</v>
      </c>
      <c r="GU1758" t="s">
        <v>3</v>
      </c>
      <c r="GV1758">
        <f>ROUND((GT1758),6)</f>
        <v>0</v>
      </c>
      <c r="GW1758">
        <v>1</v>
      </c>
      <c r="GX1758">
        <f>ROUND(HC1758*I1758,2)</f>
        <v>0</v>
      </c>
      <c r="HA1758">
        <v>0</v>
      </c>
      <c r="HB1758">
        <v>0</v>
      </c>
      <c r="HC1758">
        <f>GV1758*GW1758</f>
        <v>0</v>
      </c>
      <c r="IK1758">
        <v>0</v>
      </c>
    </row>
    <row r="1759" spans="1:245" x14ac:dyDescent="0.2">
      <c r="A1759">
        <v>17</v>
      </c>
      <c r="B1759">
        <v>1</v>
      </c>
      <c r="C1759">
        <f>ROW(SmtRes!A221)</f>
        <v>221</v>
      </c>
      <c r="D1759">
        <f>ROW(EtalonRes!A202)</f>
        <v>202</v>
      </c>
      <c r="E1759" t="s">
        <v>137</v>
      </c>
      <c r="F1759" t="s">
        <v>290</v>
      </c>
      <c r="G1759" t="s">
        <v>291</v>
      </c>
      <c r="H1759" t="s">
        <v>283</v>
      </c>
      <c r="I1759">
        <v>0</v>
      </c>
      <c r="J1759">
        <v>0</v>
      </c>
      <c r="O1759">
        <f>ROUND(CP1759,2)</f>
        <v>0</v>
      </c>
      <c r="P1759">
        <f>ROUND(CQ1759*I1759,2)</f>
        <v>0</v>
      </c>
      <c r="Q1759">
        <f>ROUND(CR1759*I1759,2)</f>
        <v>0</v>
      </c>
      <c r="R1759">
        <f>ROUND(CS1759*I1759,2)</f>
        <v>0</v>
      </c>
      <c r="S1759">
        <f>ROUND(CT1759*I1759,2)</f>
        <v>0</v>
      </c>
      <c r="T1759">
        <f>ROUND(CU1759*I1759,2)</f>
        <v>0</v>
      </c>
      <c r="U1759">
        <f>CV1759*I1759</f>
        <v>0</v>
      </c>
      <c r="V1759">
        <f>CW1759*I1759</f>
        <v>0</v>
      </c>
      <c r="W1759">
        <f>ROUND(CX1759*I1759,2)</f>
        <v>0</v>
      </c>
      <c r="X1759">
        <f t="shared" si="777"/>
        <v>0</v>
      </c>
      <c r="Y1759">
        <f t="shared" si="777"/>
        <v>0</v>
      </c>
      <c r="AA1759">
        <v>36286615</v>
      </c>
      <c r="AB1759">
        <f>ROUND((AC1759+AD1759+AF1759),6)</f>
        <v>1932.31</v>
      </c>
      <c r="AC1759">
        <f>ROUND((ES1759),6)</f>
        <v>1109.26</v>
      </c>
      <c r="AD1759">
        <f>ROUND((((ET1759)-(EU1759))+AE1759),6)</f>
        <v>301.98</v>
      </c>
      <c r="AE1759">
        <f t="shared" si="778"/>
        <v>171.09</v>
      </c>
      <c r="AF1759">
        <f t="shared" si="778"/>
        <v>521.07000000000005</v>
      </c>
      <c r="AG1759">
        <f>ROUND((AP1759),6)</f>
        <v>0</v>
      </c>
      <c r="AH1759">
        <f t="shared" si="779"/>
        <v>2.35</v>
      </c>
      <c r="AI1759">
        <f t="shared" si="779"/>
        <v>0</v>
      </c>
      <c r="AJ1759">
        <f>(AS1759)</f>
        <v>0</v>
      </c>
      <c r="AK1759">
        <v>1932.31</v>
      </c>
      <c r="AL1759">
        <v>1109.26</v>
      </c>
      <c r="AM1759">
        <v>301.98</v>
      </c>
      <c r="AN1759">
        <v>171.09</v>
      </c>
      <c r="AO1759">
        <v>521.07000000000005</v>
      </c>
      <c r="AP1759">
        <v>0</v>
      </c>
      <c r="AQ1759">
        <v>2.35</v>
      </c>
      <c r="AR1759">
        <v>0</v>
      </c>
      <c r="AS1759">
        <v>0</v>
      </c>
      <c r="AT1759">
        <v>80</v>
      </c>
      <c r="AU1759">
        <v>10</v>
      </c>
      <c r="AV1759">
        <v>1</v>
      </c>
      <c r="AW1759">
        <v>1</v>
      </c>
      <c r="AZ1759">
        <v>1</v>
      </c>
      <c r="BA1759">
        <v>1</v>
      </c>
      <c r="BB1759">
        <v>1</v>
      </c>
      <c r="BC1759">
        <v>1</v>
      </c>
      <c r="BD1759" t="s">
        <v>3</v>
      </c>
      <c r="BE1759" t="s">
        <v>3</v>
      </c>
      <c r="BF1759" t="s">
        <v>3</v>
      </c>
      <c r="BG1759" t="s">
        <v>3</v>
      </c>
      <c r="BH1759">
        <v>0</v>
      </c>
      <c r="BI1759">
        <v>4</v>
      </c>
      <c r="BJ1759" t="s">
        <v>292</v>
      </c>
      <c r="BM1759">
        <v>2</v>
      </c>
      <c r="BN1759">
        <v>0</v>
      </c>
      <c r="BO1759" t="s">
        <v>3</v>
      </c>
      <c r="BP1759">
        <v>0</v>
      </c>
      <c r="BQ1759">
        <v>1</v>
      </c>
      <c r="BR1759">
        <v>0</v>
      </c>
      <c r="BS1759">
        <v>1</v>
      </c>
      <c r="BT1759">
        <v>1</v>
      </c>
      <c r="BU1759">
        <v>1</v>
      </c>
      <c r="BV1759">
        <v>1</v>
      </c>
      <c r="BW1759">
        <v>1</v>
      </c>
      <c r="BX1759">
        <v>1</v>
      </c>
      <c r="BY1759" t="s">
        <v>3</v>
      </c>
      <c r="BZ1759">
        <v>80</v>
      </c>
      <c r="CA1759">
        <v>10</v>
      </c>
      <c r="CE1759">
        <v>0</v>
      </c>
      <c r="CF1759">
        <v>0</v>
      </c>
      <c r="CG1759">
        <v>0</v>
      </c>
      <c r="CM1759">
        <v>0</v>
      </c>
      <c r="CN1759" t="s">
        <v>3</v>
      </c>
      <c r="CO1759">
        <v>0</v>
      </c>
      <c r="CP1759">
        <f>(P1759+Q1759+S1759)</f>
        <v>0</v>
      </c>
      <c r="CQ1759">
        <f>(AC1759*BC1759*AW1759)</f>
        <v>1109.26</v>
      </c>
      <c r="CR1759">
        <f>((((ET1759)*BB1759-(EU1759)*BS1759)+AE1759*BS1759)*AV1759)</f>
        <v>301.98</v>
      </c>
      <c r="CS1759">
        <f>(AE1759*BS1759*AV1759)</f>
        <v>171.09</v>
      </c>
      <c r="CT1759">
        <f>(AF1759*BA1759*AV1759)</f>
        <v>521.07000000000005</v>
      </c>
      <c r="CU1759">
        <f>AG1759</f>
        <v>0</v>
      </c>
      <c r="CV1759">
        <f>(AH1759*AV1759)</f>
        <v>2.35</v>
      </c>
      <c r="CW1759">
        <f t="shared" si="780"/>
        <v>0</v>
      </c>
      <c r="CX1759">
        <f t="shared" si="780"/>
        <v>0</v>
      </c>
      <c r="CY1759">
        <f>((S1759*BZ1759)/100)</f>
        <v>0</v>
      </c>
      <c r="CZ1759">
        <f>((S1759*CA1759)/100)</f>
        <v>0</v>
      </c>
      <c r="DC1759" t="s">
        <v>3</v>
      </c>
      <c r="DD1759" t="s">
        <v>3</v>
      </c>
      <c r="DE1759" t="s">
        <v>3</v>
      </c>
      <c r="DF1759" t="s">
        <v>3</v>
      </c>
      <c r="DG1759" t="s">
        <v>3</v>
      </c>
      <c r="DH1759" t="s">
        <v>3</v>
      </c>
      <c r="DI1759" t="s">
        <v>3</v>
      </c>
      <c r="DJ1759" t="s">
        <v>3</v>
      </c>
      <c r="DK1759" t="s">
        <v>3</v>
      </c>
      <c r="DL1759" t="s">
        <v>3</v>
      </c>
      <c r="DM1759" t="s">
        <v>3</v>
      </c>
      <c r="DN1759">
        <v>0</v>
      </c>
      <c r="DO1759">
        <v>0</v>
      </c>
      <c r="DP1759">
        <v>1</v>
      </c>
      <c r="DQ1759">
        <v>1</v>
      </c>
      <c r="DU1759">
        <v>1005</v>
      </c>
      <c r="DV1759" t="s">
        <v>283</v>
      </c>
      <c r="DW1759" t="s">
        <v>283</v>
      </c>
      <c r="DX1759">
        <v>1</v>
      </c>
      <c r="EE1759">
        <v>34857349</v>
      </c>
      <c r="EF1759">
        <v>1</v>
      </c>
      <c r="EG1759" t="s">
        <v>86</v>
      </c>
      <c r="EH1759">
        <v>0</v>
      </c>
      <c r="EI1759" t="s">
        <v>3</v>
      </c>
      <c r="EJ1759">
        <v>4</v>
      </c>
      <c r="EK1759">
        <v>2</v>
      </c>
      <c r="EL1759" t="s">
        <v>285</v>
      </c>
      <c r="EM1759" t="s">
        <v>88</v>
      </c>
      <c r="EO1759" t="s">
        <v>3</v>
      </c>
      <c r="EQ1759">
        <v>0</v>
      </c>
      <c r="ER1759">
        <v>1932.31</v>
      </c>
      <c r="ES1759">
        <v>1109.26</v>
      </c>
      <c r="ET1759">
        <v>301.98</v>
      </c>
      <c r="EU1759">
        <v>171.09</v>
      </c>
      <c r="EV1759">
        <v>521.07000000000005</v>
      </c>
      <c r="EW1759">
        <v>2.35</v>
      </c>
      <c r="EX1759">
        <v>0</v>
      </c>
      <c r="EY1759">
        <v>0</v>
      </c>
      <c r="FQ1759">
        <v>0</v>
      </c>
      <c r="FR1759">
        <f>ROUND(IF(AND(BH1759=3,BI1759=3),P1759,0),2)</f>
        <v>0</v>
      </c>
      <c r="FS1759">
        <v>0</v>
      </c>
      <c r="FX1759">
        <v>80</v>
      </c>
      <c r="FY1759">
        <v>10</v>
      </c>
      <c r="GA1759" t="s">
        <v>3</v>
      </c>
      <c r="GD1759">
        <v>0</v>
      </c>
      <c r="GF1759">
        <v>2138182476</v>
      </c>
      <c r="GG1759">
        <v>2</v>
      </c>
      <c r="GH1759">
        <v>1</v>
      </c>
      <c r="GI1759">
        <v>-2</v>
      </c>
      <c r="GJ1759">
        <v>0</v>
      </c>
      <c r="GK1759">
        <f>ROUND(R1759*(R12)/100,2)</f>
        <v>0</v>
      </c>
      <c r="GL1759">
        <f>ROUND(IF(AND(BH1759=3,BI1759=3,FS1759&lt;&gt;0),P1759,0),2)</f>
        <v>0</v>
      </c>
      <c r="GM1759">
        <f>ROUND(O1759+X1759+Y1759+GK1759,2)+GX1759</f>
        <v>0</v>
      </c>
      <c r="GN1759">
        <f>IF(OR(BI1759=0,BI1759=1),ROUND(O1759+X1759+Y1759+GK1759,2),0)</f>
        <v>0</v>
      </c>
      <c r="GO1759">
        <f>IF(BI1759=2,ROUND(O1759+X1759+Y1759+GK1759,2),0)</f>
        <v>0</v>
      </c>
      <c r="GP1759">
        <f>IF(BI1759=4,ROUND(O1759+X1759+Y1759+GK1759,2)+GX1759,0)</f>
        <v>0</v>
      </c>
      <c r="GR1759">
        <v>0</v>
      </c>
      <c r="GS1759">
        <v>3</v>
      </c>
      <c r="GT1759">
        <v>0</v>
      </c>
      <c r="GU1759" t="s">
        <v>3</v>
      </c>
      <c r="GV1759">
        <f>ROUND((GT1759),6)</f>
        <v>0</v>
      </c>
      <c r="GW1759">
        <v>1</v>
      </c>
      <c r="GX1759">
        <f>ROUND(HC1759*I1759,2)</f>
        <v>0</v>
      </c>
      <c r="HA1759">
        <v>0</v>
      </c>
      <c r="HB1759">
        <v>0</v>
      </c>
      <c r="HC1759">
        <f>GV1759*GW1759</f>
        <v>0</v>
      </c>
      <c r="IK1759">
        <v>0</v>
      </c>
    </row>
    <row r="1760" spans="1:245" x14ac:dyDescent="0.2">
      <c r="A1760">
        <v>18</v>
      </c>
      <c r="B1760">
        <v>1</v>
      </c>
      <c r="C1760">
        <v>220</v>
      </c>
      <c r="E1760" t="s">
        <v>226</v>
      </c>
      <c r="F1760" t="s">
        <v>293</v>
      </c>
      <c r="G1760" t="s">
        <v>294</v>
      </c>
      <c r="H1760" t="s">
        <v>295</v>
      </c>
      <c r="I1760">
        <f>I1759*J1760</f>
        <v>0</v>
      </c>
      <c r="J1760">
        <v>-6.6</v>
      </c>
      <c r="O1760">
        <f>ROUND(CP1760,2)</f>
        <v>0</v>
      </c>
      <c r="P1760">
        <f>ROUND(CQ1760*I1760,2)</f>
        <v>0</v>
      </c>
      <c r="Q1760">
        <f>ROUND(CR1760*I1760,2)</f>
        <v>0</v>
      </c>
      <c r="R1760">
        <f>ROUND(CS1760*I1760,2)</f>
        <v>0</v>
      </c>
      <c r="S1760">
        <f>ROUND(CT1760*I1760,2)</f>
        <v>0</v>
      </c>
      <c r="T1760">
        <f>ROUND(CU1760*I1760,2)</f>
        <v>0</v>
      </c>
      <c r="U1760">
        <f>CV1760*I1760</f>
        <v>0</v>
      </c>
      <c r="V1760">
        <f>CW1760*I1760</f>
        <v>0</v>
      </c>
      <c r="W1760">
        <f>ROUND(CX1760*I1760,2)</f>
        <v>0</v>
      </c>
      <c r="X1760">
        <f t="shared" si="777"/>
        <v>0</v>
      </c>
      <c r="Y1760">
        <f t="shared" si="777"/>
        <v>0</v>
      </c>
      <c r="AA1760">
        <v>36286615</v>
      </c>
      <c r="AB1760">
        <f>ROUND((AC1760+AD1760+AF1760),6)</f>
        <v>123.47</v>
      </c>
      <c r="AC1760">
        <f>ROUND((ES1760),6)</f>
        <v>123.47</v>
      </c>
      <c r="AD1760">
        <f>ROUND((((ET1760)-(EU1760))+AE1760),6)</f>
        <v>0</v>
      </c>
      <c r="AE1760">
        <f t="shared" si="778"/>
        <v>0</v>
      </c>
      <c r="AF1760">
        <f t="shared" si="778"/>
        <v>0</v>
      </c>
      <c r="AG1760">
        <f>ROUND((AP1760),6)</f>
        <v>0</v>
      </c>
      <c r="AH1760">
        <f t="shared" si="779"/>
        <v>0</v>
      </c>
      <c r="AI1760">
        <f t="shared" si="779"/>
        <v>0</v>
      </c>
      <c r="AJ1760">
        <f>(AS1760)</f>
        <v>0</v>
      </c>
      <c r="AK1760">
        <v>123.47</v>
      </c>
      <c r="AL1760">
        <v>123.47</v>
      </c>
      <c r="AM1760">
        <v>0</v>
      </c>
      <c r="AN1760">
        <v>0</v>
      </c>
      <c r="AO1760">
        <v>0</v>
      </c>
      <c r="AP1760">
        <v>0</v>
      </c>
      <c r="AQ1760">
        <v>0</v>
      </c>
      <c r="AR1760">
        <v>0</v>
      </c>
      <c r="AS1760">
        <v>0</v>
      </c>
      <c r="AT1760">
        <v>80</v>
      </c>
      <c r="AU1760">
        <v>10</v>
      </c>
      <c r="AV1760">
        <v>1</v>
      </c>
      <c r="AW1760">
        <v>1</v>
      </c>
      <c r="AZ1760">
        <v>1</v>
      </c>
      <c r="BA1760">
        <v>1</v>
      </c>
      <c r="BB1760">
        <v>1</v>
      </c>
      <c r="BC1760">
        <v>1</v>
      </c>
      <c r="BD1760" t="s">
        <v>3</v>
      </c>
      <c r="BE1760" t="s">
        <v>3</v>
      </c>
      <c r="BF1760" t="s">
        <v>3</v>
      </c>
      <c r="BG1760" t="s">
        <v>3</v>
      </c>
      <c r="BH1760">
        <v>3</v>
      </c>
      <c r="BI1760">
        <v>4</v>
      </c>
      <c r="BJ1760" t="s">
        <v>296</v>
      </c>
      <c r="BM1760">
        <v>2</v>
      </c>
      <c r="BN1760">
        <v>0</v>
      </c>
      <c r="BO1760" t="s">
        <v>3</v>
      </c>
      <c r="BP1760">
        <v>0</v>
      </c>
      <c r="BQ1760">
        <v>1</v>
      </c>
      <c r="BR1760">
        <v>1</v>
      </c>
      <c r="BS1760">
        <v>1</v>
      </c>
      <c r="BT1760">
        <v>1</v>
      </c>
      <c r="BU1760">
        <v>1</v>
      </c>
      <c r="BV1760">
        <v>1</v>
      </c>
      <c r="BW1760">
        <v>1</v>
      </c>
      <c r="BX1760">
        <v>1</v>
      </c>
      <c r="BY1760" t="s">
        <v>3</v>
      </c>
      <c r="BZ1760">
        <v>80</v>
      </c>
      <c r="CA1760">
        <v>10</v>
      </c>
      <c r="CE1760">
        <v>0</v>
      </c>
      <c r="CF1760">
        <v>0</v>
      </c>
      <c r="CG1760">
        <v>0</v>
      </c>
      <c r="CM1760">
        <v>0</v>
      </c>
      <c r="CN1760" t="s">
        <v>3</v>
      </c>
      <c r="CO1760">
        <v>0</v>
      </c>
      <c r="CP1760">
        <f>(P1760+Q1760+S1760)</f>
        <v>0</v>
      </c>
      <c r="CQ1760">
        <f>(AC1760*BC1760*AW1760)</f>
        <v>123.47</v>
      </c>
      <c r="CR1760">
        <f>((((ET1760)*BB1760-(EU1760)*BS1760)+AE1760*BS1760)*AV1760)</f>
        <v>0</v>
      </c>
      <c r="CS1760">
        <f>(AE1760*BS1760*AV1760)</f>
        <v>0</v>
      </c>
      <c r="CT1760">
        <f>(AF1760*BA1760*AV1760)</f>
        <v>0</v>
      </c>
      <c r="CU1760">
        <f>AG1760</f>
        <v>0</v>
      </c>
      <c r="CV1760">
        <f>(AH1760*AV1760)</f>
        <v>0</v>
      </c>
      <c r="CW1760">
        <f t="shared" si="780"/>
        <v>0</v>
      </c>
      <c r="CX1760">
        <f t="shared" si="780"/>
        <v>0</v>
      </c>
      <c r="CY1760">
        <f>((S1760*BZ1760)/100)</f>
        <v>0</v>
      </c>
      <c r="CZ1760">
        <f>((S1760*CA1760)/100)</f>
        <v>0</v>
      </c>
      <c r="DC1760" t="s">
        <v>3</v>
      </c>
      <c r="DD1760" t="s">
        <v>3</v>
      </c>
      <c r="DE1760" t="s">
        <v>3</v>
      </c>
      <c r="DF1760" t="s">
        <v>3</v>
      </c>
      <c r="DG1760" t="s">
        <v>3</v>
      </c>
      <c r="DH1760" t="s">
        <v>3</v>
      </c>
      <c r="DI1760" t="s">
        <v>3</v>
      </c>
      <c r="DJ1760" t="s">
        <v>3</v>
      </c>
      <c r="DK1760" t="s">
        <v>3</v>
      </c>
      <c r="DL1760" t="s">
        <v>3</v>
      </c>
      <c r="DM1760" t="s">
        <v>3</v>
      </c>
      <c r="DN1760">
        <v>0</v>
      </c>
      <c r="DO1760">
        <v>0</v>
      </c>
      <c r="DP1760">
        <v>1</v>
      </c>
      <c r="DQ1760">
        <v>1</v>
      </c>
      <c r="DU1760">
        <v>1009</v>
      </c>
      <c r="DV1760" t="s">
        <v>295</v>
      </c>
      <c r="DW1760" t="s">
        <v>295</v>
      </c>
      <c r="DX1760">
        <v>1</v>
      </c>
      <c r="EE1760">
        <v>34857349</v>
      </c>
      <c r="EF1760">
        <v>1</v>
      </c>
      <c r="EG1760" t="s">
        <v>86</v>
      </c>
      <c r="EH1760">
        <v>0</v>
      </c>
      <c r="EI1760" t="s">
        <v>3</v>
      </c>
      <c r="EJ1760">
        <v>4</v>
      </c>
      <c r="EK1760">
        <v>2</v>
      </c>
      <c r="EL1760" t="s">
        <v>285</v>
      </c>
      <c r="EM1760" t="s">
        <v>88</v>
      </c>
      <c r="EO1760" t="s">
        <v>3</v>
      </c>
      <c r="EQ1760">
        <v>32768</v>
      </c>
      <c r="ER1760">
        <v>123.47</v>
      </c>
      <c r="ES1760">
        <v>123.47</v>
      </c>
      <c r="ET1760">
        <v>0</v>
      </c>
      <c r="EU1760">
        <v>0</v>
      </c>
      <c r="EV1760">
        <v>0</v>
      </c>
      <c r="EW1760">
        <v>0</v>
      </c>
      <c r="EX1760">
        <v>0</v>
      </c>
      <c r="FQ1760">
        <v>0</v>
      </c>
      <c r="FR1760">
        <f>ROUND(IF(AND(BH1760=3,BI1760=3),P1760,0),2)</f>
        <v>0</v>
      </c>
      <c r="FS1760">
        <v>0</v>
      </c>
      <c r="FX1760">
        <v>80</v>
      </c>
      <c r="FY1760">
        <v>10</v>
      </c>
      <c r="GA1760" t="s">
        <v>3</v>
      </c>
      <c r="GD1760">
        <v>0</v>
      </c>
      <c r="GF1760">
        <v>-447900901</v>
      </c>
      <c r="GG1760">
        <v>2</v>
      </c>
      <c r="GH1760">
        <v>1</v>
      </c>
      <c r="GI1760">
        <v>-2</v>
      </c>
      <c r="GJ1760">
        <v>0</v>
      </c>
      <c r="GK1760">
        <f>ROUND(R1760*(R12)/100,2)</f>
        <v>0</v>
      </c>
      <c r="GL1760">
        <f>ROUND(IF(AND(BH1760=3,BI1760=3,FS1760&lt;&gt;0),P1760,0),2)</f>
        <v>0</v>
      </c>
      <c r="GM1760">
        <f>ROUND(O1760+X1760+Y1760+GK1760,2)+GX1760</f>
        <v>0</v>
      </c>
      <c r="GN1760">
        <f>IF(OR(BI1760=0,BI1760=1),ROUND(O1760+X1760+Y1760+GK1760,2),0)</f>
        <v>0</v>
      </c>
      <c r="GO1760">
        <f>IF(BI1760=2,ROUND(O1760+X1760+Y1760+GK1760,2),0)</f>
        <v>0</v>
      </c>
      <c r="GP1760">
        <f>IF(BI1760=4,ROUND(O1760+X1760+Y1760+GK1760,2)+GX1760,0)</f>
        <v>0</v>
      </c>
      <c r="GR1760">
        <v>0</v>
      </c>
      <c r="GS1760">
        <v>3</v>
      </c>
      <c r="GT1760">
        <v>0</v>
      </c>
      <c r="GU1760" t="s">
        <v>3</v>
      </c>
      <c r="GV1760">
        <f>ROUND((GT1760),6)</f>
        <v>0</v>
      </c>
      <c r="GW1760">
        <v>1</v>
      </c>
      <c r="GX1760">
        <f>ROUND(HC1760*I1760,2)</f>
        <v>0</v>
      </c>
      <c r="HA1760">
        <v>0</v>
      </c>
      <c r="HB1760">
        <v>0</v>
      </c>
      <c r="HC1760">
        <f>GV1760*GW1760</f>
        <v>0</v>
      </c>
      <c r="IK1760">
        <v>0</v>
      </c>
    </row>
    <row r="1761" spans="1:245" x14ac:dyDescent="0.2">
      <c r="A1761">
        <v>18</v>
      </c>
      <c r="B1761">
        <v>1</v>
      </c>
      <c r="C1761">
        <v>221</v>
      </c>
      <c r="E1761" t="s">
        <v>227</v>
      </c>
      <c r="F1761" t="s">
        <v>297</v>
      </c>
      <c r="G1761" t="s">
        <v>298</v>
      </c>
      <c r="H1761" t="s">
        <v>295</v>
      </c>
      <c r="I1761">
        <f>I1759*J1761</f>
        <v>0</v>
      </c>
      <c r="J1761">
        <v>6.6</v>
      </c>
      <c r="O1761">
        <f>ROUND(CP1761,2)</f>
        <v>0</v>
      </c>
      <c r="P1761">
        <f>ROUND(CQ1761*I1761,2)</f>
        <v>0</v>
      </c>
      <c r="Q1761">
        <f>ROUND(CR1761*I1761,2)</f>
        <v>0</v>
      </c>
      <c r="R1761">
        <f>ROUND(CS1761*I1761,2)</f>
        <v>0</v>
      </c>
      <c r="S1761">
        <f>ROUND(CT1761*I1761,2)</f>
        <v>0</v>
      </c>
      <c r="T1761">
        <f>ROUND(CU1761*I1761,2)</f>
        <v>0</v>
      </c>
      <c r="U1761">
        <f>CV1761*I1761</f>
        <v>0</v>
      </c>
      <c r="V1761">
        <f>CW1761*I1761</f>
        <v>0</v>
      </c>
      <c r="W1761">
        <f>ROUND(CX1761*I1761,2)</f>
        <v>0</v>
      </c>
      <c r="X1761">
        <f t="shared" si="777"/>
        <v>0</v>
      </c>
      <c r="Y1761">
        <f t="shared" si="777"/>
        <v>0</v>
      </c>
      <c r="AA1761">
        <v>36286615</v>
      </c>
      <c r="AB1761">
        <f>ROUND((AC1761+AD1761+AF1761),6)</f>
        <v>131.59</v>
      </c>
      <c r="AC1761">
        <f>ROUND((ES1761),6)</f>
        <v>131.59</v>
      </c>
      <c r="AD1761">
        <f>ROUND((((ET1761)-(EU1761))+AE1761),6)</f>
        <v>0</v>
      </c>
      <c r="AE1761">
        <f t="shared" si="778"/>
        <v>0</v>
      </c>
      <c r="AF1761">
        <f t="shared" si="778"/>
        <v>0</v>
      </c>
      <c r="AG1761">
        <f>ROUND((AP1761),6)</f>
        <v>0</v>
      </c>
      <c r="AH1761">
        <f t="shared" si="779"/>
        <v>0</v>
      </c>
      <c r="AI1761">
        <f t="shared" si="779"/>
        <v>0</v>
      </c>
      <c r="AJ1761">
        <f>(AS1761)</f>
        <v>0</v>
      </c>
      <c r="AK1761">
        <v>131.59</v>
      </c>
      <c r="AL1761">
        <v>131.59</v>
      </c>
      <c r="AM1761">
        <v>0</v>
      </c>
      <c r="AN1761">
        <v>0</v>
      </c>
      <c r="AO1761">
        <v>0</v>
      </c>
      <c r="AP1761">
        <v>0</v>
      </c>
      <c r="AQ1761">
        <v>0</v>
      </c>
      <c r="AR1761">
        <v>0</v>
      </c>
      <c r="AS1761">
        <v>0</v>
      </c>
      <c r="AT1761">
        <v>80</v>
      </c>
      <c r="AU1761">
        <v>10</v>
      </c>
      <c r="AV1761">
        <v>1</v>
      </c>
      <c r="AW1761">
        <v>1</v>
      </c>
      <c r="AZ1761">
        <v>1</v>
      </c>
      <c r="BA1761">
        <v>1</v>
      </c>
      <c r="BB1761">
        <v>1</v>
      </c>
      <c r="BC1761">
        <v>1</v>
      </c>
      <c r="BD1761" t="s">
        <v>3</v>
      </c>
      <c r="BE1761" t="s">
        <v>3</v>
      </c>
      <c r="BF1761" t="s">
        <v>3</v>
      </c>
      <c r="BG1761" t="s">
        <v>3</v>
      </c>
      <c r="BH1761">
        <v>3</v>
      </c>
      <c r="BI1761">
        <v>4</v>
      </c>
      <c r="BJ1761" t="s">
        <v>299</v>
      </c>
      <c r="BM1761">
        <v>2</v>
      </c>
      <c r="BN1761">
        <v>0</v>
      </c>
      <c r="BO1761" t="s">
        <v>3</v>
      </c>
      <c r="BP1761">
        <v>0</v>
      </c>
      <c r="BQ1761">
        <v>1</v>
      </c>
      <c r="BR1761">
        <v>0</v>
      </c>
      <c r="BS1761">
        <v>1</v>
      </c>
      <c r="BT1761">
        <v>1</v>
      </c>
      <c r="BU1761">
        <v>1</v>
      </c>
      <c r="BV1761">
        <v>1</v>
      </c>
      <c r="BW1761">
        <v>1</v>
      </c>
      <c r="BX1761">
        <v>1</v>
      </c>
      <c r="BY1761" t="s">
        <v>3</v>
      </c>
      <c r="BZ1761">
        <v>80</v>
      </c>
      <c r="CA1761">
        <v>10</v>
      </c>
      <c r="CE1761">
        <v>0</v>
      </c>
      <c r="CF1761">
        <v>0</v>
      </c>
      <c r="CG1761">
        <v>0</v>
      </c>
      <c r="CM1761">
        <v>0</v>
      </c>
      <c r="CN1761" t="s">
        <v>3</v>
      </c>
      <c r="CO1761">
        <v>0</v>
      </c>
      <c r="CP1761">
        <f>(P1761+Q1761+S1761)</f>
        <v>0</v>
      </c>
      <c r="CQ1761">
        <f>(AC1761*BC1761*AW1761)</f>
        <v>131.59</v>
      </c>
      <c r="CR1761">
        <f>((((ET1761)*BB1761-(EU1761)*BS1761)+AE1761*BS1761)*AV1761)</f>
        <v>0</v>
      </c>
      <c r="CS1761">
        <f>(AE1761*BS1761*AV1761)</f>
        <v>0</v>
      </c>
      <c r="CT1761">
        <f>(AF1761*BA1761*AV1761)</f>
        <v>0</v>
      </c>
      <c r="CU1761">
        <f>AG1761</f>
        <v>0</v>
      </c>
      <c r="CV1761">
        <f>(AH1761*AV1761)</f>
        <v>0</v>
      </c>
      <c r="CW1761">
        <f t="shared" si="780"/>
        <v>0</v>
      </c>
      <c r="CX1761">
        <f t="shared" si="780"/>
        <v>0</v>
      </c>
      <c r="CY1761">
        <f>((S1761*BZ1761)/100)</f>
        <v>0</v>
      </c>
      <c r="CZ1761">
        <f>((S1761*CA1761)/100)</f>
        <v>0</v>
      </c>
      <c r="DC1761" t="s">
        <v>3</v>
      </c>
      <c r="DD1761" t="s">
        <v>3</v>
      </c>
      <c r="DE1761" t="s">
        <v>3</v>
      </c>
      <c r="DF1761" t="s">
        <v>3</v>
      </c>
      <c r="DG1761" t="s">
        <v>3</v>
      </c>
      <c r="DH1761" t="s">
        <v>3</v>
      </c>
      <c r="DI1761" t="s">
        <v>3</v>
      </c>
      <c r="DJ1761" t="s">
        <v>3</v>
      </c>
      <c r="DK1761" t="s">
        <v>3</v>
      </c>
      <c r="DL1761" t="s">
        <v>3</v>
      </c>
      <c r="DM1761" t="s">
        <v>3</v>
      </c>
      <c r="DN1761">
        <v>0</v>
      </c>
      <c r="DO1761">
        <v>0</v>
      </c>
      <c r="DP1761">
        <v>1</v>
      </c>
      <c r="DQ1761">
        <v>1</v>
      </c>
      <c r="DU1761">
        <v>1009</v>
      </c>
      <c r="DV1761" t="s">
        <v>295</v>
      </c>
      <c r="DW1761" t="s">
        <v>295</v>
      </c>
      <c r="DX1761">
        <v>1</v>
      </c>
      <c r="EE1761">
        <v>34857349</v>
      </c>
      <c r="EF1761">
        <v>1</v>
      </c>
      <c r="EG1761" t="s">
        <v>86</v>
      </c>
      <c r="EH1761">
        <v>0</v>
      </c>
      <c r="EI1761" t="s">
        <v>3</v>
      </c>
      <c r="EJ1761">
        <v>4</v>
      </c>
      <c r="EK1761">
        <v>2</v>
      </c>
      <c r="EL1761" t="s">
        <v>285</v>
      </c>
      <c r="EM1761" t="s">
        <v>88</v>
      </c>
      <c r="EO1761" t="s">
        <v>3</v>
      </c>
      <c r="EQ1761">
        <v>0</v>
      </c>
      <c r="ER1761">
        <v>131.59</v>
      </c>
      <c r="ES1761">
        <v>131.59</v>
      </c>
      <c r="ET1761">
        <v>0</v>
      </c>
      <c r="EU1761">
        <v>0</v>
      </c>
      <c r="EV1761">
        <v>0</v>
      </c>
      <c r="EW1761">
        <v>0</v>
      </c>
      <c r="EX1761">
        <v>0</v>
      </c>
      <c r="FQ1761">
        <v>0</v>
      </c>
      <c r="FR1761">
        <f>ROUND(IF(AND(BH1761=3,BI1761=3),P1761,0),2)</f>
        <v>0</v>
      </c>
      <c r="FS1761">
        <v>0</v>
      </c>
      <c r="FX1761">
        <v>80</v>
      </c>
      <c r="FY1761">
        <v>10</v>
      </c>
      <c r="GA1761" t="s">
        <v>3</v>
      </c>
      <c r="GD1761">
        <v>0</v>
      </c>
      <c r="GF1761">
        <v>-244892506</v>
      </c>
      <c r="GG1761">
        <v>2</v>
      </c>
      <c r="GH1761">
        <v>1</v>
      </c>
      <c r="GI1761">
        <v>-2</v>
      </c>
      <c r="GJ1761">
        <v>0</v>
      </c>
      <c r="GK1761">
        <f>ROUND(R1761*(R12)/100,2)</f>
        <v>0</v>
      </c>
      <c r="GL1761">
        <f>ROUND(IF(AND(BH1761=3,BI1761=3,FS1761&lt;&gt;0),P1761,0),2)</f>
        <v>0</v>
      </c>
      <c r="GM1761">
        <f>ROUND(O1761+X1761+Y1761+GK1761,2)+GX1761</f>
        <v>0</v>
      </c>
      <c r="GN1761">
        <f>IF(OR(BI1761=0,BI1761=1),ROUND(O1761+X1761+Y1761+GK1761,2),0)</f>
        <v>0</v>
      </c>
      <c r="GO1761">
        <f>IF(BI1761=2,ROUND(O1761+X1761+Y1761+GK1761,2),0)</f>
        <v>0</v>
      </c>
      <c r="GP1761">
        <f>IF(BI1761=4,ROUND(O1761+X1761+Y1761+GK1761,2)+GX1761,0)</f>
        <v>0</v>
      </c>
      <c r="GR1761">
        <v>0</v>
      </c>
      <c r="GS1761">
        <v>3</v>
      </c>
      <c r="GT1761">
        <v>0</v>
      </c>
      <c r="GU1761" t="s">
        <v>3</v>
      </c>
      <c r="GV1761">
        <f>ROUND((GT1761),6)</f>
        <v>0</v>
      </c>
      <c r="GW1761">
        <v>1</v>
      </c>
      <c r="GX1761">
        <f>ROUND(HC1761*I1761,2)</f>
        <v>0</v>
      </c>
      <c r="HA1761">
        <v>0</v>
      </c>
      <c r="HB1761">
        <v>0</v>
      </c>
      <c r="HC1761">
        <f>GV1761*GW1761</f>
        <v>0</v>
      </c>
      <c r="IK1761">
        <v>0</v>
      </c>
    </row>
    <row r="1763" spans="1:245" x14ac:dyDescent="0.2">
      <c r="A1763" s="2">
        <v>51</v>
      </c>
      <c r="B1763" s="2">
        <f>B1753</f>
        <v>1</v>
      </c>
      <c r="C1763" s="2">
        <f>A1753</f>
        <v>5</v>
      </c>
      <c r="D1763" s="2">
        <f>ROW(A1753)</f>
        <v>1753</v>
      </c>
      <c r="E1763" s="2"/>
      <c r="F1763" s="2" t="str">
        <f>IF(F1753&lt;&gt;"",F1753,"")</f>
        <v>1.1.4</v>
      </c>
      <c r="G1763" s="2" t="str">
        <f>IF(G1753&lt;&gt;"",G1753,"")</f>
        <v>Прочие работы</v>
      </c>
      <c r="H1763" s="2">
        <v>0</v>
      </c>
      <c r="I1763" s="2"/>
      <c r="J1763" s="2"/>
      <c r="K1763" s="2"/>
      <c r="L1763" s="2"/>
      <c r="M1763" s="2"/>
      <c r="N1763" s="2"/>
      <c r="O1763" s="2">
        <f t="shared" ref="O1763:T1763" si="781">ROUND(AB1763,2)</f>
        <v>0</v>
      </c>
      <c r="P1763" s="2">
        <f t="shared" si="781"/>
        <v>0</v>
      </c>
      <c r="Q1763" s="2">
        <f t="shared" si="781"/>
        <v>0</v>
      </c>
      <c r="R1763" s="2">
        <f t="shared" si="781"/>
        <v>0</v>
      </c>
      <c r="S1763" s="2">
        <f t="shared" si="781"/>
        <v>0</v>
      </c>
      <c r="T1763" s="2">
        <f t="shared" si="781"/>
        <v>0</v>
      </c>
      <c r="U1763" s="2">
        <f>AH1763</f>
        <v>0</v>
      </c>
      <c r="V1763" s="2">
        <f>AI1763</f>
        <v>0</v>
      </c>
      <c r="W1763" s="2">
        <f>ROUND(AJ1763,2)</f>
        <v>0</v>
      </c>
      <c r="X1763" s="2">
        <f>ROUND(AK1763,2)</f>
        <v>0</v>
      </c>
      <c r="Y1763" s="2">
        <f>ROUND(AL1763,2)</f>
        <v>0</v>
      </c>
      <c r="Z1763" s="2"/>
      <c r="AA1763" s="2"/>
      <c r="AB1763" s="2">
        <f>ROUND(SUMIF(AA1757:AA1761,"=36286615",O1757:O1761),2)</f>
        <v>0</v>
      </c>
      <c r="AC1763" s="2">
        <f>ROUND(SUMIF(AA1757:AA1761,"=36286615",P1757:P1761),2)</f>
        <v>0</v>
      </c>
      <c r="AD1763" s="2">
        <f>ROUND(SUMIF(AA1757:AA1761,"=36286615",Q1757:Q1761),2)</f>
        <v>0</v>
      </c>
      <c r="AE1763" s="2">
        <f>ROUND(SUMIF(AA1757:AA1761,"=36286615",R1757:R1761),2)</f>
        <v>0</v>
      </c>
      <c r="AF1763" s="2">
        <f>ROUND(SUMIF(AA1757:AA1761,"=36286615",S1757:S1761),2)</f>
        <v>0</v>
      </c>
      <c r="AG1763" s="2">
        <f>ROUND(SUMIF(AA1757:AA1761,"=36286615",T1757:T1761),2)</f>
        <v>0</v>
      </c>
      <c r="AH1763" s="2">
        <f>SUMIF(AA1757:AA1761,"=36286615",U1757:U1761)</f>
        <v>0</v>
      </c>
      <c r="AI1763" s="2">
        <f>SUMIF(AA1757:AA1761,"=36286615",V1757:V1761)</f>
        <v>0</v>
      </c>
      <c r="AJ1763" s="2">
        <f>ROUND(SUMIF(AA1757:AA1761,"=36286615",W1757:W1761),2)</f>
        <v>0</v>
      </c>
      <c r="AK1763" s="2">
        <f>ROUND(SUMIF(AA1757:AA1761,"=36286615",X1757:X1761),2)</f>
        <v>0</v>
      </c>
      <c r="AL1763" s="2">
        <f>ROUND(SUMIF(AA1757:AA1761,"=36286615",Y1757:Y1761),2)</f>
        <v>0</v>
      </c>
      <c r="AM1763" s="2"/>
      <c r="AN1763" s="2"/>
      <c r="AO1763" s="2">
        <f t="shared" ref="AO1763:BC1763" si="782">ROUND(BX1763,2)</f>
        <v>0</v>
      </c>
      <c r="AP1763" s="2">
        <f t="shared" si="782"/>
        <v>0</v>
      </c>
      <c r="AQ1763" s="2">
        <f t="shared" si="782"/>
        <v>0</v>
      </c>
      <c r="AR1763" s="2">
        <f t="shared" si="782"/>
        <v>0</v>
      </c>
      <c r="AS1763" s="2">
        <f t="shared" si="782"/>
        <v>0</v>
      </c>
      <c r="AT1763" s="2">
        <f t="shared" si="782"/>
        <v>0</v>
      </c>
      <c r="AU1763" s="2">
        <f t="shared" si="782"/>
        <v>0</v>
      </c>
      <c r="AV1763" s="2">
        <f t="shared" si="782"/>
        <v>0</v>
      </c>
      <c r="AW1763" s="2">
        <f t="shared" si="782"/>
        <v>0</v>
      </c>
      <c r="AX1763" s="2">
        <f t="shared" si="782"/>
        <v>0</v>
      </c>
      <c r="AY1763" s="2">
        <f t="shared" si="782"/>
        <v>0</v>
      </c>
      <c r="AZ1763" s="2">
        <f t="shared" si="782"/>
        <v>0</v>
      </c>
      <c r="BA1763" s="2">
        <f t="shared" si="782"/>
        <v>0</v>
      </c>
      <c r="BB1763" s="2">
        <f t="shared" si="782"/>
        <v>0</v>
      </c>
      <c r="BC1763" s="2">
        <f t="shared" si="782"/>
        <v>0</v>
      </c>
      <c r="BD1763" s="2"/>
      <c r="BE1763" s="2"/>
      <c r="BF1763" s="2"/>
      <c r="BG1763" s="2"/>
      <c r="BH1763" s="2"/>
      <c r="BI1763" s="2"/>
      <c r="BJ1763" s="2"/>
      <c r="BK1763" s="2"/>
      <c r="BL1763" s="2"/>
      <c r="BM1763" s="2"/>
      <c r="BN1763" s="2"/>
      <c r="BO1763" s="2"/>
      <c r="BP1763" s="2"/>
      <c r="BQ1763" s="2"/>
      <c r="BR1763" s="2"/>
      <c r="BS1763" s="2"/>
      <c r="BT1763" s="2"/>
      <c r="BU1763" s="2"/>
      <c r="BV1763" s="2"/>
      <c r="BW1763" s="2"/>
      <c r="BX1763" s="2">
        <f>ROUND(SUMIF(AA1757:AA1761,"=36286615",FQ1757:FQ1761),2)</f>
        <v>0</v>
      </c>
      <c r="BY1763" s="2">
        <f>ROUND(SUMIF(AA1757:AA1761,"=36286615",FR1757:FR1761),2)</f>
        <v>0</v>
      </c>
      <c r="BZ1763" s="2">
        <f>ROUND(SUMIF(AA1757:AA1761,"=36286615",GL1757:GL1761),2)</f>
        <v>0</v>
      </c>
      <c r="CA1763" s="2">
        <f>ROUND(SUMIF(AA1757:AA1761,"=36286615",GM1757:GM1761),2)</f>
        <v>0</v>
      </c>
      <c r="CB1763" s="2">
        <f>ROUND(SUMIF(AA1757:AA1761,"=36286615",GN1757:GN1761),2)</f>
        <v>0</v>
      </c>
      <c r="CC1763" s="2">
        <f>ROUND(SUMIF(AA1757:AA1761,"=36286615",GO1757:GO1761),2)</f>
        <v>0</v>
      </c>
      <c r="CD1763" s="2">
        <f>ROUND(SUMIF(AA1757:AA1761,"=36286615",GP1757:GP1761),2)</f>
        <v>0</v>
      </c>
      <c r="CE1763" s="2">
        <f>AC1763-BX1763</f>
        <v>0</v>
      </c>
      <c r="CF1763" s="2">
        <f>AC1763-BY1763</f>
        <v>0</v>
      </c>
      <c r="CG1763" s="2">
        <f>BX1763-BZ1763</f>
        <v>0</v>
      </c>
      <c r="CH1763" s="2">
        <f>AC1763-BX1763-BY1763+BZ1763</f>
        <v>0</v>
      </c>
      <c r="CI1763" s="2">
        <f>BY1763-BZ1763</f>
        <v>0</v>
      </c>
      <c r="CJ1763" s="2">
        <f>ROUND(SUMIF(AA1757:AA1761,"=36286615",GX1757:GX1761),2)</f>
        <v>0</v>
      </c>
      <c r="CK1763" s="2">
        <f>ROUND(SUMIF(AA1757:AA1761,"=36286615",GY1757:GY1761),2)</f>
        <v>0</v>
      </c>
      <c r="CL1763" s="2">
        <f>ROUND(SUMIF(AA1757:AA1761,"=36286615",GZ1757:GZ1761),2)</f>
        <v>0</v>
      </c>
      <c r="CM1763" s="2"/>
      <c r="CN1763" s="2"/>
      <c r="CO1763" s="2"/>
      <c r="CP1763" s="2"/>
      <c r="CQ1763" s="2"/>
      <c r="CR1763" s="2"/>
      <c r="CS1763" s="2"/>
      <c r="CT1763" s="2"/>
      <c r="CU1763" s="2"/>
      <c r="CV1763" s="2"/>
      <c r="CW1763" s="2"/>
      <c r="CX1763" s="2"/>
      <c r="CY1763" s="2"/>
      <c r="CZ1763" s="2"/>
      <c r="DA1763" s="2"/>
      <c r="DB1763" s="2"/>
      <c r="DC1763" s="2"/>
      <c r="DD1763" s="2"/>
      <c r="DE1763" s="2"/>
      <c r="DF1763" s="2"/>
      <c r="DG1763" s="3"/>
      <c r="DH1763" s="3"/>
      <c r="DI1763" s="3"/>
      <c r="DJ1763" s="3"/>
      <c r="DK1763" s="3"/>
      <c r="DL1763" s="3"/>
      <c r="DM1763" s="3"/>
      <c r="DN1763" s="3"/>
      <c r="DO1763" s="3"/>
      <c r="DP1763" s="3"/>
      <c r="DQ1763" s="3"/>
      <c r="DR1763" s="3"/>
      <c r="DS1763" s="3"/>
      <c r="DT1763" s="3"/>
      <c r="DU1763" s="3"/>
      <c r="DV1763" s="3"/>
      <c r="DW1763" s="3"/>
      <c r="DX1763" s="3"/>
      <c r="DY1763" s="3"/>
      <c r="DZ1763" s="3"/>
      <c r="EA1763" s="3"/>
      <c r="EB1763" s="3"/>
      <c r="EC1763" s="3"/>
      <c r="ED1763" s="3"/>
      <c r="EE1763" s="3"/>
      <c r="EF1763" s="3"/>
      <c r="EG1763" s="3"/>
      <c r="EH1763" s="3"/>
      <c r="EI1763" s="3"/>
      <c r="EJ1763" s="3"/>
      <c r="EK1763" s="3"/>
      <c r="EL1763" s="3"/>
      <c r="EM1763" s="3"/>
      <c r="EN1763" s="3"/>
      <c r="EO1763" s="3"/>
      <c r="EP1763" s="3"/>
      <c r="EQ1763" s="3"/>
      <c r="ER1763" s="3"/>
      <c r="ES1763" s="3"/>
      <c r="ET1763" s="3"/>
      <c r="EU1763" s="3"/>
      <c r="EV1763" s="3"/>
      <c r="EW1763" s="3"/>
      <c r="EX1763" s="3"/>
      <c r="EY1763" s="3"/>
      <c r="EZ1763" s="3"/>
      <c r="FA1763" s="3"/>
      <c r="FB1763" s="3"/>
      <c r="FC1763" s="3"/>
      <c r="FD1763" s="3"/>
      <c r="FE1763" s="3"/>
      <c r="FF1763" s="3"/>
      <c r="FG1763" s="3"/>
      <c r="FH1763" s="3"/>
      <c r="FI1763" s="3"/>
      <c r="FJ1763" s="3"/>
      <c r="FK1763" s="3"/>
      <c r="FL1763" s="3"/>
      <c r="FM1763" s="3"/>
      <c r="FN1763" s="3"/>
      <c r="FO1763" s="3"/>
      <c r="FP1763" s="3"/>
      <c r="FQ1763" s="3"/>
      <c r="FR1763" s="3"/>
      <c r="FS1763" s="3"/>
      <c r="FT1763" s="3"/>
      <c r="FU1763" s="3"/>
      <c r="FV1763" s="3"/>
      <c r="FW1763" s="3"/>
      <c r="FX1763" s="3"/>
      <c r="FY1763" s="3"/>
      <c r="FZ1763" s="3"/>
      <c r="GA1763" s="3"/>
      <c r="GB1763" s="3"/>
      <c r="GC1763" s="3"/>
      <c r="GD1763" s="3"/>
      <c r="GE1763" s="3"/>
      <c r="GF1763" s="3"/>
      <c r="GG1763" s="3"/>
      <c r="GH1763" s="3"/>
      <c r="GI1763" s="3"/>
      <c r="GJ1763" s="3"/>
      <c r="GK1763" s="3"/>
      <c r="GL1763" s="3"/>
      <c r="GM1763" s="3"/>
      <c r="GN1763" s="3"/>
      <c r="GO1763" s="3"/>
      <c r="GP1763" s="3"/>
      <c r="GQ1763" s="3"/>
      <c r="GR1763" s="3"/>
      <c r="GS1763" s="3"/>
      <c r="GT1763" s="3"/>
      <c r="GU1763" s="3"/>
      <c r="GV1763" s="3"/>
      <c r="GW1763" s="3"/>
      <c r="GX1763" s="3">
        <v>0</v>
      </c>
    </row>
    <row r="1765" spans="1:245" x14ac:dyDescent="0.2">
      <c r="A1765" s="4">
        <v>50</v>
      </c>
      <c r="B1765" s="4">
        <v>0</v>
      </c>
      <c r="C1765" s="4">
        <v>0</v>
      </c>
      <c r="D1765" s="4">
        <v>1</v>
      </c>
      <c r="E1765" s="4">
        <v>201</v>
      </c>
      <c r="F1765" s="4">
        <f>ROUND(Source!O1763,O1765)</f>
        <v>0</v>
      </c>
      <c r="G1765" s="4" t="s">
        <v>12</v>
      </c>
      <c r="H1765" s="4" t="s">
        <v>13</v>
      </c>
      <c r="I1765" s="4"/>
      <c r="J1765" s="4"/>
      <c r="K1765" s="4">
        <v>201</v>
      </c>
      <c r="L1765" s="4">
        <v>1</v>
      </c>
      <c r="M1765" s="4">
        <v>3</v>
      </c>
      <c r="N1765" s="4" t="s">
        <v>3</v>
      </c>
      <c r="O1765" s="4">
        <v>2</v>
      </c>
      <c r="P1765" s="4"/>
      <c r="Q1765" s="4"/>
      <c r="R1765" s="4"/>
      <c r="S1765" s="4"/>
      <c r="T1765" s="4"/>
      <c r="U1765" s="4"/>
      <c r="V1765" s="4"/>
      <c r="W1765" s="4"/>
    </row>
    <row r="1766" spans="1:245" x14ac:dyDescent="0.2">
      <c r="A1766" s="4">
        <v>50</v>
      </c>
      <c r="B1766" s="4">
        <v>0</v>
      </c>
      <c r="C1766" s="4">
        <v>0</v>
      </c>
      <c r="D1766" s="4">
        <v>1</v>
      </c>
      <c r="E1766" s="4">
        <v>202</v>
      </c>
      <c r="F1766" s="4">
        <f>ROUND(Source!P1763,O1766)</f>
        <v>0</v>
      </c>
      <c r="G1766" s="4" t="s">
        <v>14</v>
      </c>
      <c r="H1766" s="4" t="s">
        <v>15</v>
      </c>
      <c r="I1766" s="4"/>
      <c r="J1766" s="4"/>
      <c r="K1766" s="4">
        <v>202</v>
      </c>
      <c r="L1766" s="4">
        <v>2</v>
      </c>
      <c r="M1766" s="4">
        <v>3</v>
      </c>
      <c r="N1766" s="4" t="s">
        <v>3</v>
      </c>
      <c r="O1766" s="4">
        <v>2</v>
      </c>
      <c r="P1766" s="4"/>
      <c r="Q1766" s="4"/>
      <c r="R1766" s="4"/>
      <c r="S1766" s="4"/>
      <c r="T1766" s="4"/>
      <c r="U1766" s="4"/>
      <c r="V1766" s="4"/>
      <c r="W1766" s="4"/>
    </row>
    <row r="1767" spans="1:245" x14ac:dyDescent="0.2">
      <c r="A1767" s="4">
        <v>50</v>
      </c>
      <c r="B1767" s="4">
        <v>0</v>
      </c>
      <c r="C1767" s="4">
        <v>0</v>
      </c>
      <c r="D1767" s="4">
        <v>1</v>
      </c>
      <c r="E1767" s="4">
        <v>222</v>
      </c>
      <c r="F1767" s="4">
        <f>ROUND(Source!AO1763,O1767)</f>
        <v>0</v>
      </c>
      <c r="G1767" s="4" t="s">
        <v>16</v>
      </c>
      <c r="H1767" s="4" t="s">
        <v>17</v>
      </c>
      <c r="I1767" s="4"/>
      <c r="J1767" s="4"/>
      <c r="K1767" s="4">
        <v>222</v>
      </c>
      <c r="L1767" s="4">
        <v>3</v>
      </c>
      <c r="M1767" s="4">
        <v>3</v>
      </c>
      <c r="N1767" s="4" t="s">
        <v>3</v>
      </c>
      <c r="O1767" s="4">
        <v>2</v>
      </c>
      <c r="P1767" s="4"/>
      <c r="Q1767" s="4"/>
      <c r="R1767" s="4"/>
      <c r="S1767" s="4"/>
      <c r="T1767" s="4"/>
      <c r="U1767" s="4"/>
      <c r="V1767" s="4"/>
      <c r="W1767" s="4"/>
    </row>
    <row r="1768" spans="1:245" x14ac:dyDescent="0.2">
      <c r="A1768" s="4">
        <v>50</v>
      </c>
      <c r="B1768" s="4">
        <v>0</v>
      </c>
      <c r="C1768" s="4">
        <v>0</v>
      </c>
      <c r="D1768" s="4">
        <v>1</v>
      </c>
      <c r="E1768" s="4">
        <v>225</v>
      </c>
      <c r="F1768" s="4">
        <f>ROUND(Source!AV1763,O1768)</f>
        <v>0</v>
      </c>
      <c r="G1768" s="4" t="s">
        <v>18</v>
      </c>
      <c r="H1768" s="4" t="s">
        <v>19</v>
      </c>
      <c r="I1768" s="4"/>
      <c r="J1768" s="4"/>
      <c r="K1768" s="4">
        <v>225</v>
      </c>
      <c r="L1768" s="4">
        <v>4</v>
      </c>
      <c r="M1768" s="4">
        <v>3</v>
      </c>
      <c r="N1768" s="4" t="s">
        <v>3</v>
      </c>
      <c r="O1768" s="4">
        <v>2</v>
      </c>
      <c r="P1768" s="4"/>
      <c r="Q1768" s="4"/>
      <c r="R1768" s="4"/>
      <c r="S1768" s="4"/>
      <c r="T1768" s="4"/>
      <c r="U1768" s="4"/>
      <c r="V1768" s="4"/>
      <c r="W1768" s="4"/>
    </row>
    <row r="1769" spans="1:245" x14ac:dyDescent="0.2">
      <c r="A1769" s="4">
        <v>50</v>
      </c>
      <c r="B1769" s="4">
        <v>0</v>
      </c>
      <c r="C1769" s="4">
        <v>0</v>
      </c>
      <c r="D1769" s="4">
        <v>1</v>
      </c>
      <c r="E1769" s="4">
        <v>226</v>
      </c>
      <c r="F1769" s="4">
        <f>ROUND(Source!AW1763,O1769)</f>
        <v>0</v>
      </c>
      <c r="G1769" s="4" t="s">
        <v>20</v>
      </c>
      <c r="H1769" s="4" t="s">
        <v>21</v>
      </c>
      <c r="I1769" s="4"/>
      <c r="J1769" s="4"/>
      <c r="K1769" s="4">
        <v>226</v>
      </c>
      <c r="L1769" s="4">
        <v>5</v>
      </c>
      <c r="M1769" s="4">
        <v>3</v>
      </c>
      <c r="N1769" s="4" t="s">
        <v>3</v>
      </c>
      <c r="O1769" s="4">
        <v>2</v>
      </c>
      <c r="P1769" s="4"/>
      <c r="Q1769" s="4"/>
      <c r="R1769" s="4"/>
      <c r="S1769" s="4"/>
      <c r="T1769" s="4"/>
      <c r="U1769" s="4"/>
      <c r="V1769" s="4"/>
      <c r="W1769" s="4"/>
    </row>
    <row r="1770" spans="1:245" x14ac:dyDescent="0.2">
      <c r="A1770" s="4">
        <v>50</v>
      </c>
      <c r="B1770" s="4">
        <v>0</v>
      </c>
      <c r="C1770" s="4">
        <v>0</v>
      </c>
      <c r="D1770" s="4">
        <v>1</v>
      </c>
      <c r="E1770" s="4">
        <v>227</v>
      </c>
      <c r="F1770" s="4">
        <f>ROUND(Source!AX1763,O1770)</f>
        <v>0</v>
      </c>
      <c r="G1770" s="4" t="s">
        <v>22</v>
      </c>
      <c r="H1770" s="4" t="s">
        <v>23</v>
      </c>
      <c r="I1770" s="4"/>
      <c r="J1770" s="4"/>
      <c r="K1770" s="4">
        <v>227</v>
      </c>
      <c r="L1770" s="4">
        <v>6</v>
      </c>
      <c r="M1770" s="4">
        <v>3</v>
      </c>
      <c r="N1770" s="4" t="s">
        <v>3</v>
      </c>
      <c r="O1770" s="4">
        <v>2</v>
      </c>
      <c r="P1770" s="4"/>
      <c r="Q1770" s="4"/>
      <c r="R1770" s="4"/>
      <c r="S1770" s="4"/>
      <c r="T1770" s="4"/>
      <c r="U1770" s="4"/>
      <c r="V1770" s="4"/>
      <c r="W1770" s="4"/>
    </row>
    <row r="1771" spans="1:245" x14ac:dyDescent="0.2">
      <c r="A1771" s="4">
        <v>50</v>
      </c>
      <c r="B1771" s="4">
        <v>0</v>
      </c>
      <c r="C1771" s="4">
        <v>0</v>
      </c>
      <c r="D1771" s="4">
        <v>1</v>
      </c>
      <c r="E1771" s="4">
        <v>228</v>
      </c>
      <c r="F1771" s="4">
        <f>ROUND(Source!AY1763,O1771)</f>
        <v>0</v>
      </c>
      <c r="G1771" s="4" t="s">
        <v>24</v>
      </c>
      <c r="H1771" s="4" t="s">
        <v>25</v>
      </c>
      <c r="I1771" s="4"/>
      <c r="J1771" s="4"/>
      <c r="K1771" s="4">
        <v>228</v>
      </c>
      <c r="L1771" s="4">
        <v>7</v>
      </c>
      <c r="M1771" s="4">
        <v>3</v>
      </c>
      <c r="N1771" s="4" t="s">
        <v>3</v>
      </c>
      <c r="O1771" s="4">
        <v>2</v>
      </c>
      <c r="P1771" s="4"/>
      <c r="Q1771" s="4"/>
      <c r="R1771" s="4"/>
      <c r="S1771" s="4"/>
      <c r="T1771" s="4"/>
      <c r="U1771" s="4"/>
      <c r="V1771" s="4"/>
      <c r="W1771" s="4"/>
    </row>
    <row r="1772" spans="1:245" x14ac:dyDescent="0.2">
      <c r="A1772" s="4">
        <v>50</v>
      </c>
      <c r="B1772" s="4">
        <v>0</v>
      </c>
      <c r="C1772" s="4">
        <v>0</v>
      </c>
      <c r="D1772" s="4">
        <v>1</v>
      </c>
      <c r="E1772" s="4">
        <v>216</v>
      </c>
      <c r="F1772" s="4">
        <f>ROUND(Source!AP1763,O1772)</f>
        <v>0</v>
      </c>
      <c r="G1772" s="4" t="s">
        <v>26</v>
      </c>
      <c r="H1772" s="4" t="s">
        <v>27</v>
      </c>
      <c r="I1772" s="4"/>
      <c r="J1772" s="4"/>
      <c r="K1772" s="4">
        <v>216</v>
      </c>
      <c r="L1772" s="4">
        <v>8</v>
      </c>
      <c r="M1772" s="4">
        <v>3</v>
      </c>
      <c r="N1772" s="4" t="s">
        <v>3</v>
      </c>
      <c r="O1772" s="4">
        <v>2</v>
      </c>
      <c r="P1772" s="4"/>
      <c r="Q1772" s="4"/>
      <c r="R1772" s="4"/>
      <c r="S1772" s="4"/>
      <c r="T1772" s="4"/>
      <c r="U1772" s="4"/>
      <c r="V1772" s="4"/>
      <c r="W1772" s="4"/>
    </row>
    <row r="1773" spans="1:245" x14ac:dyDescent="0.2">
      <c r="A1773" s="4">
        <v>50</v>
      </c>
      <c r="B1773" s="4">
        <v>0</v>
      </c>
      <c r="C1773" s="4">
        <v>0</v>
      </c>
      <c r="D1773" s="4">
        <v>1</v>
      </c>
      <c r="E1773" s="4">
        <v>223</v>
      </c>
      <c r="F1773" s="4">
        <f>ROUND(Source!AQ1763,O1773)</f>
        <v>0</v>
      </c>
      <c r="G1773" s="4" t="s">
        <v>28</v>
      </c>
      <c r="H1773" s="4" t="s">
        <v>29</v>
      </c>
      <c r="I1773" s="4"/>
      <c r="J1773" s="4"/>
      <c r="K1773" s="4">
        <v>223</v>
      </c>
      <c r="L1773" s="4">
        <v>9</v>
      </c>
      <c r="M1773" s="4">
        <v>3</v>
      </c>
      <c r="N1773" s="4" t="s">
        <v>3</v>
      </c>
      <c r="O1773" s="4">
        <v>2</v>
      </c>
      <c r="P1773" s="4"/>
      <c r="Q1773" s="4"/>
      <c r="R1773" s="4"/>
      <c r="S1773" s="4"/>
      <c r="T1773" s="4"/>
      <c r="U1773" s="4"/>
      <c r="V1773" s="4"/>
      <c r="W1773" s="4"/>
    </row>
    <row r="1774" spans="1:245" x14ac:dyDescent="0.2">
      <c r="A1774" s="4">
        <v>50</v>
      </c>
      <c r="B1774" s="4">
        <v>0</v>
      </c>
      <c r="C1774" s="4">
        <v>0</v>
      </c>
      <c r="D1774" s="4">
        <v>1</v>
      </c>
      <c r="E1774" s="4">
        <v>229</v>
      </c>
      <c r="F1774" s="4">
        <f>ROUND(Source!AZ1763,O1774)</f>
        <v>0</v>
      </c>
      <c r="G1774" s="4" t="s">
        <v>30</v>
      </c>
      <c r="H1774" s="4" t="s">
        <v>31</v>
      </c>
      <c r="I1774" s="4"/>
      <c r="J1774" s="4"/>
      <c r="K1774" s="4">
        <v>229</v>
      </c>
      <c r="L1774" s="4">
        <v>10</v>
      </c>
      <c r="M1774" s="4">
        <v>3</v>
      </c>
      <c r="N1774" s="4" t="s">
        <v>3</v>
      </c>
      <c r="O1774" s="4">
        <v>2</v>
      </c>
      <c r="P1774" s="4"/>
      <c r="Q1774" s="4"/>
      <c r="R1774" s="4"/>
      <c r="S1774" s="4"/>
      <c r="T1774" s="4"/>
      <c r="U1774" s="4"/>
      <c r="V1774" s="4"/>
      <c r="W1774" s="4"/>
    </row>
    <row r="1775" spans="1:245" x14ac:dyDescent="0.2">
      <c r="A1775" s="4">
        <v>50</v>
      </c>
      <c r="B1775" s="4">
        <v>0</v>
      </c>
      <c r="C1775" s="4">
        <v>0</v>
      </c>
      <c r="D1775" s="4">
        <v>1</v>
      </c>
      <c r="E1775" s="4">
        <v>203</v>
      </c>
      <c r="F1775" s="4">
        <f>ROUND(Source!Q1763,O1775)</f>
        <v>0</v>
      </c>
      <c r="G1775" s="4" t="s">
        <v>32</v>
      </c>
      <c r="H1775" s="4" t="s">
        <v>33</v>
      </c>
      <c r="I1775" s="4"/>
      <c r="J1775" s="4"/>
      <c r="K1775" s="4">
        <v>203</v>
      </c>
      <c r="L1775" s="4">
        <v>11</v>
      </c>
      <c r="M1775" s="4">
        <v>3</v>
      </c>
      <c r="N1775" s="4" t="s">
        <v>3</v>
      </c>
      <c r="O1775" s="4">
        <v>2</v>
      </c>
      <c r="P1775" s="4"/>
      <c r="Q1775" s="4"/>
      <c r="R1775" s="4"/>
      <c r="S1775" s="4"/>
      <c r="T1775" s="4"/>
      <c r="U1775" s="4"/>
      <c r="V1775" s="4"/>
      <c r="W1775" s="4"/>
    </row>
    <row r="1776" spans="1:245" x14ac:dyDescent="0.2">
      <c r="A1776" s="4">
        <v>50</v>
      </c>
      <c r="B1776" s="4">
        <v>0</v>
      </c>
      <c r="C1776" s="4">
        <v>0</v>
      </c>
      <c r="D1776" s="4">
        <v>1</v>
      </c>
      <c r="E1776" s="4">
        <v>231</v>
      </c>
      <c r="F1776" s="4">
        <f>ROUND(Source!BB1763,O1776)</f>
        <v>0</v>
      </c>
      <c r="G1776" s="4" t="s">
        <v>34</v>
      </c>
      <c r="H1776" s="4" t="s">
        <v>35</v>
      </c>
      <c r="I1776" s="4"/>
      <c r="J1776" s="4"/>
      <c r="K1776" s="4">
        <v>231</v>
      </c>
      <c r="L1776" s="4">
        <v>12</v>
      </c>
      <c r="M1776" s="4">
        <v>3</v>
      </c>
      <c r="N1776" s="4" t="s">
        <v>3</v>
      </c>
      <c r="O1776" s="4">
        <v>2</v>
      </c>
      <c r="P1776" s="4"/>
      <c r="Q1776" s="4"/>
      <c r="R1776" s="4"/>
      <c r="S1776" s="4"/>
      <c r="T1776" s="4"/>
      <c r="U1776" s="4"/>
      <c r="V1776" s="4"/>
      <c r="W1776" s="4"/>
    </row>
    <row r="1777" spans="1:206" x14ac:dyDescent="0.2">
      <c r="A1777" s="4">
        <v>50</v>
      </c>
      <c r="B1777" s="4">
        <v>0</v>
      </c>
      <c r="C1777" s="4">
        <v>0</v>
      </c>
      <c r="D1777" s="4">
        <v>1</v>
      </c>
      <c r="E1777" s="4">
        <v>204</v>
      </c>
      <c r="F1777" s="4">
        <f>ROUND(Source!R1763,O1777)</f>
        <v>0</v>
      </c>
      <c r="G1777" s="4" t="s">
        <v>36</v>
      </c>
      <c r="H1777" s="4" t="s">
        <v>37</v>
      </c>
      <c r="I1777" s="4"/>
      <c r="J1777" s="4"/>
      <c r="K1777" s="4">
        <v>204</v>
      </c>
      <c r="L1777" s="4">
        <v>13</v>
      </c>
      <c r="M1777" s="4">
        <v>3</v>
      </c>
      <c r="N1777" s="4" t="s">
        <v>3</v>
      </c>
      <c r="O1777" s="4">
        <v>2</v>
      </c>
      <c r="P1777" s="4"/>
      <c r="Q1777" s="4"/>
      <c r="R1777" s="4"/>
      <c r="S1777" s="4"/>
      <c r="T1777" s="4"/>
      <c r="U1777" s="4"/>
      <c r="V1777" s="4"/>
      <c r="W1777" s="4"/>
    </row>
    <row r="1778" spans="1:206" x14ac:dyDescent="0.2">
      <c r="A1778" s="4">
        <v>50</v>
      </c>
      <c r="B1778" s="4">
        <v>0</v>
      </c>
      <c r="C1778" s="4">
        <v>0</v>
      </c>
      <c r="D1778" s="4">
        <v>1</v>
      </c>
      <c r="E1778" s="4">
        <v>205</v>
      </c>
      <c r="F1778" s="4">
        <f>ROUND(Source!S1763,O1778)</f>
        <v>0</v>
      </c>
      <c r="G1778" s="4" t="s">
        <v>38</v>
      </c>
      <c r="H1778" s="4" t="s">
        <v>39</v>
      </c>
      <c r="I1778" s="4"/>
      <c r="J1778" s="4"/>
      <c r="K1778" s="4">
        <v>205</v>
      </c>
      <c r="L1778" s="4">
        <v>14</v>
      </c>
      <c r="M1778" s="4">
        <v>3</v>
      </c>
      <c r="N1778" s="4" t="s">
        <v>3</v>
      </c>
      <c r="O1778" s="4">
        <v>2</v>
      </c>
      <c r="P1778" s="4"/>
      <c r="Q1778" s="4"/>
      <c r="R1778" s="4"/>
      <c r="S1778" s="4"/>
      <c r="T1778" s="4"/>
      <c r="U1778" s="4"/>
      <c r="V1778" s="4"/>
      <c r="W1778" s="4"/>
    </row>
    <row r="1779" spans="1:206" x14ac:dyDescent="0.2">
      <c r="A1779" s="4">
        <v>50</v>
      </c>
      <c r="B1779" s="4">
        <v>0</v>
      </c>
      <c r="C1779" s="4">
        <v>0</v>
      </c>
      <c r="D1779" s="4">
        <v>1</v>
      </c>
      <c r="E1779" s="4">
        <v>232</v>
      </c>
      <c r="F1779" s="4">
        <f>ROUND(Source!BC1763,O1779)</f>
        <v>0</v>
      </c>
      <c r="G1779" s="4" t="s">
        <v>40</v>
      </c>
      <c r="H1779" s="4" t="s">
        <v>41</v>
      </c>
      <c r="I1779" s="4"/>
      <c r="J1779" s="4"/>
      <c r="K1779" s="4">
        <v>232</v>
      </c>
      <c r="L1779" s="4">
        <v>15</v>
      </c>
      <c r="M1779" s="4">
        <v>3</v>
      </c>
      <c r="N1779" s="4" t="s">
        <v>3</v>
      </c>
      <c r="O1779" s="4">
        <v>2</v>
      </c>
      <c r="P1779" s="4"/>
      <c r="Q1779" s="4"/>
      <c r="R1779" s="4"/>
      <c r="S1779" s="4"/>
      <c r="T1779" s="4"/>
      <c r="U1779" s="4"/>
      <c r="V1779" s="4"/>
      <c r="W1779" s="4"/>
    </row>
    <row r="1780" spans="1:206" x14ac:dyDescent="0.2">
      <c r="A1780" s="4">
        <v>50</v>
      </c>
      <c r="B1780" s="4">
        <v>0</v>
      </c>
      <c r="C1780" s="4">
        <v>0</v>
      </c>
      <c r="D1780" s="4">
        <v>1</v>
      </c>
      <c r="E1780" s="4">
        <v>214</v>
      </c>
      <c r="F1780" s="4">
        <f>ROUND(Source!AS1763,O1780)</f>
        <v>0</v>
      </c>
      <c r="G1780" s="4" t="s">
        <v>42</v>
      </c>
      <c r="H1780" s="4" t="s">
        <v>43</v>
      </c>
      <c r="I1780" s="4"/>
      <c r="J1780" s="4"/>
      <c r="K1780" s="4">
        <v>214</v>
      </c>
      <c r="L1780" s="4">
        <v>16</v>
      </c>
      <c r="M1780" s="4">
        <v>3</v>
      </c>
      <c r="N1780" s="4" t="s">
        <v>3</v>
      </c>
      <c r="O1780" s="4">
        <v>2</v>
      </c>
      <c r="P1780" s="4"/>
      <c r="Q1780" s="4"/>
      <c r="R1780" s="4"/>
      <c r="S1780" s="4"/>
      <c r="T1780" s="4"/>
      <c r="U1780" s="4"/>
      <c r="V1780" s="4"/>
      <c r="W1780" s="4"/>
    </row>
    <row r="1781" spans="1:206" x14ac:dyDescent="0.2">
      <c r="A1781" s="4">
        <v>50</v>
      </c>
      <c r="B1781" s="4">
        <v>0</v>
      </c>
      <c r="C1781" s="4">
        <v>0</v>
      </c>
      <c r="D1781" s="4">
        <v>1</v>
      </c>
      <c r="E1781" s="4">
        <v>215</v>
      </c>
      <c r="F1781" s="4">
        <f>ROUND(Source!AT1763,O1781)</f>
        <v>0</v>
      </c>
      <c r="G1781" s="4" t="s">
        <v>44</v>
      </c>
      <c r="H1781" s="4" t="s">
        <v>45</v>
      </c>
      <c r="I1781" s="4"/>
      <c r="J1781" s="4"/>
      <c r="K1781" s="4">
        <v>215</v>
      </c>
      <c r="L1781" s="4">
        <v>17</v>
      </c>
      <c r="M1781" s="4">
        <v>3</v>
      </c>
      <c r="N1781" s="4" t="s">
        <v>3</v>
      </c>
      <c r="O1781" s="4">
        <v>2</v>
      </c>
      <c r="P1781" s="4"/>
      <c r="Q1781" s="4"/>
      <c r="R1781" s="4"/>
      <c r="S1781" s="4"/>
      <c r="T1781" s="4"/>
      <c r="U1781" s="4"/>
      <c r="V1781" s="4"/>
      <c r="W1781" s="4"/>
    </row>
    <row r="1782" spans="1:206" x14ac:dyDescent="0.2">
      <c r="A1782" s="4">
        <v>50</v>
      </c>
      <c r="B1782" s="4">
        <v>0</v>
      </c>
      <c r="C1782" s="4">
        <v>0</v>
      </c>
      <c r="D1782" s="4">
        <v>1</v>
      </c>
      <c r="E1782" s="4">
        <v>217</v>
      </c>
      <c r="F1782" s="4">
        <f>ROUND(Source!AU1763,O1782)</f>
        <v>0</v>
      </c>
      <c r="G1782" s="4" t="s">
        <v>46</v>
      </c>
      <c r="H1782" s="4" t="s">
        <v>47</v>
      </c>
      <c r="I1782" s="4"/>
      <c r="J1782" s="4"/>
      <c r="K1782" s="4">
        <v>217</v>
      </c>
      <c r="L1782" s="4">
        <v>18</v>
      </c>
      <c r="M1782" s="4">
        <v>3</v>
      </c>
      <c r="N1782" s="4" t="s">
        <v>3</v>
      </c>
      <c r="O1782" s="4">
        <v>2</v>
      </c>
      <c r="P1782" s="4"/>
      <c r="Q1782" s="4"/>
      <c r="R1782" s="4"/>
      <c r="S1782" s="4"/>
      <c r="T1782" s="4"/>
      <c r="U1782" s="4"/>
      <c r="V1782" s="4"/>
      <c r="W1782" s="4"/>
    </row>
    <row r="1783" spans="1:206" x14ac:dyDescent="0.2">
      <c r="A1783" s="4">
        <v>50</v>
      </c>
      <c r="B1783" s="4">
        <v>0</v>
      </c>
      <c r="C1783" s="4">
        <v>0</v>
      </c>
      <c r="D1783" s="4">
        <v>1</v>
      </c>
      <c r="E1783" s="4">
        <v>230</v>
      </c>
      <c r="F1783" s="4">
        <f>ROUND(Source!BA1763,O1783)</f>
        <v>0</v>
      </c>
      <c r="G1783" s="4" t="s">
        <v>48</v>
      </c>
      <c r="H1783" s="4" t="s">
        <v>49</v>
      </c>
      <c r="I1783" s="4"/>
      <c r="J1783" s="4"/>
      <c r="K1783" s="4">
        <v>230</v>
      </c>
      <c r="L1783" s="4">
        <v>19</v>
      </c>
      <c r="M1783" s="4">
        <v>3</v>
      </c>
      <c r="N1783" s="4" t="s">
        <v>3</v>
      </c>
      <c r="O1783" s="4">
        <v>2</v>
      </c>
      <c r="P1783" s="4"/>
      <c r="Q1783" s="4"/>
      <c r="R1783" s="4"/>
      <c r="S1783" s="4"/>
      <c r="T1783" s="4"/>
      <c r="U1783" s="4"/>
      <c r="V1783" s="4"/>
      <c r="W1783" s="4"/>
    </row>
    <row r="1784" spans="1:206" x14ac:dyDescent="0.2">
      <c r="A1784" s="4">
        <v>50</v>
      </c>
      <c r="B1784" s="4">
        <v>0</v>
      </c>
      <c r="C1784" s="4">
        <v>0</v>
      </c>
      <c r="D1784" s="4">
        <v>1</v>
      </c>
      <c r="E1784" s="4">
        <v>206</v>
      </c>
      <c r="F1784" s="4">
        <f>ROUND(Source!T1763,O1784)</f>
        <v>0</v>
      </c>
      <c r="G1784" s="4" t="s">
        <v>50</v>
      </c>
      <c r="H1784" s="4" t="s">
        <v>51</v>
      </c>
      <c r="I1784" s="4"/>
      <c r="J1784" s="4"/>
      <c r="K1784" s="4">
        <v>206</v>
      </c>
      <c r="L1784" s="4">
        <v>20</v>
      </c>
      <c r="M1784" s="4">
        <v>3</v>
      </c>
      <c r="N1784" s="4" t="s">
        <v>3</v>
      </c>
      <c r="O1784" s="4">
        <v>2</v>
      </c>
      <c r="P1784" s="4"/>
      <c r="Q1784" s="4"/>
      <c r="R1784" s="4"/>
      <c r="S1784" s="4"/>
      <c r="T1784" s="4"/>
      <c r="U1784" s="4"/>
      <c r="V1784" s="4"/>
      <c r="W1784" s="4"/>
    </row>
    <row r="1785" spans="1:206" x14ac:dyDescent="0.2">
      <c r="A1785" s="4">
        <v>50</v>
      </c>
      <c r="B1785" s="4">
        <v>0</v>
      </c>
      <c r="C1785" s="4">
        <v>0</v>
      </c>
      <c r="D1785" s="4">
        <v>1</v>
      </c>
      <c r="E1785" s="4">
        <v>207</v>
      </c>
      <c r="F1785" s="4">
        <f>Source!U1763</f>
        <v>0</v>
      </c>
      <c r="G1785" s="4" t="s">
        <v>52</v>
      </c>
      <c r="H1785" s="4" t="s">
        <v>53</v>
      </c>
      <c r="I1785" s="4"/>
      <c r="J1785" s="4"/>
      <c r="K1785" s="4">
        <v>207</v>
      </c>
      <c r="L1785" s="4">
        <v>21</v>
      </c>
      <c r="M1785" s="4">
        <v>3</v>
      </c>
      <c r="N1785" s="4" t="s">
        <v>3</v>
      </c>
      <c r="O1785" s="4">
        <v>-1</v>
      </c>
      <c r="P1785" s="4"/>
      <c r="Q1785" s="4"/>
      <c r="R1785" s="4"/>
      <c r="S1785" s="4"/>
      <c r="T1785" s="4"/>
      <c r="U1785" s="4"/>
      <c r="V1785" s="4"/>
      <c r="W1785" s="4"/>
    </row>
    <row r="1786" spans="1:206" x14ac:dyDescent="0.2">
      <c r="A1786" s="4">
        <v>50</v>
      </c>
      <c r="B1786" s="4">
        <v>0</v>
      </c>
      <c r="C1786" s="4">
        <v>0</v>
      </c>
      <c r="D1786" s="4">
        <v>1</v>
      </c>
      <c r="E1786" s="4">
        <v>208</v>
      </c>
      <c r="F1786" s="4">
        <f>Source!V1763</f>
        <v>0</v>
      </c>
      <c r="G1786" s="4" t="s">
        <v>54</v>
      </c>
      <c r="H1786" s="4" t="s">
        <v>55</v>
      </c>
      <c r="I1786" s="4"/>
      <c r="J1786" s="4"/>
      <c r="K1786" s="4">
        <v>208</v>
      </c>
      <c r="L1786" s="4">
        <v>22</v>
      </c>
      <c r="M1786" s="4">
        <v>3</v>
      </c>
      <c r="N1786" s="4" t="s">
        <v>3</v>
      </c>
      <c r="O1786" s="4">
        <v>-1</v>
      </c>
      <c r="P1786" s="4"/>
      <c r="Q1786" s="4"/>
      <c r="R1786" s="4"/>
      <c r="S1786" s="4"/>
      <c r="T1786" s="4"/>
      <c r="U1786" s="4"/>
      <c r="V1786" s="4"/>
      <c r="W1786" s="4"/>
    </row>
    <row r="1787" spans="1:206" x14ac:dyDescent="0.2">
      <c r="A1787" s="4">
        <v>50</v>
      </c>
      <c r="B1787" s="4">
        <v>0</v>
      </c>
      <c r="C1787" s="4">
        <v>0</v>
      </c>
      <c r="D1787" s="4">
        <v>1</v>
      </c>
      <c r="E1787" s="4">
        <v>209</v>
      </c>
      <c r="F1787" s="4">
        <f>ROUND(Source!W1763,O1787)</f>
        <v>0</v>
      </c>
      <c r="G1787" s="4" t="s">
        <v>56</v>
      </c>
      <c r="H1787" s="4" t="s">
        <v>57</v>
      </c>
      <c r="I1787" s="4"/>
      <c r="J1787" s="4"/>
      <c r="K1787" s="4">
        <v>209</v>
      </c>
      <c r="L1787" s="4">
        <v>23</v>
      </c>
      <c r="M1787" s="4">
        <v>3</v>
      </c>
      <c r="N1787" s="4" t="s">
        <v>3</v>
      </c>
      <c r="O1787" s="4">
        <v>2</v>
      </c>
      <c r="P1787" s="4"/>
      <c r="Q1787" s="4"/>
      <c r="R1787" s="4"/>
      <c r="S1787" s="4"/>
      <c r="T1787" s="4"/>
      <c r="U1787" s="4"/>
      <c r="V1787" s="4"/>
      <c r="W1787" s="4"/>
    </row>
    <row r="1788" spans="1:206" x14ac:dyDescent="0.2">
      <c r="A1788" s="4">
        <v>50</v>
      </c>
      <c r="B1788" s="4">
        <v>0</v>
      </c>
      <c r="C1788" s="4">
        <v>0</v>
      </c>
      <c r="D1788" s="4">
        <v>1</v>
      </c>
      <c r="E1788" s="4">
        <v>210</v>
      </c>
      <c r="F1788" s="4">
        <f>ROUND(Source!X1763,O1788)</f>
        <v>0</v>
      </c>
      <c r="G1788" s="4" t="s">
        <v>58</v>
      </c>
      <c r="H1788" s="4" t="s">
        <v>59</v>
      </c>
      <c r="I1788" s="4"/>
      <c r="J1788" s="4"/>
      <c r="K1788" s="4">
        <v>210</v>
      </c>
      <c r="L1788" s="4">
        <v>24</v>
      </c>
      <c r="M1788" s="4">
        <v>3</v>
      </c>
      <c r="N1788" s="4" t="s">
        <v>3</v>
      </c>
      <c r="O1788" s="4">
        <v>2</v>
      </c>
      <c r="P1788" s="4"/>
      <c r="Q1788" s="4"/>
      <c r="R1788" s="4"/>
      <c r="S1788" s="4"/>
      <c r="T1788" s="4"/>
      <c r="U1788" s="4"/>
      <c r="V1788" s="4"/>
      <c r="W1788" s="4"/>
    </row>
    <row r="1789" spans="1:206" x14ac:dyDescent="0.2">
      <c r="A1789" s="4">
        <v>50</v>
      </c>
      <c r="B1789" s="4">
        <v>0</v>
      </c>
      <c r="C1789" s="4">
        <v>0</v>
      </c>
      <c r="D1789" s="4">
        <v>1</v>
      </c>
      <c r="E1789" s="4">
        <v>211</v>
      </c>
      <c r="F1789" s="4">
        <f>ROUND(Source!Y1763,O1789)</f>
        <v>0</v>
      </c>
      <c r="G1789" s="4" t="s">
        <v>60</v>
      </c>
      <c r="H1789" s="4" t="s">
        <v>61</v>
      </c>
      <c r="I1789" s="4"/>
      <c r="J1789" s="4"/>
      <c r="K1789" s="4">
        <v>211</v>
      </c>
      <c r="L1789" s="4">
        <v>25</v>
      </c>
      <c r="M1789" s="4">
        <v>3</v>
      </c>
      <c r="N1789" s="4" t="s">
        <v>3</v>
      </c>
      <c r="O1789" s="4">
        <v>2</v>
      </c>
      <c r="P1789" s="4"/>
      <c r="Q1789" s="4"/>
      <c r="R1789" s="4"/>
      <c r="S1789" s="4"/>
      <c r="T1789" s="4"/>
      <c r="U1789" s="4"/>
      <c r="V1789" s="4"/>
      <c r="W1789" s="4"/>
    </row>
    <row r="1790" spans="1:206" x14ac:dyDescent="0.2">
      <c r="A1790" s="4">
        <v>50</v>
      </c>
      <c r="B1790" s="4">
        <v>0</v>
      </c>
      <c r="C1790" s="4">
        <v>0</v>
      </c>
      <c r="D1790" s="4">
        <v>1</v>
      </c>
      <c r="E1790" s="4">
        <v>224</v>
      </c>
      <c r="F1790" s="4">
        <f>ROUND(Source!AR1763,O1790)</f>
        <v>0</v>
      </c>
      <c r="G1790" s="4" t="s">
        <v>62</v>
      </c>
      <c r="H1790" s="4" t="s">
        <v>63</v>
      </c>
      <c r="I1790" s="4"/>
      <c r="J1790" s="4"/>
      <c r="K1790" s="4">
        <v>224</v>
      </c>
      <c r="L1790" s="4">
        <v>26</v>
      </c>
      <c r="M1790" s="4">
        <v>3</v>
      </c>
      <c r="N1790" s="4" t="s">
        <v>3</v>
      </c>
      <c r="O1790" s="4">
        <v>2</v>
      </c>
      <c r="P1790" s="4"/>
      <c r="Q1790" s="4"/>
      <c r="R1790" s="4"/>
      <c r="S1790" s="4"/>
      <c r="T1790" s="4"/>
      <c r="U1790" s="4"/>
      <c r="V1790" s="4"/>
      <c r="W1790" s="4"/>
    </row>
    <row r="1792" spans="1:206" x14ac:dyDescent="0.2">
      <c r="A1792" s="2">
        <v>51</v>
      </c>
      <c r="B1792" s="2">
        <f>B1633</f>
        <v>1</v>
      </c>
      <c r="C1792" s="2">
        <f>A1633</f>
        <v>4</v>
      </c>
      <c r="D1792" s="2">
        <f>ROW(A1633)</f>
        <v>1633</v>
      </c>
      <c r="E1792" s="2"/>
      <c r="F1792" s="2" t="str">
        <f>IF(F1633&lt;&gt;"",F1633,"")</f>
        <v>Новый раздел</v>
      </c>
      <c r="G1792" s="2" t="str">
        <f>IF(G1633&lt;&gt;"",G1633,"")</f>
        <v>Шаболовка ул, д.25 корп 2</v>
      </c>
      <c r="H1792" s="2">
        <v>0</v>
      </c>
      <c r="I1792" s="2"/>
      <c r="J1792" s="2"/>
      <c r="K1792" s="2"/>
      <c r="L1792" s="2"/>
      <c r="M1792" s="2"/>
      <c r="N1792" s="2"/>
      <c r="O1792" s="2">
        <f t="shared" ref="O1792:T1792" si="783">ROUND(O1649+O1685+O1724+O1763+AB1792,2)</f>
        <v>0</v>
      </c>
      <c r="P1792" s="2">
        <f t="shared" si="783"/>
        <v>0</v>
      </c>
      <c r="Q1792" s="2">
        <f t="shared" si="783"/>
        <v>0</v>
      </c>
      <c r="R1792" s="2">
        <f t="shared" si="783"/>
        <v>0</v>
      </c>
      <c r="S1792" s="2">
        <f t="shared" si="783"/>
        <v>0</v>
      </c>
      <c r="T1792" s="2">
        <f t="shared" si="783"/>
        <v>0</v>
      </c>
      <c r="U1792" s="2">
        <f>U1649+U1685+U1724+U1763+AH1792</f>
        <v>0</v>
      </c>
      <c r="V1792" s="2">
        <f>V1649+V1685+V1724+V1763+AI1792</f>
        <v>0</v>
      </c>
      <c r="W1792" s="2">
        <f>ROUND(W1649+W1685+W1724+W1763+AJ1792,2)</f>
        <v>0</v>
      </c>
      <c r="X1792" s="2">
        <f>ROUND(X1649+X1685+X1724+X1763+AK1792,2)</f>
        <v>0</v>
      </c>
      <c r="Y1792" s="2">
        <f>ROUND(Y1649+Y1685+Y1724+Y1763+AL1792,2)</f>
        <v>0</v>
      </c>
      <c r="Z1792" s="2"/>
      <c r="AA1792" s="2"/>
      <c r="AB1792" s="2"/>
      <c r="AC1792" s="2"/>
      <c r="AD1792" s="2"/>
      <c r="AE1792" s="2"/>
      <c r="AF1792" s="2"/>
      <c r="AG1792" s="2"/>
      <c r="AH1792" s="2"/>
      <c r="AI1792" s="2"/>
      <c r="AJ1792" s="2"/>
      <c r="AK1792" s="2"/>
      <c r="AL1792" s="2"/>
      <c r="AM1792" s="2"/>
      <c r="AN1792" s="2"/>
      <c r="AO1792" s="2">
        <f t="shared" ref="AO1792:BC1792" si="784">ROUND(AO1649+AO1685+AO1724+AO1763+BX1792,2)</f>
        <v>0</v>
      </c>
      <c r="AP1792" s="2">
        <f t="shared" si="784"/>
        <v>0</v>
      </c>
      <c r="AQ1792" s="2">
        <f t="shared" si="784"/>
        <v>0</v>
      </c>
      <c r="AR1792" s="2">
        <f t="shared" si="784"/>
        <v>0</v>
      </c>
      <c r="AS1792" s="2">
        <f t="shared" si="784"/>
        <v>0</v>
      </c>
      <c r="AT1792" s="2">
        <f t="shared" si="784"/>
        <v>0</v>
      </c>
      <c r="AU1792" s="2">
        <f t="shared" si="784"/>
        <v>0</v>
      </c>
      <c r="AV1792" s="2">
        <f t="shared" si="784"/>
        <v>0</v>
      </c>
      <c r="AW1792" s="2">
        <f t="shared" si="784"/>
        <v>0</v>
      </c>
      <c r="AX1792" s="2">
        <f t="shared" si="784"/>
        <v>0</v>
      </c>
      <c r="AY1792" s="2">
        <f t="shared" si="784"/>
        <v>0</v>
      </c>
      <c r="AZ1792" s="2">
        <f t="shared" si="784"/>
        <v>0</v>
      </c>
      <c r="BA1792" s="2">
        <f t="shared" si="784"/>
        <v>0</v>
      </c>
      <c r="BB1792" s="2">
        <f t="shared" si="784"/>
        <v>0</v>
      </c>
      <c r="BC1792" s="2">
        <f t="shared" si="784"/>
        <v>0</v>
      </c>
      <c r="BD1792" s="2"/>
      <c r="BE1792" s="2"/>
      <c r="BF1792" s="2"/>
      <c r="BG1792" s="2"/>
      <c r="BH1792" s="2"/>
      <c r="BI1792" s="2"/>
      <c r="BJ1792" s="2"/>
      <c r="BK1792" s="2"/>
      <c r="BL1792" s="2"/>
      <c r="BM1792" s="2"/>
      <c r="BN1792" s="2"/>
      <c r="BO1792" s="2"/>
      <c r="BP1792" s="2"/>
      <c r="BQ1792" s="2"/>
      <c r="BR1792" s="2"/>
      <c r="BS1792" s="2"/>
      <c r="BT1792" s="2"/>
      <c r="BU1792" s="2"/>
      <c r="BV1792" s="2"/>
      <c r="BW1792" s="2"/>
      <c r="BX1792" s="2"/>
      <c r="BY1792" s="2"/>
      <c r="BZ1792" s="2"/>
      <c r="CA1792" s="2"/>
      <c r="CB1792" s="2"/>
      <c r="CC1792" s="2"/>
      <c r="CD1792" s="2"/>
      <c r="CE1792" s="2"/>
      <c r="CF1792" s="2"/>
      <c r="CG1792" s="2"/>
      <c r="CH1792" s="2"/>
      <c r="CI1792" s="2"/>
      <c r="CJ1792" s="2"/>
      <c r="CK1792" s="2"/>
      <c r="CL1792" s="2"/>
      <c r="CM1792" s="2"/>
      <c r="CN1792" s="2"/>
      <c r="CO1792" s="2"/>
      <c r="CP1792" s="2"/>
      <c r="CQ1792" s="2"/>
      <c r="CR1792" s="2"/>
      <c r="CS1792" s="2"/>
      <c r="CT1792" s="2"/>
      <c r="CU1792" s="2"/>
      <c r="CV1792" s="2"/>
      <c r="CW1792" s="2"/>
      <c r="CX1792" s="2"/>
      <c r="CY1792" s="2"/>
      <c r="CZ1792" s="2"/>
      <c r="DA1792" s="2"/>
      <c r="DB1792" s="2"/>
      <c r="DC1792" s="2"/>
      <c r="DD1792" s="2"/>
      <c r="DE1792" s="2"/>
      <c r="DF1792" s="2"/>
      <c r="DG1792" s="3"/>
      <c r="DH1792" s="3"/>
      <c r="DI1792" s="3"/>
      <c r="DJ1792" s="3"/>
      <c r="DK1792" s="3"/>
      <c r="DL1792" s="3"/>
      <c r="DM1792" s="3"/>
      <c r="DN1792" s="3"/>
      <c r="DO1792" s="3"/>
      <c r="DP1792" s="3"/>
      <c r="DQ1792" s="3"/>
      <c r="DR1792" s="3"/>
      <c r="DS1792" s="3"/>
      <c r="DT1792" s="3"/>
      <c r="DU1792" s="3"/>
      <c r="DV1792" s="3"/>
      <c r="DW1792" s="3"/>
      <c r="DX1792" s="3"/>
      <c r="DY1792" s="3"/>
      <c r="DZ1792" s="3"/>
      <c r="EA1792" s="3"/>
      <c r="EB1792" s="3"/>
      <c r="EC1792" s="3"/>
      <c r="ED1792" s="3"/>
      <c r="EE1792" s="3"/>
      <c r="EF1792" s="3"/>
      <c r="EG1792" s="3"/>
      <c r="EH1792" s="3"/>
      <c r="EI1792" s="3"/>
      <c r="EJ1792" s="3"/>
      <c r="EK1792" s="3"/>
      <c r="EL1792" s="3"/>
      <c r="EM1792" s="3"/>
      <c r="EN1792" s="3"/>
      <c r="EO1792" s="3"/>
      <c r="EP1792" s="3"/>
      <c r="EQ1792" s="3"/>
      <c r="ER1792" s="3"/>
      <c r="ES1792" s="3"/>
      <c r="ET1792" s="3"/>
      <c r="EU1792" s="3"/>
      <c r="EV1792" s="3"/>
      <c r="EW1792" s="3"/>
      <c r="EX1792" s="3"/>
      <c r="EY1792" s="3"/>
      <c r="EZ1792" s="3"/>
      <c r="FA1792" s="3"/>
      <c r="FB1792" s="3"/>
      <c r="FC1792" s="3"/>
      <c r="FD1792" s="3"/>
      <c r="FE1792" s="3"/>
      <c r="FF1792" s="3"/>
      <c r="FG1792" s="3"/>
      <c r="FH1792" s="3"/>
      <c r="FI1792" s="3"/>
      <c r="FJ1792" s="3"/>
      <c r="FK1792" s="3"/>
      <c r="FL1792" s="3"/>
      <c r="FM1792" s="3"/>
      <c r="FN1792" s="3"/>
      <c r="FO1792" s="3"/>
      <c r="FP1792" s="3"/>
      <c r="FQ1792" s="3"/>
      <c r="FR1792" s="3"/>
      <c r="FS1792" s="3"/>
      <c r="FT1792" s="3"/>
      <c r="FU1792" s="3"/>
      <c r="FV1792" s="3"/>
      <c r="FW1792" s="3"/>
      <c r="FX1792" s="3"/>
      <c r="FY1792" s="3"/>
      <c r="FZ1792" s="3"/>
      <c r="GA1792" s="3"/>
      <c r="GB1792" s="3"/>
      <c r="GC1792" s="3"/>
      <c r="GD1792" s="3"/>
      <c r="GE1792" s="3"/>
      <c r="GF1792" s="3"/>
      <c r="GG1792" s="3"/>
      <c r="GH1792" s="3"/>
      <c r="GI1792" s="3"/>
      <c r="GJ1792" s="3"/>
      <c r="GK1792" s="3"/>
      <c r="GL1792" s="3"/>
      <c r="GM1792" s="3"/>
      <c r="GN1792" s="3"/>
      <c r="GO1792" s="3"/>
      <c r="GP1792" s="3"/>
      <c r="GQ1792" s="3"/>
      <c r="GR1792" s="3"/>
      <c r="GS1792" s="3"/>
      <c r="GT1792" s="3"/>
      <c r="GU1792" s="3"/>
      <c r="GV1792" s="3"/>
      <c r="GW1792" s="3"/>
      <c r="GX1792" s="3">
        <v>0</v>
      </c>
    </row>
    <row r="1794" spans="1:23" x14ac:dyDescent="0.2">
      <c r="A1794" s="4">
        <v>50</v>
      </c>
      <c r="B1794" s="4">
        <v>0</v>
      </c>
      <c r="C1794" s="4">
        <v>0</v>
      </c>
      <c r="D1794" s="4">
        <v>1</v>
      </c>
      <c r="E1794" s="4">
        <v>201</v>
      </c>
      <c r="F1794" s="4">
        <f>ROUND(Source!O1792,O1794)</f>
        <v>0</v>
      </c>
      <c r="G1794" s="4" t="s">
        <v>12</v>
      </c>
      <c r="H1794" s="4" t="s">
        <v>13</v>
      </c>
      <c r="I1794" s="4"/>
      <c r="J1794" s="4"/>
      <c r="K1794" s="4">
        <v>201</v>
      </c>
      <c r="L1794" s="4">
        <v>1</v>
      </c>
      <c r="M1794" s="4">
        <v>3</v>
      </c>
      <c r="N1794" s="4" t="s">
        <v>3</v>
      </c>
      <c r="O1794" s="4">
        <v>2</v>
      </c>
      <c r="P1794" s="4"/>
      <c r="Q1794" s="4"/>
      <c r="R1794" s="4"/>
      <c r="S1794" s="4"/>
      <c r="T1794" s="4"/>
      <c r="U1794" s="4"/>
      <c r="V1794" s="4"/>
      <c r="W1794" s="4"/>
    </row>
    <row r="1795" spans="1:23" x14ac:dyDescent="0.2">
      <c r="A1795" s="4">
        <v>50</v>
      </c>
      <c r="B1795" s="4">
        <v>0</v>
      </c>
      <c r="C1795" s="4">
        <v>0</v>
      </c>
      <c r="D1795" s="4">
        <v>1</v>
      </c>
      <c r="E1795" s="4">
        <v>202</v>
      </c>
      <c r="F1795" s="4">
        <f>ROUND(Source!P1792,O1795)</f>
        <v>0</v>
      </c>
      <c r="G1795" s="4" t="s">
        <v>14</v>
      </c>
      <c r="H1795" s="4" t="s">
        <v>15</v>
      </c>
      <c r="I1795" s="4"/>
      <c r="J1795" s="4"/>
      <c r="K1795" s="4">
        <v>202</v>
      </c>
      <c r="L1795" s="4">
        <v>2</v>
      </c>
      <c r="M1795" s="4">
        <v>3</v>
      </c>
      <c r="N1795" s="4" t="s">
        <v>3</v>
      </c>
      <c r="O1795" s="4">
        <v>2</v>
      </c>
      <c r="P1795" s="4"/>
      <c r="Q1795" s="4"/>
      <c r="R1795" s="4"/>
      <c r="S1795" s="4"/>
      <c r="T1795" s="4"/>
      <c r="U1795" s="4"/>
      <c r="V1795" s="4"/>
      <c r="W1795" s="4"/>
    </row>
    <row r="1796" spans="1:23" x14ac:dyDescent="0.2">
      <c r="A1796" s="4">
        <v>50</v>
      </c>
      <c r="B1796" s="4">
        <v>0</v>
      </c>
      <c r="C1796" s="4">
        <v>0</v>
      </c>
      <c r="D1796" s="4">
        <v>1</v>
      </c>
      <c r="E1796" s="4">
        <v>222</v>
      </c>
      <c r="F1796" s="4">
        <f>ROUND(Source!AO1792,O1796)</f>
        <v>0</v>
      </c>
      <c r="G1796" s="4" t="s">
        <v>16</v>
      </c>
      <c r="H1796" s="4" t="s">
        <v>17</v>
      </c>
      <c r="I1796" s="4"/>
      <c r="J1796" s="4"/>
      <c r="K1796" s="4">
        <v>222</v>
      </c>
      <c r="L1796" s="4">
        <v>3</v>
      </c>
      <c r="M1796" s="4">
        <v>3</v>
      </c>
      <c r="N1796" s="4" t="s">
        <v>3</v>
      </c>
      <c r="O1796" s="4">
        <v>2</v>
      </c>
      <c r="P1796" s="4"/>
      <c r="Q1796" s="4"/>
      <c r="R1796" s="4"/>
      <c r="S1796" s="4"/>
      <c r="T1796" s="4"/>
      <c r="U1796" s="4"/>
      <c r="V1796" s="4"/>
      <c r="W1796" s="4"/>
    </row>
    <row r="1797" spans="1:23" x14ac:dyDescent="0.2">
      <c r="A1797" s="4">
        <v>50</v>
      </c>
      <c r="B1797" s="4">
        <v>0</v>
      </c>
      <c r="C1797" s="4">
        <v>0</v>
      </c>
      <c r="D1797" s="4">
        <v>1</v>
      </c>
      <c r="E1797" s="4">
        <v>225</v>
      </c>
      <c r="F1797" s="4">
        <f>ROUND(Source!AV1792,O1797)</f>
        <v>0</v>
      </c>
      <c r="G1797" s="4" t="s">
        <v>18</v>
      </c>
      <c r="H1797" s="4" t="s">
        <v>19</v>
      </c>
      <c r="I1797" s="4"/>
      <c r="J1797" s="4"/>
      <c r="K1797" s="4">
        <v>225</v>
      </c>
      <c r="L1797" s="4">
        <v>4</v>
      </c>
      <c r="M1797" s="4">
        <v>3</v>
      </c>
      <c r="N1797" s="4" t="s">
        <v>3</v>
      </c>
      <c r="O1797" s="4">
        <v>2</v>
      </c>
      <c r="P1797" s="4"/>
      <c r="Q1797" s="4"/>
      <c r="R1797" s="4"/>
      <c r="S1797" s="4"/>
      <c r="T1797" s="4"/>
      <c r="U1797" s="4"/>
      <c r="V1797" s="4"/>
      <c r="W1797" s="4"/>
    </row>
    <row r="1798" spans="1:23" x14ac:dyDescent="0.2">
      <c r="A1798" s="4">
        <v>50</v>
      </c>
      <c r="B1798" s="4">
        <v>0</v>
      </c>
      <c r="C1798" s="4">
        <v>0</v>
      </c>
      <c r="D1798" s="4">
        <v>1</v>
      </c>
      <c r="E1798" s="4">
        <v>226</v>
      </c>
      <c r="F1798" s="4">
        <f>ROUND(Source!AW1792,O1798)</f>
        <v>0</v>
      </c>
      <c r="G1798" s="4" t="s">
        <v>20</v>
      </c>
      <c r="H1798" s="4" t="s">
        <v>21</v>
      </c>
      <c r="I1798" s="4"/>
      <c r="J1798" s="4"/>
      <c r="K1798" s="4">
        <v>226</v>
      </c>
      <c r="L1798" s="4">
        <v>5</v>
      </c>
      <c r="M1798" s="4">
        <v>3</v>
      </c>
      <c r="N1798" s="4" t="s">
        <v>3</v>
      </c>
      <c r="O1798" s="4">
        <v>2</v>
      </c>
      <c r="P1798" s="4"/>
      <c r="Q1798" s="4"/>
      <c r="R1798" s="4"/>
      <c r="S1798" s="4"/>
      <c r="T1798" s="4"/>
      <c r="U1798" s="4"/>
      <c r="V1798" s="4"/>
      <c r="W1798" s="4"/>
    </row>
    <row r="1799" spans="1:23" x14ac:dyDescent="0.2">
      <c r="A1799" s="4">
        <v>50</v>
      </c>
      <c r="B1799" s="4">
        <v>0</v>
      </c>
      <c r="C1799" s="4">
        <v>0</v>
      </c>
      <c r="D1799" s="4">
        <v>1</v>
      </c>
      <c r="E1799" s="4">
        <v>227</v>
      </c>
      <c r="F1799" s="4">
        <f>ROUND(Source!AX1792,O1799)</f>
        <v>0</v>
      </c>
      <c r="G1799" s="4" t="s">
        <v>22</v>
      </c>
      <c r="H1799" s="4" t="s">
        <v>23</v>
      </c>
      <c r="I1799" s="4"/>
      <c r="J1799" s="4"/>
      <c r="K1799" s="4">
        <v>227</v>
      </c>
      <c r="L1799" s="4">
        <v>6</v>
      </c>
      <c r="M1799" s="4">
        <v>3</v>
      </c>
      <c r="N1799" s="4" t="s">
        <v>3</v>
      </c>
      <c r="O1799" s="4">
        <v>2</v>
      </c>
      <c r="P1799" s="4"/>
      <c r="Q1799" s="4"/>
      <c r="R1799" s="4"/>
      <c r="S1799" s="4"/>
      <c r="T1799" s="4"/>
      <c r="U1799" s="4"/>
      <c r="V1799" s="4"/>
      <c r="W1799" s="4"/>
    </row>
    <row r="1800" spans="1:23" x14ac:dyDescent="0.2">
      <c r="A1800" s="4">
        <v>50</v>
      </c>
      <c r="B1800" s="4">
        <v>0</v>
      </c>
      <c r="C1800" s="4">
        <v>0</v>
      </c>
      <c r="D1800" s="4">
        <v>1</v>
      </c>
      <c r="E1800" s="4">
        <v>228</v>
      </c>
      <c r="F1800" s="4">
        <f>ROUND(Source!AY1792,O1800)</f>
        <v>0</v>
      </c>
      <c r="G1800" s="4" t="s">
        <v>24</v>
      </c>
      <c r="H1800" s="4" t="s">
        <v>25</v>
      </c>
      <c r="I1800" s="4"/>
      <c r="J1800" s="4"/>
      <c r="K1800" s="4">
        <v>228</v>
      </c>
      <c r="L1800" s="4">
        <v>7</v>
      </c>
      <c r="M1800" s="4">
        <v>3</v>
      </c>
      <c r="N1800" s="4" t="s">
        <v>3</v>
      </c>
      <c r="O1800" s="4">
        <v>2</v>
      </c>
      <c r="P1800" s="4"/>
      <c r="Q1800" s="4"/>
      <c r="R1800" s="4"/>
      <c r="S1800" s="4"/>
      <c r="T1800" s="4"/>
      <c r="U1800" s="4"/>
      <c r="V1800" s="4"/>
      <c r="W1800" s="4"/>
    </row>
    <row r="1801" spans="1:23" x14ac:dyDescent="0.2">
      <c r="A1801" s="4">
        <v>50</v>
      </c>
      <c r="B1801" s="4">
        <v>0</v>
      </c>
      <c r="C1801" s="4">
        <v>0</v>
      </c>
      <c r="D1801" s="4">
        <v>1</v>
      </c>
      <c r="E1801" s="4">
        <v>216</v>
      </c>
      <c r="F1801" s="4">
        <f>ROUND(Source!AP1792,O1801)</f>
        <v>0</v>
      </c>
      <c r="G1801" s="4" t="s">
        <v>26</v>
      </c>
      <c r="H1801" s="4" t="s">
        <v>27</v>
      </c>
      <c r="I1801" s="4"/>
      <c r="J1801" s="4"/>
      <c r="K1801" s="4">
        <v>216</v>
      </c>
      <c r="L1801" s="4">
        <v>8</v>
      </c>
      <c r="M1801" s="4">
        <v>3</v>
      </c>
      <c r="N1801" s="4" t="s">
        <v>3</v>
      </c>
      <c r="O1801" s="4">
        <v>2</v>
      </c>
      <c r="P1801" s="4"/>
      <c r="Q1801" s="4"/>
      <c r="R1801" s="4"/>
      <c r="S1801" s="4"/>
      <c r="T1801" s="4"/>
      <c r="U1801" s="4"/>
      <c r="V1801" s="4"/>
      <c r="W1801" s="4"/>
    </row>
    <row r="1802" spans="1:23" x14ac:dyDescent="0.2">
      <c r="A1802" s="4">
        <v>50</v>
      </c>
      <c r="B1802" s="4">
        <v>0</v>
      </c>
      <c r="C1802" s="4">
        <v>0</v>
      </c>
      <c r="D1802" s="4">
        <v>1</v>
      </c>
      <c r="E1802" s="4">
        <v>223</v>
      </c>
      <c r="F1802" s="4">
        <f>ROUND(Source!AQ1792,O1802)</f>
        <v>0</v>
      </c>
      <c r="G1802" s="4" t="s">
        <v>28</v>
      </c>
      <c r="H1802" s="4" t="s">
        <v>29</v>
      </c>
      <c r="I1802" s="4"/>
      <c r="J1802" s="4"/>
      <c r="K1802" s="4">
        <v>223</v>
      </c>
      <c r="L1802" s="4">
        <v>9</v>
      </c>
      <c r="M1802" s="4">
        <v>3</v>
      </c>
      <c r="N1802" s="4" t="s">
        <v>3</v>
      </c>
      <c r="O1802" s="4">
        <v>2</v>
      </c>
      <c r="P1802" s="4"/>
      <c r="Q1802" s="4"/>
      <c r="R1802" s="4"/>
      <c r="S1802" s="4"/>
      <c r="T1802" s="4"/>
      <c r="U1802" s="4"/>
      <c r="V1802" s="4"/>
      <c r="W1802" s="4"/>
    </row>
    <row r="1803" spans="1:23" x14ac:dyDescent="0.2">
      <c r="A1803" s="4">
        <v>50</v>
      </c>
      <c r="B1803" s="4">
        <v>0</v>
      </c>
      <c r="C1803" s="4">
        <v>0</v>
      </c>
      <c r="D1803" s="4">
        <v>1</v>
      </c>
      <c r="E1803" s="4">
        <v>229</v>
      </c>
      <c r="F1803" s="4">
        <f>ROUND(Source!AZ1792,O1803)</f>
        <v>0</v>
      </c>
      <c r="G1803" s="4" t="s">
        <v>30</v>
      </c>
      <c r="H1803" s="4" t="s">
        <v>31</v>
      </c>
      <c r="I1803" s="4"/>
      <c r="J1803" s="4"/>
      <c r="K1803" s="4">
        <v>229</v>
      </c>
      <c r="L1803" s="4">
        <v>10</v>
      </c>
      <c r="M1803" s="4">
        <v>3</v>
      </c>
      <c r="N1803" s="4" t="s">
        <v>3</v>
      </c>
      <c r="O1803" s="4">
        <v>2</v>
      </c>
      <c r="P1803" s="4"/>
      <c r="Q1803" s="4"/>
      <c r="R1803" s="4"/>
      <c r="S1803" s="4"/>
      <c r="T1803" s="4"/>
      <c r="U1803" s="4"/>
      <c r="V1803" s="4"/>
      <c r="W1803" s="4"/>
    </row>
    <row r="1804" spans="1:23" x14ac:dyDescent="0.2">
      <c r="A1804" s="4">
        <v>50</v>
      </c>
      <c r="B1804" s="4">
        <v>0</v>
      </c>
      <c r="C1804" s="4">
        <v>0</v>
      </c>
      <c r="D1804" s="4">
        <v>1</v>
      </c>
      <c r="E1804" s="4">
        <v>203</v>
      </c>
      <c r="F1804" s="4">
        <f>ROUND(Source!Q1792,O1804)</f>
        <v>0</v>
      </c>
      <c r="G1804" s="4" t="s">
        <v>32</v>
      </c>
      <c r="H1804" s="4" t="s">
        <v>33</v>
      </c>
      <c r="I1804" s="4"/>
      <c r="J1804" s="4"/>
      <c r="K1804" s="4">
        <v>203</v>
      </c>
      <c r="L1804" s="4">
        <v>11</v>
      </c>
      <c r="M1804" s="4">
        <v>3</v>
      </c>
      <c r="N1804" s="4" t="s">
        <v>3</v>
      </c>
      <c r="O1804" s="4">
        <v>2</v>
      </c>
      <c r="P1804" s="4"/>
      <c r="Q1804" s="4"/>
      <c r="R1804" s="4"/>
      <c r="S1804" s="4"/>
      <c r="T1804" s="4"/>
      <c r="U1804" s="4"/>
      <c r="V1804" s="4"/>
      <c r="W1804" s="4"/>
    </row>
    <row r="1805" spans="1:23" x14ac:dyDescent="0.2">
      <c r="A1805" s="4">
        <v>50</v>
      </c>
      <c r="B1805" s="4">
        <v>0</v>
      </c>
      <c r="C1805" s="4">
        <v>0</v>
      </c>
      <c r="D1805" s="4">
        <v>1</v>
      </c>
      <c r="E1805" s="4">
        <v>231</v>
      </c>
      <c r="F1805" s="4">
        <f>ROUND(Source!BB1792,O1805)</f>
        <v>0</v>
      </c>
      <c r="G1805" s="4" t="s">
        <v>34</v>
      </c>
      <c r="H1805" s="4" t="s">
        <v>35</v>
      </c>
      <c r="I1805" s="4"/>
      <c r="J1805" s="4"/>
      <c r="K1805" s="4">
        <v>231</v>
      </c>
      <c r="L1805" s="4">
        <v>12</v>
      </c>
      <c r="M1805" s="4">
        <v>3</v>
      </c>
      <c r="N1805" s="4" t="s">
        <v>3</v>
      </c>
      <c r="O1805" s="4">
        <v>2</v>
      </c>
      <c r="P1805" s="4"/>
      <c r="Q1805" s="4"/>
      <c r="R1805" s="4"/>
      <c r="S1805" s="4"/>
      <c r="T1805" s="4"/>
      <c r="U1805" s="4"/>
      <c r="V1805" s="4"/>
      <c r="W1805" s="4"/>
    </row>
    <row r="1806" spans="1:23" x14ac:dyDescent="0.2">
      <c r="A1806" s="4">
        <v>50</v>
      </c>
      <c r="B1806" s="4">
        <v>0</v>
      </c>
      <c r="C1806" s="4">
        <v>0</v>
      </c>
      <c r="D1806" s="4">
        <v>1</v>
      </c>
      <c r="E1806" s="4">
        <v>204</v>
      </c>
      <c r="F1806" s="4">
        <f>ROUND(Source!R1792,O1806)</f>
        <v>0</v>
      </c>
      <c r="G1806" s="4" t="s">
        <v>36</v>
      </c>
      <c r="H1806" s="4" t="s">
        <v>37</v>
      </c>
      <c r="I1806" s="4"/>
      <c r="J1806" s="4"/>
      <c r="K1806" s="4">
        <v>204</v>
      </c>
      <c r="L1806" s="4">
        <v>13</v>
      </c>
      <c r="M1806" s="4">
        <v>3</v>
      </c>
      <c r="N1806" s="4" t="s">
        <v>3</v>
      </c>
      <c r="O1806" s="4">
        <v>2</v>
      </c>
      <c r="P1806" s="4"/>
      <c r="Q1806" s="4"/>
      <c r="R1806" s="4"/>
      <c r="S1806" s="4"/>
      <c r="T1806" s="4"/>
      <c r="U1806" s="4"/>
      <c r="V1806" s="4"/>
      <c r="W1806" s="4"/>
    </row>
    <row r="1807" spans="1:23" x14ac:dyDescent="0.2">
      <c r="A1807" s="4">
        <v>50</v>
      </c>
      <c r="B1807" s="4">
        <v>0</v>
      </c>
      <c r="C1807" s="4">
        <v>0</v>
      </c>
      <c r="D1807" s="4">
        <v>1</v>
      </c>
      <c r="E1807" s="4">
        <v>205</v>
      </c>
      <c r="F1807" s="4">
        <f>ROUND(Source!S1792,O1807)</f>
        <v>0</v>
      </c>
      <c r="G1807" s="4" t="s">
        <v>38</v>
      </c>
      <c r="H1807" s="4" t="s">
        <v>39</v>
      </c>
      <c r="I1807" s="4"/>
      <c r="J1807" s="4"/>
      <c r="K1807" s="4">
        <v>205</v>
      </c>
      <c r="L1807" s="4">
        <v>14</v>
      </c>
      <c r="M1807" s="4">
        <v>3</v>
      </c>
      <c r="N1807" s="4" t="s">
        <v>3</v>
      </c>
      <c r="O1807" s="4">
        <v>2</v>
      </c>
      <c r="P1807" s="4"/>
      <c r="Q1807" s="4"/>
      <c r="R1807" s="4"/>
      <c r="S1807" s="4"/>
      <c r="T1807" s="4"/>
      <c r="U1807" s="4"/>
      <c r="V1807" s="4"/>
      <c r="W1807" s="4"/>
    </row>
    <row r="1808" spans="1:23" x14ac:dyDescent="0.2">
      <c r="A1808" s="4">
        <v>50</v>
      </c>
      <c r="B1808" s="4">
        <v>0</v>
      </c>
      <c r="C1808" s="4">
        <v>0</v>
      </c>
      <c r="D1808" s="4">
        <v>1</v>
      </c>
      <c r="E1808" s="4">
        <v>232</v>
      </c>
      <c r="F1808" s="4">
        <f>ROUND(Source!BC1792,O1808)</f>
        <v>0</v>
      </c>
      <c r="G1808" s="4" t="s">
        <v>40</v>
      </c>
      <c r="H1808" s="4" t="s">
        <v>41</v>
      </c>
      <c r="I1808" s="4"/>
      <c r="J1808" s="4"/>
      <c r="K1808" s="4">
        <v>232</v>
      </c>
      <c r="L1808" s="4">
        <v>15</v>
      </c>
      <c r="M1808" s="4">
        <v>3</v>
      </c>
      <c r="N1808" s="4" t="s">
        <v>3</v>
      </c>
      <c r="O1808" s="4">
        <v>2</v>
      </c>
      <c r="P1808" s="4"/>
      <c r="Q1808" s="4"/>
      <c r="R1808" s="4"/>
      <c r="S1808" s="4"/>
      <c r="T1808" s="4"/>
      <c r="U1808" s="4"/>
      <c r="V1808" s="4"/>
      <c r="W1808" s="4"/>
    </row>
    <row r="1809" spans="1:206" x14ac:dyDescent="0.2">
      <c r="A1809" s="4">
        <v>50</v>
      </c>
      <c r="B1809" s="4">
        <v>0</v>
      </c>
      <c r="C1809" s="4">
        <v>0</v>
      </c>
      <c r="D1809" s="4">
        <v>1</v>
      </c>
      <c r="E1809" s="4">
        <v>214</v>
      </c>
      <c r="F1809" s="4">
        <f>ROUND(Source!AS1792,O1809)</f>
        <v>0</v>
      </c>
      <c r="G1809" s="4" t="s">
        <v>42</v>
      </c>
      <c r="H1809" s="4" t="s">
        <v>43</v>
      </c>
      <c r="I1809" s="4"/>
      <c r="J1809" s="4"/>
      <c r="K1809" s="4">
        <v>214</v>
      </c>
      <c r="L1809" s="4">
        <v>16</v>
      </c>
      <c r="M1809" s="4">
        <v>3</v>
      </c>
      <c r="N1809" s="4" t="s">
        <v>3</v>
      </c>
      <c r="O1809" s="4">
        <v>2</v>
      </c>
      <c r="P1809" s="4"/>
      <c r="Q1809" s="4"/>
      <c r="R1809" s="4"/>
      <c r="S1809" s="4"/>
      <c r="T1809" s="4"/>
      <c r="U1809" s="4"/>
      <c r="V1809" s="4"/>
      <c r="W1809" s="4"/>
    </row>
    <row r="1810" spans="1:206" x14ac:dyDescent="0.2">
      <c r="A1810" s="4">
        <v>50</v>
      </c>
      <c r="B1810" s="4">
        <v>0</v>
      </c>
      <c r="C1810" s="4">
        <v>0</v>
      </c>
      <c r="D1810" s="4">
        <v>1</v>
      </c>
      <c r="E1810" s="4">
        <v>215</v>
      </c>
      <c r="F1810" s="4">
        <f>ROUND(Source!AT1792,O1810)</f>
        <v>0</v>
      </c>
      <c r="G1810" s="4" t="s">
        <v>44</v>
      </c>
      <c r="H1810" s="4" t="s">
        <v>45</v>
      </c>
      <c r="I1810" s="4"/>
      <c r="J1810" s="4"/>
      <c r="K1810" s="4">
        <v>215</v>
      </c>
      <c r="L1810" s="4">
        <v>17</v>
      </c>
      <c r="M1810" s="4">
        <v>3</v>
      </c>
      <c r="N1810" s="4" t="s">
        <v>3</v>
      </c>
      <c r="O1810" s="4">
        <v>2</v>
      </c>
      <c r="P1810" s="4"/>
      <c r="Q1810" s="4"/>
      <c r="R1810" s="4"/>
      <c r="S1810" s="4"/>
      <c r="T1810" s="4"/>
      <c r="U1810" s="4"/>
      <c r="V1810" s="4"/>
      <c r="W1810" s="4"/>
    </row>
    <row r="1811" spans="1:206" x14ac:dyDescent="0.2">
      <c r="A1811" s="4">
        <v>50</v>
      </c>
      <c r="B1811" s="4">
        <v>0</v>
      </c>
      <c r="C1811" s="4">
        <v>0</v>
      </c>
      <c r="D1811" s="4">
        <v>1</v>
      </c>
      <c r="E1811" s="4">
        <v>217</v>
      </c>
      <c r="F1811" s="4">
        <f>ROUND(Source!AU1792,O1811)</f>
        <v>0</v>
      </c>
      <c r="G1811" s="4" t="s">
        <v>46</v>
      </c>
      <c r="H1811" s="4" t="s">
        <v>47</v>
      </c>
      <c r="I1811" s="4"/>
      <c r="J1811" s="4"/>
      <c r="K1811" s="4">
        <v>217</v>
      </c>
      <c r="L1811" s="4">
        <v>18</v>
      </c>
      <c r="M1811" s="4">
        <v>3</v>
      </c>
      <c r="N1811" s="4" t="s">
        <v>3</v>
      </c>
      <c r="O1811" s="4">
        <v>2</v>
      </c>
      <c r="P1811" s="4"/>
      <c r="Q1811" s="4"/>
      <c r="R1811" s="4"/>
      <c r="S1811" s="4"/>
      <c r="T1811" s="4"/>
      <c r="U1811" s="4"/>
      <c r="V1811" s="4"/>
      <c r="W1811" s="4"/>
    </row>
    <row r="1812" spans="1:206" x14ac:dyDescent="0.2">
      <c r="A1812" s="4">
        <v>50</v>
      </c>
      <c r="B1812" s="4">
        <v>0</v>
      </c>
      <c r="C1812" s="4">
        <v>0</v>
      </c>
      <c r="D1812" s="4">
        <v>1</v>
      </c>
      <c r="E1812" s="4">
        <v>230</v>
      </c>
      <c r="F1812" s="4">
        <f>ROUND(Source!BA1792,O1812)</f>
        <v>0</v>
      </c>
      <c r="G1812" s="4" t="s">
        <v>48</v>
      </c>
      <c r="H1812" s="4" t="s">
        <v>49</v>
      </c>
      <c r="I1812" s="4"/>
      <c r="J1812" s="4"/>
      <c r="K1812" s="4">
        <v>230</v>
      </c>
      <c r="L1812" s="4">
        <v>19</v>
      </c>
      <c r="M1812" s="4">
        <v>3</v>
      </c>
      <c r="N1812" s="4" t="s">
        <v>3</v>
      </c>
      <c r="O1812" s="4">
        <v>2</v>
      </c>
      <c r="P1812" s="4"/>
      <c r="Q1812" s="4"/>
      <c r="R1812" s="4"/>
      <c r="S1812" s="4"/>
      <c r="T1812" s="4"/>
      <c r="U1812" s="4"/>
      <c r="V1812" s="4"/>
      <c r="W1812" s="4"/>
    </row>
    <row r="1813" spans="1:206" x14ac:dyDescent="0.2">
      <c r="A1813" s="4">
        <v>50</v>
      </c>
      <c r="B1813" s="4">
        <v>0</v>
      </c>
      <c r="C1813" s="4">
        <v>0</v>
      </c>
      <c r="D1813" s="4">
        <v>1</v>
      </c>
      <c r="E1813" s="4">
        <v>206</v>
      </c>
      <c r="F1813" s="4">
        <f>ROUND(Source!T1792,O1813)</f>
        <v>0</v>
      </c>
      <c r="G1813" s="4" t="s">
        <v>50</v>
      </c>
      <c r="H1813" s="4" t="s">
        <v>51</v>
      </c>
      <c r="I1813" s="4"/>
      <c r="J1813" s="4"/>
      <c r="K1813" s="4">
        <v>206</v>
      </c>
      <c r="L1813" s="4">
        <v>20</v>
      </c>
      <c r="M1813" s="4">
        <v>3</v>
      </c>
      <c r="N1813" s="4" t="s">
        <v>3</v>
      </c>
      <c r="O1813" s="4">
        <v>2</v>
      </c>
      <c r="P1813" s="4"/>
      <c r="Q1813" s="4"/>
      <c r="R1813" s="4"/>
      <c r="S1813" s="4"/>
      <c r="T1813" s="4"/>
      <c r="U1813" s="4"/>
      <c r="V1813" s="4"/>
      <c r="W1813" s="4"/>
    </row>
    <row r="1814" spans="1:206" x14ac:dyDescent="0.2">
      <c r="A1814" s="4">
        <v>50</v>
      </c>
      <c r="B1814" s="4">
        <v>0</v>
      </c>
      <c r="C1814" s="4">
        <v>0</v>
      </c>
      <c r="D1814" s="4">
        <v>1</v>
      </c>
      <c r="E1814" s="4">
        <v>207</v>
      </c>
      <c r="F1814" s="4">
        <f>Source!U1792</f>
        <v>0</v>
      </c>
      <c r="G1814" s="4" t="s">
        <v>52</v>
      </c>
      <c r="H1814" s="4" t="s">
        <v>53</v>
      </c>
      <c r="I1814" s="4"/>
      <c r="J1814" s="4"/>
      <c r="K1814" s="4">
        <v>207</v>
      </c>
      <c r="L1814" s="4">
        <v>21</v>
      </c>
      <c r="M1814" s="4">
        <v>3</v>
      </c>
      <c r="N1814" s="4" t="s">
        <v>3</v>
      </c>
      <c r="O1814" s="4">
        <v>-1</v>
      </c>
      <c r="P1814" s="4"/>
      <c r="Q1814" s="4"/>
      <c r="R1814" s="4"/>
      <c r="S1814" s="4"/>
      <c r="T1814" s="4"/>
      <c r="U1814" s="4"/>
      <c r="V1814" s="4"/>
      <c r="W1814" s="4"/>
    </row>
    <row r="1815" spans="1:206" x14ac:dyDescent="0.2">
      <c r="A1815" s="4">
        <v>50</v>
      </c>
      <c r="B1815" s="4">
        <v>0</v>
      </c>
      <c r="C1815" s="4">
        <v>0</v>
      </c>
      <c r="D1815" s="4">
        <v>1</v>
      </c>
      <c r="E1815" s="4">
        <v>208</v>
      </c>
      <c r="F1815" s="4">
        <f>Source!V1792</f>
        <v>0</v>
      </c>
      <c r="G1815" s="4" t="s">
        <v>54</v>
      </c>
      <c r="H1815" s="4" t="s">
        <v>55</v>
      </c>
      <c r="I1815" s="4"/>
      <c r="J1815" s="4"/>
      <c r="K1815" s="4">
        <v>208</v>
      </c>
      <c r="L1815" s="4">
        <v>22</v>
      </c>
      <c r="M1815" s="4">
        <v>3</v>
      </c>
      <c r="N1815" s="4" t="s">
        <v>3</v>
      </c>
      <c r="O1815" s="4">
        <v>-1</v>
      </c>
      <c r="P1815" s="4"/>
      <c r="Q1815" s="4"/>
      <c r="R1815" s="4"/>
      <c r="S1815" s="4"/>
      <c r="T1815" s="4"/>
      <c r="U1815" s="4"/>
      <c r="V1815" s="4"/>
      <c r="W1815" s="4"/>
    </row>
    <row r="1816" spans="1:206" x14ac:dyDescent="0.2">
      <c r="A1816" s="4">
        <v>50</v>
      </c>
      <c r="B1816" s="4">
        <v>0</v>
      </c>
      <c r="C1816" s="4">
        <v>0</v>
      </c>
      <c r="D1816" s="4">
        <v>1</v>
      </c>
      <c r="E1816" s="4">
        <v>209</v>
      </c>
      <c r="F1816" s="4">
        <f>ROUND(Source!W1792,O1816)</f>
        <v>0</v>
      </c>
      <c r="G1816" s="4" t="s">
        <v>56</v>
      </c>
      <c r="H1816" s="4" t="s">
        <v>57</v>
      </c>
      <c r="I1816" s="4"/>
      <c r="J1816" s="4"/>
      <c r="K1816" s="4">
        <v>209</v>
      </c>
      <c r="L1816" s="4">
        <v>23</v>
      </c>
      <c r="M1816" s="4">
        <v>3</v>
      </c>
      <c r="N1816" s="4" t="s">
        <v>3</v>
      </c>
      <c r="O1816" s="4">
        <v>2</v>
      </c>
      <c r="P1816" s="4"/>
      <c r="Q1816" s="4"/>
      <c r="R1816" s="4"/>
      <c r="S1816" s="4"/>
      <c r="T1816" s="4"/>
      <c r="U1816" s="4"/>
      <c r="V1816" s="4"/>
      <c r="W1816" s="4"/>
    </row>
    <row r="1817" spans="1:206" x14ac:dyDescent="0.2">
      <c r="A1817" s="4">
        <v>50</v>
      </c>
      <c r="B1817" s="4">
        <v>0</v>
      </c>
      <c r="C1817" s="4">
        <v>0</v>
      </c>
      <c r="D1817" s="4">
        <v>1</v>
      </c>
      <c r="E1817" s="4">
        <v>210</v>
      </c>
      <c r="F1817" s="4">
        <f>ROUND(Source!X1792,O1817)</f>
        <v>0</v>
      </c>
      <c r="G1817" s="4" t="s">
        <v>58</v>
      </c>
      <c r="H1817" s="4" t="s">
        <v>59</v>
      </c>
      <c r="I1817" s="4"/>
      <c r="J1817" s="4"/>
      <c r="K1817" s="4">
        <v>210</v>
      </c>
      <c r="L1817" s="4">
        <v>24</v>
      </c>
      <c r="M1817" s="4">
        <v>3</v>
      </c>
      <c r="N1817" s="4" t="s">
        <v>3</v>
      </c>
      <c r="O1817" s="4">
        <v>2</v>
      </c>
      <c r="P1817" s="4"/>
      <c r="Q1817" s="4"/>
      <c r="R1817" s="4"/>
      <c r="S1817" s="4"/>
      <c r="T1817" s="4"/>
      <c r="U1817" s="4"/>
      <c r="V1817" s="4"/>
      <c r="W1817" s="4"/>
    </row>
    <row r="1818" spans="1:206" x14ac:dyDescent="0.2">
      <c r="A1818" s="4">
        <v>50</v>
      </c>
      <c r="B1818" s="4">
        <v>0</v>
      </c>
      <c r="C1818" s="4">
        <v>0</v>
      </c>
      <c r="D1818" s="4">
        <v>1</v>
      </c>
      <c r="E1818" s="4">
        <v>211</v>
      </c>
      <c r="F1818" s="4">
        <f>ROUND(Source!Y1792,O1818)</f>
        <v>0</v>
      </c>
      <c r="G1818" s="4" t="s">
        <v>60</v>
      </c>
      <c r="H1818" s="4" t="s">
        <v>61</v>
      </c>
      <c r="I1818" s="4"/>
      <c r="J1818" s="4"/>
      <c r="K1818" s="4">
        <v>211</v>
      </c>
      <c r="L1818" s="4">
        <v>25</v>
      </c>
      <c r="M1818" s="4">
        <v>3</v>
      </c>
      <c r="N1818" s="4" t="s">
        <v>3</v>
      </c>
      <c r="O1818" s="4">
        <v>2</v>
      </c>
      <c r="P1818" s="4"/>
      <c r="Q1818" s="4"/>
      <c r="R1818" s="4"/>
      <c r="S1818" s="4"/>
      <c r="T1818" s="4"/>
      <c r="U1818" s="4"/>
      <c r="V1818" s="4"/>
      <c r="W1818" s="4"/>
    </row>
    <row r="1819" spans="1:206" x14ac:dyDescent="0.2">
      <c r="A1819" s="4">
        <v>50</v>
      </c>
      <c r="B1819" s="4">
        <v>0</v>
      </c>
      <c r="C1819" s="4">
        <v>0</v>
      </c>
      <c r="D1819" s="4">
        <v>1</v>
      </c>
      <c r="E1819" s="4">
        <v>224</v>
      </c>
      <c r="F1819" s="4">
        <f>ROUND(Source!AR1792,O1819)</f>
        <v>0</v>
      </c>
      <c r="G1819" s="4" t="s">
        <v>62</v>
      </c>
      <c r="H1819" s="4" t="s">
        <v>63</v>
      </c>
      <c r="I1819" s="4"/>
      <c r="J1819" s="4"/>
      <c r="K1819" s="4">
        <v>224</v>
      </c>
      <c r="L1819" s="4">
        <v>26</v>
      </c>
      <c r="M1819" s="4">
        <v>3</v>
      </c>
      <c r="N1819" s="4" t="s">
        <v>3</v>
      </c>
      <c r="O1819" s="4">
        <v>2</v>
      </c>
      <c r="P1819" s="4"/>
      <c r="Q1819" s="4"/>
      <c r="R1819" s="4"/>
      <c r="S1819" s="4"/>
      <c r="T1819" s="4"/>
      <c r="U1819" s="4"/>
      <c r="V1819" s="4"/>
      <c r="W1819" s="4"/>
    </row>
    <row r="1821" spans="1:206" x14ac:dyDescent="0.2">
      <c r="A1821" s="2">
        <v>51</v>
      </c>
      <c r="B1821" s="2">
        <f>B1629</f>
        <v>1</v>
      </c>
      <c r="C1821" s="2">
        <f>A1629</f>
        <v>3</v>
      </c>
      <c r="D1821" s="2">
        <f>ROW(A1629)</f>
        <v>1629</v>
      </c>
      <c r="E1821" s="2"/>
      <c r="F1821" s="2" t="str">
        <f>IF(F1629&lt;&gt;"",F1629,"")</f>
        <v>2</v>
      </c>
      <c r="G1821" s="2" t="str">
        <f>IF(G1629&lt;&gt;"",G1629,"")</f>
        <v>Якиманка</v>
      </c>
      <c r="H1821" s="2">
        <v>0</v>
      </c>
      <c r="I1821" s="2"/>
      <c r="J1821" s="2"/>
      <c r="K1821" s="2"/>
      <c r="L1821" s="2"/>
      <c r="M1821" s="2"/>
      <c r="N1821" s="2"/>
      <c r="O1821" s="2">
        <f t="shared" ref="O1821:T1821" si="785">ROUND(O1792+AB1821,2)</f>
        <v>0</v>
      </c>
      <c r="P1821" s="2">
        <f t="shared" si="785"/>
        <v>0</v>
      </c>
      <c r="Q1821" s="2">
        <f t="shared" si="785"/>
        <v>0</v>
      </c>
      <c r="R1821" s="2">
        <f t="shared" si="785"/>
        <v>0</v>
      </c>
      <c r="S1821" s="2">
        <f t="shared" si="785"/>
        <v>0</v>
      </c>
      <c r="T1821" s="2">
        <f t="shared" si="785"/>
        <v>0</v>
      </c>
      <c r="U1821" s="2">
        <f>U1792+AH1821</f>
        <v>0</v>
      </c>
      <c r="V1821" s="2">
        <f>V1792+AI1821</f>
        <v>0</v>
      </c>
      <c r="W1821" s="2">
        <f>ROUND(W1792+AJ1821,2)</f>
        <v>0</v>
      </c>
      <c r="X1821" s="2">
        <f>ROUND(X1792+AK1821,2)</f>
        <v>0</v>
      </c>
      <c r="Y1821" s="2">
        <f>ROUND(Y1792+AL1821,2)</f>
        <v>0</v>
      </c>
      <c r="Z1821" s="2"/>
      <c r="AA1821" s="2"/>
      <c r="AB1821" s="2"/>
      <c r="AC1821" s="2"/>
      <c r="AD1821" s="2"/>
      <c r="AE1821" s="2"/>
      <c r="AF1821" s="2"/>
      <c r="AG1821" s="2"/>
      <c r="AH1821" s="2"/>
      <c r="AI1821" s="2"/>
      <c r="AJ1821" s="2"/>
      <c r="AK1821" s="2"/>
      <c r="AL1821" s="2"/>
      <c r="AM1821" s="2"/>
      <c r="AN1821" s="2"/>
      <c r="AO1821" s="2">
        <f t="shared" ref="AO1821:BC1821" si="786">ROUND(AO1792+BX1821,2)</f>
        <v>0</v>
      </c>
      <c r="AP1821" s="2">
        <f t="shared" si="786"/>
        <v>0</v>
      </c>
      <c r="AQ1821" s="2">
        <f t="shared" si="786"/>
        <v>0</v>
      </c>
      <c r="AR1821" s="2">
        <f t="shared" si="786"/>
        <v>0</v>
      </c>
      <c r="AS1821" s="2">
        <f t="shared" si="786"/>
        <v>0</v>
      </c>
      <c r="AT1821" s="2">
        <f t="shared" si="786"/>
        <v>0</v>
      </c>
      <c r="AU1821" s="2">
        <f t="shared" si="786"/>
        <v>0</v>
      </c>
      <c r="AV1821" s="2">
        <f t="shared" si="786"/>
        <v>0</v>
      </c>
      <c r="AW1821" s="2">
        <f t="shared" si="786"/>
        <v>0</v>
      </c>
      <c r="AX1821" s="2">
        <f t="shared" si="786"/>
        <v>0</v>
      </c>
      <c r="AY1821" s="2">
        <f t="shared" si="786"/>
        <v>0</v>
      </c>
      <c r="AZ1821" s="2">
        <f t="shared" si="786"/>
        <v>0</v>
      </c>
      <c r="BA1821" s="2">
        <f t="shared" si="786"/>
        <v>0</v>
      </c>
      <c r="BB1821" s="2">
        <f t="shared" si="786"/>
        <v>0</v>
      </c>
      <c r="BC1821" s="2">
        <f t="shared" si="786"/>
        <v>0</v>
      </c>
      <c r="BD1821" s="2"/>
      <c r="BE1821" s="2"/>
      <c r="BF1821" s="2"/>
      <c r="BG1821" s="2"/>
      <c r="BH1821" s="2"/>
      <c r="BI1821" s="2"/>
      <c r="BJ1821" s="2"/>
      <c r="BK1821" s="2"/>
      <c r="BL1821" s="2"/>
      <c r="BM1821" s="2"/>
      <c r="BN1821" s="2"/>
      <c r="BO1821" s="2"/>
      <c r="BP1821" s="2"/>
      <c r="BQ1821" s="2"/>
      <c r="BR1821" s="2"/>
      <c r="BS1821" s="2"/>
      <c r="BT1821" s="2"/>
      <c r="BU1821" s="2"/>
      <c r="BV1821" s="2"/>
      <c r="BW1821" s="2"/>
      <c r="BX1821" s="2"/>
      <c r="BY1821" s="2"/>
      <c r="BZ1821" s="2"/>
      <c r="CA1821" s="2"/>
      <c r="CB1821" s="2"/>
      <c r="CC1821" s="2"/>
      <c r="CD1821" s="2"/>
      <c r="CE1821" s="2"/>
      <c r="CF1821" s="2"/>
      <c r="CG1821" s="2"/>
      <c r="CH1821" s="2"/>
      <c r="CI1821" s="2"/>
      <c r="CJ1821" s="2"/>
      <c r="CK1821" s="2"/>
      <c r="CL1821" s="2"/>
      <c r="CM1821" s="2"/>
      <c r="CN1821" s="2"/>
      <c r="CO1821" s="2"/>
      <c r="CP1821" s="2"/>
      <c r="CQ1821" s="2"/>
      <c r="CR1821" s="2"/>
      <c r="CS1821" s="2"/>
      <c r="CT1821" s="2"/>
      <c r="CU1821" s="2"/>
      <c r="CV1821" s="2"/>
      <c r="CW1821" s="2"/>
      <c r="CX1821" s="2"/>
      <c r="CY1821" s="2"/>
      <c r="CZ1821" s="2"/>
      <c r="DA1821" s="2"/>
      <c r="DB1821" s="2"/>
      <c r="DC1821" s="2"/>
      <c r="DD1821" s="2"/>
      <c r="DE1821" s="2"/>
      <c r="DF1821" s="2"/>
      <c r="DG1821" s="3"/>
      <c r="DH1821" s="3"/>
      <c r="DI1821" s="3"/>
      <c r="DJ1821" s="3"/>
      <c r="DK1821" s="3"/>
      <c r="DL1821" s="3"/>
      <c r="DM1821" s="3"/>
      <c r="DN1821" s="3"/>
      <c r="DO1821" s="3"/>
      <c r="DP1821" s="3"/>
      <c r="DQ1821" s="3"/>
      <c r="DR1821" s="3"/>
      <c r="DS1821" s="3"/>
      <c r="DT1821" s="3"/>
      <c r="DU1821" s="3"/>
      <c r="DV1821" s="3"/>
      <c r="DW1821" s="3"/>
      <c r="DX1821" s="3"/>
      <c r="DY1821" s="3"/>
      <c r="DZ1821" s="3"/>
      <c r="EA1821" s="3"/>
      <c r="EB1821" s="3"/>
      <c r="EC1821" s="3"/>
      <c r="ED1821" s="3"/>
      <c r="EE1821" s="3"/>
      <c r="EF1821" s="3"/>
      <c r="EG1821" s="3"/>
      <c r="EH1821" s="3"/>
      <c r="EI1821" s="3"/>
      <c r="EJ1821" s="3"/>
      <c r="EK1821" s="3"/>
      <c r="EL1821" s="3"/>
      <c r="EM1821" s="3"/>
      <c r="EN1821" s="3"/>
      <c r="EO1821" s="3"/>
      <c r="EP1821" s="3"/>
      <c r="EQ1821" s="3"/>
      <c r="ER1821" s="3"/>
      <c r="ES1821" s="3"/>
      <c r="ET1821" s="3"/>
      <c r="EU1821" s="3"/>
      <c r="EV1821" s="3"/>
      <c r="EW1821" s="3"/>
      <c r="EX1821" s="3"/>
      <c r="EY1821" s="3"/>
      <c r="EZ1821" s="3"/>
      <c r="FA1821" s="3"/>
      <c r="FB1821" s="3"/>
      <c r="FC1821" s="3"/>
      <c r="FD1821" s="3"/>
      <c r="FE1821" s="3"/>
      <c r="FF1821" s="3"/>
      <c r="FG1821" s="3"/>
      <c r="FH1821" s="3"/>
      <c r="FI1821" s="3"/>
      <c r="FJ1821" s="3"/>
      <c r="FK1821" s="3"/>
      <c r="FL1821" s="3"/>
      <c r="FM1821" s="3"/>
      <c r="FN1821" s="3"/>
      <c r="FO1821" s="3"/>
      <c r="FP1821" s="3"/>
      <c r="FQ1821" s="3"/>
      <c r="FR1821" s="3"/>
      <c r="FS1821" s="3"/>
      <c r="FT1821" s="3"/>
      <c r="FU1821" s="3"/>
      <c r="FV1821" s="3"/>
      <c r="FW1821" s="3"/>
      <c r="FX1821" s="3"/>
      <c r="FY1821" s="3"/>
      <c r="FZ1821" s="3"/>
      <c r="GA1821" s="3"/>
      <c r="GB1821" s="3"/>
      <c r="GC1821" s="3"/>
      <c r="GD1821" s="3"/>
      <c r="GE1821" s="3"/>
      <c r="GF1821" s="3"/>
      <c r="GG1821" s="3"/>
      <c r="GH1821" s="3"/>
      <c r="GI1821" s="3"/>
      <c r="GJ1821" s="3"/>
      <c r="GK1821" s="3"/>
      <c r="GL1821" s="3"/>
      <c r="GM1821" s="3"/>
      <c r="GN1821" s="3"/>
      <c r="GO1821" s="3"/>
      <c r="GP1821" s="3"/>
      <c r="GQ1821" s="3"/>
      <c r="GR1821" s="3"/>
      <c r="GS1821" s="3"/>
      <c r="GT1821" s="3"/>
      <c r="GU1821" s="3"/>
      <c r="GV1821" s="3"/>
      <c r="GW1821" s="3"/>
      <c r="GX1821" s="3">
        <v>0</v>
      </c>
    </row>
    <row r="1823" spans="1:206" x14ac:dyDescent="0.2">
      <c r="A1823" s="4">
        <v>50</v>
      </c>
      <c r="B1823" s="4">
        <v>0</v>
      </c>
      <c r="C1823" s="4">
        <v>0</v>
      </c>
      <c r="D1823" s="4">
        <v>1</v>
      </c>
      <c r="E1823" s="4">
        <v>201</v>
      </c>
      <c r="F1823" s="4">
        <f>ROUND(Source!O1821,O1823)</f>
        <v>0</v>
      </c>
      <c r="G1823" s="4" t="s">
        <v>12</v>
      </c>
      <c r="H1823" s="4" t="s">
        <v>13</v>
      </c>
      <c r="I1823" s="4"/>
      <c r="J1823" s="4"/>
      <c r="K1823" s="4">
        <v>201</v>
      </c>
      <c r="L1823" s="4">
        <v>1</v>
      </c>
      <c r="M1823" s="4">
        <v>3</v>
      </c>
      <c r="N1823" s="4" t="s">
        <v>3</v>
      </c>
      <c r="O1823" s="4">
        <v>2</v>
      </c>
      <c r="P1823" s="4"/>
      <c r="Q1823" s="4"/>
      <c r="R1823" s="4"/>
      <c r="S1823" s="4"/>
      <c r="T1823" s="4"/>
      <c r="U1823" s="4"/>
      <c r="V1823" s="4"/>
      <c r="W1823" s="4"/>
    </row>
    <row r="1824" spans="1:206" x14ac:dyDescent="0.2">
      <c r="A1824" s="4">
        <v>50</v>
      </c>
      <c r="B1824" s="4">
        <v>0</v>
      </c>
      <c r="C1824" s="4">
        <v>0</v>
      </c>
      <c r="D1824" s="4">
        <v>1</v>
      </c>
      <c r="E1824" s="4">
        <v>202</v>
      </c>
      <c r="F1824" s="4">
        <f>ROUND(Source!P1821,O1824)</f>
        <v>0</v>
      </c>
      <c r="G1824" s="4" t="s">
        <v>14</v>
      </c>
      <c r="H1824" s="4" t="s">
        <v>15</v>
      </c>
      <c r="I1824" s="4"/>
      <c r="J1824" s="4"/>
      <c r="K1824" s="4">
        <v>202</v>
      </c>
      <c r="L1824" s="4">
        <v>2</v>
      </c>
      <c r="M1824" s="4">
        <v>3</v>
      </c>
      <c r="N1824" s="4" t="s">
        <v>3</v>
      </c>
      <c r="O1824" s="4">
        <v>2</v>
      </c>
      <c r="P1824" s="4"/>
      <c r="Q1824" s="4"/>
      <c r="R1824" s="4"/>
      <c r="S1824" s="4"/>
      <c r="T1824" s="4"/>
      <c r="U1824" s="4"/>
      <c r="V1824" s="4"/>
      <c r="W1824" s="4"/>
    </row>
    <row r="1825" spans="1:23" x14ac:dyDescent="0.2">
      <c r="A1825" s="4">
        <v>50</v>
      </c>
      <c r="B1825" s="4">
        <v>0</v>
      </c>
      <c r="C1825" s="4">
        <v>0</v>
      </c>
      <c r="D1825" s="4">
        <v>1</v>
      </c>
      <c r="E1825" s="4">
        <v>222</v>
      </c>
      <c r="F1825" s="4">
        <f>ROUND(Source!AO1821,O1825)</f>
        <v>0</v>
      </c>
      <c r="G1825" s="4" t="s">
        <v>16</v>
      </c>
      <c r="H1825" s="4" t="s">
        <v>17</v>
      </c>
      <c r="I1825" s="4"/>
      <c r="J1825" s="4"/>
      <c r="K1825" s="4">
        <v>222</v>
      </c>
      <c r="L1825" s="4">
        <v>3</v>
      </c>
      <c r="M1825" s="4">
        <v>3</v>
      </c>
      <c r="N1825" s="4" t="s">
        <v>3</v>
      </c>
      <c r="O1825" s="4">
        <v>2</v>
      </c>
      <c r="P1825" s="4"/>
      <c r="Q1825" s="4"/>
      <c r="R1825" s="4"/>
      <c r="S1825" s="4"/>
      <c r="T1825" s="4"/>
      <c r="U1825" s="4"/>
      <c r="V1825" s="4"/>
      <c r="W1825" s="4"/>
    </row>
    <row r="1826" spans="1:23" x14ac:dyDescent="0.2">
      <c r="A1826" s="4">
        <v>50</v>
      </c>
      <c r="B1826" s="4">
        <v>0</v>
      </c>
      <c r="C1826" s="4">
        <v>0</v>
      </c>
      <c r="D1826" s="4">
        <v>1</v>
      </c>
      <c r="E1826" s="4">
        <v>225</v>
      </c>
      <c r="F1826" s="4">
        <f>ROUND(Source!AV1821,O1826)</f>
        <v>0</v>
      </c>
      <c r="G1826" s="4" t="s">
        <v>18</v>
      </c>
      <c r="H1826" s="4" t="s">
        <v>19</v>
      </c>
      <c r="I1826" s="4"/>
      <c r="J1826" s="4"/>
      <c r="K1826" s="4">
        <v>225</v>
      </c>
      <c r="L1826" s="4">
        <v>4</v>
      </c>
      <c r="M1826" s="4">
        <v>3</v>
      </c>
      <c r="N1826" s="4" t="s">
        <v>3</v>
      </c>
      <c r="O1826" s="4">
        <v>2</v>
      </c>
      <c r="P1826" s="4"/>
      <c r="Q1826" s="4"/>
      <c r="R1826" s="4"/>
      <c r="S1826" s="4"/>
      <c r="T1826" s="4"/>
      <c r="U1826" s="4"/>
      <c r="V1826" s="4"/>
      <c r="W1826" s="4"/>
    </row>
    <row r="1827" spans="1:23" x14ac:dyDescent="0.2">
      <c r="A1827" s="4">
        <v>50</v>
      </c>
      <c r="B1827" s="4">
        <v>0</v>
      </c>
      <c r="C1827" s="4">
        <v>0</v>
      </c>
      <c r="D1827" s="4">
        <v>1</v>
      </c>
      <c r="E1827" s="4">
        <v>226</v>
      </c>
      <c r="F1827" s="4">
        <f>ROUND(Source!AW1821,O1827)</f>
        <v>0</v>
      </c>
      <c r="G1827" s="4" t="s">
        <v>20</v>
      </c>
      <c r="H1827" s="4" t="s">
        <v>21</v>
      </c>
      <c r="I1827" s="4"/>
      <c r="J1827" s="4"/>
      <c r="K1827" s="4">
        <v>226</v>
      </c>
      <c r="L1827" s="4">
        <v>5</v>
      </c>
      <c r="M1827" s="4">
        <v>3</v>
      </c>
      <c r="N1827" s="4" t="s">
        <v>3</v>
      </c>
      <c r="O1827" s="4">
        <v>2</v>
      </c>
      <c r="P1827" s="4"/>
      <c r="Q1827" s="4"/>
      <c r="R1827" s="4"/>
      <c r="S1827" s="4"/>
      <c r="T1827" s="4"/>
      <c r="U1827" s="4"/>
      <c r="V1827" s="4"/>
      <c r="W1827" s="4"/>
    </row>
    <row r="1828" spans="1:23" x14ac:dyDescent="0.2">
      <c r="A1828" s="4">
        <v>50</v>
      </c>
      <c r="B1828" s="4">
        <v>0</v>
      </c>
      <c r="C1828" s="4">
        <v>0</v>
      </c>
      <c r="D1828" s="4">
        <v>1</v>
      </c>
      <c r="E1828" s="4">
        <v>227</v>
      </c>
      <c r="F1828" s="4">
        <f>ROUND(Source!AX1821,O1828)</f>
        <v>0</v>
      </c>
      <c r="G1828" s="4" t="s">
        <v>22</v>
      </c>
      <c r="H1828" s="4" t="s">
        <v>23</v>
      </c>
      <c r="I1828" s="4"/>
      <c r="J1828" s="4"/>
      <c r="K1828" s="4">
        <v>227</v>
      </c>
      <c r="L1828" s="4">
        <v>6</v>
      </c>
      <c r="M1828" s="4">
        <v>3</v>
      </c>
      <c r="N1828" s="4" t="s">
        <v>3</v>
      </c>
      <c r="O1828" s="4">
        <v>2</v>
      </c>
      <c r="P1828" s="4"/>
      <c r="Q1828" s="4"/>
      <c r="R1828" s="4"/>
      <c r="S1828" s="4"/>
      <c r="T1828" s="4"/>
      <c r="U1828" s="4"/>
      <c r="V1828" s="4"/>
      <c r="W1828" s="4"/>
    </row>
    <row r="1829" spans="1:23" x14ac:dyDescent="0.2">
      <c r="A1829" s="4">
        <v>50</v>
      </c>
      <c r="B1829" s="4">
        <v>0</v>
      </c>
      <c r="C1829" s="4">
        <v>0</v>
      </c>
      <c r="D1829" s="4">
        <v>1</v>
      </c>
      <c r="E1829" s="4">
        <v>228</v>
      </c>
      <c r="F1829" s="4">
        <f>ROUND(Source!AY1821,O1829)</f>
        <v>0</v>
      </c>
      <c r="G1829" s="4" t="s">
        <v>24</v>
      </c>
      <c r="H1829" s="4" t="s">
        <v>25</v>
      </c>
      <c r="I1829" s="4"/>
      <c r="J1829" s="4"/>
      <c r="K1829" s="4">
        <v>228</v>
      </c>
      <c r="L1829" s="4">
        <v>7</v>
      </c>
      <c r="M1829" s="4">
        <v>3</v>
      </c>
      <c r="N1829" s="4" t="s">
        <v>3</v>
      </c>
      <c r="O1829" s="4">
        <v>2</v>
      </c>
      <c r="P1829" s="4"/>
      <c r="Q1829" s="4"/>
      <c r="R1829" s="4"/>
      <c r="S1829" s="4"/>
      <c r="T1829" s="4"/>
      <c r="U1829" s="4"/>
      <c r="V1829" s="4"/>
      <c r="W1829" s="4"/>
    </row>
    <row r="1830" spans="1:23" x14ac:dyDescent="0.2">
      <c r="A1830" s="4">
        <v>50</v>
      </c>
      <c r="B1830" s="4">
        <v>0</v>
      </c>
      <c r="C1830" s="4">
        <v>0</v>
      </c>
      <c r="D1830" s="4">
        <v>1</v>
      </c>
      <c r="E1830" s="4">
        <v>216</v>
      </c>
      <c r="F1830" s="4">
        <f>ROUND(Source!AP1821,O1830)</f>
        <v>0</v>
      </c>
      <c r="G1830" s="4" t="s">
        <v>26</v>
      </c>
      <c r="H1830" s="4" t="s">
        <v>27</v>
      </c>
      <c r="I1830" s="4"/>
      <c r="J1830" s="4"/>
      <c r="K1830" s="4">
        <v>216</v>
      </c>
      <c r="L1830" s="4">
        <v>8</v>
      </c>
      <c r="M1830" s="4">
        <v>3</v>
      </c>
      <c r="N1830" s="4" t="s">
        <v>3</v>
      </c>
      <c r="O1830" s="4">
        <v>2</v>
      </c>
      <c r="P1830" s="4"/>
      <c r="Q1830" s="4"/>
      <c r="R1830" s="4"/>
      <c r="S1830" s="4"/>
      <c r="T1830" s="4"/>
      <c r="U1830" s="4"/>
      <c r="V1830" s="4"/>
      <c r="W1830" s="4"/>
    </row>
    <row r="1831" spans="1:23" x14ac:dyDescent="0.2">
      <c r="A1831" s="4">
        <v>50</v>
      </c>
      <c r="B1831" s="4">
        <v>0</v>
      </c>
      <c r="C1831" s="4">
        <v>0</v>
      </c>
      <c r="D1831" s="4">
        <v>1</v>
      </c>
      <c r="E1831" s="4">
        <v>223</v>
      </c>
      <c r="F1831" s="4">
        <f>ROUND(Source!AQ1821,O1831)</f>
        <v>0</v>
      </c>
      <c r="G1831" s="4" t="s">
        <v>28</v>
      </c>
      <c r="H1831" s="4" t="s">
        <v>29</v>
      </c>
      <c r="I1831" s="4"/>
      <c r="J1831" s="4"/>
      <c r="K1831" s="4">
        <v>223</v>
      </c>
      <c r="L1831" s="4">
        <v>9</v>
      </c>
      <c r="M1831" s="4">
        <v>3</v>
      </c>
      <c r="N1831" s="4" t="s">
        <v>3</v>
      </c>
      <c r="O1831" s="4">
        <v>2</v>
      </c>
      <c r="P1831" s="4"/>
      <c r="Q1831" s="4"/>
      <c r="R1831" s="4"/>
      <c r="S1831" s="4"/>
      <c r="T1831" s="4"/>
      <c r="U1831" s="4"/>
      <c r="V1831" s="4"/>
      <c r="W1831" s="4"/>
    </row>
    <row r="1832" spans="1:23" x14ac:dyDescent="0.2">
      <c r="A1832" s="4">
        <v>50</v>
      </c>
      <c r="B1832" s="4">
        <v>0</v>
      </c>
      <c r="C1832" s="4">
        <v>0</v>
      </c>
      <c r="D1832" s="4">
        <v>1</v>
      </c>
      <c r="E1832" s="4">
        <v>229</v>
      </c>
      <c r="F1832" s="4">
        <f>ROUND(Source!AZ1821,O1832)</f>
        <v>0</v>
      </c>
      <c r="G1832" s="4" t="s">
        <v>30</v>
      </c>
      <c r="H1832" s="4" t="s">
        <v>31</v>
      </c>
      <c r="I1832" s="4"/>
      <c r="J1832" s="4"/>
      <c r="K1832" s="4">
        <v>229</v>
      </c>
      <c r="L1832" s="4">
        <v>10</v>
      </c>
      <c r="M1832" s="4">
        <v>3</v>
      </c>
      <c r="N1832" s="4" t="s">
        <v>3</v>
      </c>
      <c r="O1832" s="4">
        <v>2</v>
      </c>
      <c r="P1832" s="4"/>
      <c r="Q1832" s="4"/>
      <c r="R1832" s="4"/>
      <c r="S1832" s="4"/>
      <c r="T1832" s="4"/>
      <c r="U1832" s="4"/>
      <c r="V1832" s="4"/>
      <c r="W1832" s="4"/>
    </row>
    <row r="1833" spans="1:23" x14ac:dyDescent="0.2">
      <c r="A1833" s="4">
        <v>50</v>
      </c>
      <c r="B1833" s="4">
        <v>0</v>
      </c>
      <c r="C1833" s="4">
        <v>0</v>
      </c>
      <c r="D1833" s="4">
        <v>1</v>
      </c>
      <c r="E1833" s="4">
        <v>203</v>
      </c>
      <c r="F1833" s="4">
        <f>ROUND(Source!Q1821,O1833)</f>
        <v>0</v>
      </c>
      <c r="G1833" s="4" t="s">
        <v>32</v>
      </c>
      <c r="H1833" s="4" t="s">
        <v>33</v>
      </c>
      <c r="I1833" s="4"/>
      <c r="J1833" s="4"/>
      <c r="K1833" s="4">
        <v>203</v>
      </c>
      <c r="L1833" s="4">
        <v>11</v>
      </c>
      <c r="M1833" s="4">
        <v>3</v>
      </c>
      <c r="N1833" s="4" t="s">
        <v>3</v>
      </c>
      <c r="O1833" s="4">
        <v>2</v>
      </c>
      <c r="P1833" s="4"/>
      <c r="Q1833" s="4"/>
      <c r="R1833" s="4"/>
      <c r="S1833" s="4"/>
      <c r="T1833" s="4"/>
      <c r="U1833" s="4"/>
      <c r="V1833" s="4"/>
      <c r="W1833" s="4"/>
    </row>
    <row r="1834" spans="1:23" x14ac:dyDescent="0.2">
      <c r="A1834" s="4">
        <v>50</v>
      </c>
      <c r="B1834" s="4">
        <v>0</v>
      </c>
      <c r="C1834" s="4">
        <v>0</v>
      </c>
      <c r="D1834" s="4">
        <v>1</v>
      </c>
      <c r="E1834" s="4">
        <v>231</v>
      </c>
      <c r="F1834" s="4">
        <f>ROUND(Source!BB1821,O1834)</f>
        <v>0</v>
      </c>
      <c r="G1834" s="4" t="s">
        <v>34</v>
      </c>
      <c r="H1834" s="4" t="s">
        <v>35</v>
      </c>
      <c r="I1834" s="4"/>
      <c r="J1834" s="4"/>
      <c r="K1834" s="4">
        <v>231</v>
      </c>
      <c r="L1834" s="4">
        <v>12</v>
      </c>
      <c r="M1834" s="4">
        <v>3</v>
      </c>
      <c r="N1834" s="4" t="s">
        <v>3</v>
      </c>
      <c r="O1834" s="4">
        <v>2</v>
      </c>
      <c r="P1834" s="4"/>
      <c r="Q1834" s="4"/>
      <c r="R1834" s="4"/>
      <c r="S1834" s="4"/>
      <c r="T1834" s="4"/>
      <c r="U1834" s="4"/>
      <c r="V1834" s="4"/>
      <c r="W1834" s="4"/>
    </row>
    <row r="1835" spans="1:23" x14ac:dyDescent="0.2">
      <c r="A1835" s="4">
        <v>50</v>
      </c>
      <c r="B1835" s="4">
        <v>0</v>
      </c>
      <c r="C1835" s="4">
        <v>0</v>
      </c>
      <c r="D1835" s="4">
        <v>1</v>
      </c>
      <c r="E1835" s="4">
        <v>204</v>
      </c>
      <c r="F1835" s="4">
        <f>ROUND(Source!R1821,O1835)</f>
        <v>0</v>
      </c>
      <c r="G1835" s="4" t="s">
        <v>36</v>
      </c>
      <c r="H1835" s="4" t="s">
        <v>37</v>
      </c>
      <c r="I1835" s="4"/>
      <c r="J1835" s="4"/>
      <c r="K1835" s="4">
        <v>204</v>
      </c>
      <c r="L1835" s="4">
        <v>13</v>
      </c>
      <c r="M1835" s="4">
        <v>3</v>
      </c>
      <c r="N1835" s="4" t="s">
        <v>3</v>
      </c>
      <c r="O1835" s="4">
        <v>2</v>
      </c>
      <c r="P1835" s="4"/>
      <c r="Q1835" s="4"/>
      <c r="R1835" s="4"/>
      <c r="S1835" s="4"/>
      <c r="T1835" s="4"/>
      <c r="U1835" s="4"/>
      <c r="V1835" s="4"/>
      <c r="W1835" s="4"/>
    </row>
    <row r="1836" spans="1:23" x14ac:dyDescent="0.2">
      <c r="A1836" s="4">
        <v>50</v>
      </c>
      <c r="B1836" s="4">
        <v>0</v>
      </c>
      <c r="C1836" s="4">
        <v>0</v>
      </c>
      <c r="D1836" s="4">
        <v>1</v>
      </c>
      <c r="E1836" s="4">
        <v>205</v>
      </c>
      <c r="F1836" s="4">
        <f>ROUND(Source!S1821,O1836)</f>
        <v>0</v>
      </c>
      <c r="G1836" s="4" t="s">
        <v>38</v>
      </c>
      <c r="H1836" s="4" t="s">
        <v>39</v>
      </c>
      <c r="I1836" s="4"/>
      <c r="J1836" s="4"/>
      <c r="K1836" s="4">
        <v>205</v>
      </c>
      <c r="L1836" s="4">
        <v>14</v>
      </c>
      <c r="M1836" s="4">
        <v>3</v>
      </c>
      <c r="N1836" s="4" t="s">
        <v>3</v>
      </c>
      <c r="O1836" s="4">
        <v>2</v>
      </c>
      <c r="P1836" s="4"/>
      <c r="Q1836" s="4"/>
      <c r="R1836" s="4"/>
      <c r="S1836" s="4"/>
      <c r="T1836" s="4"/>
      <c r="U1836" s="4"/>
      <c r="V1836" s="4"/>
      <c r="W1836" s="4"/>
    </row>
    <row r="1837" spans="1:23" x14ac:dyDescent="0.2">
      <c r="A1837" s="4">
        <v>50</v>
      </c>
      <c r="B1837" s="4">
        <v>0</v>
      </c>
      <c r="C1837" s="4">
        <v>0</v>
      </c>
      <c r="D1837" s="4">
        <v>1</v>
      </c>
      <c r="E1837" s="4">
        <v>232</v>
      </c>
      <c r="F1837" s="4">
        <f>ROUND(Source!BC1821,O1837)</f>
        <v>0</v>
      </c>
      <c r="G1837" s="4" t="s">
        <v>40</v>
      </c>
      <c r="H1837" s="4" t="s">
        <v>41</v>
      </c>
      <c r="I1837" s="4"/>
      <c r="J1837" s="4"/>
      <c r="K1837" s="4">
        <v>232</v>
      </c>
      <c r="L1837" s="4">
        <v>15</v>
      </c>
      <c r="M1837" s="4">
        <v>3</v>
      </c>
      <c r="N1837" s="4" t="s">
        <v>3</v>
      </c>
      <c r="O1837" s="4">
        <v>2</v>
      </c>
      <c r="P1837" s="4"/>
      <c r="Q1837" s="4"/>
      <c r="R1837" s="4"/>
      <c r="S1837" s="4"/>
      <c r="T1837" s="4"/>
      <c r="U1837" s="4"/>
      <c r="V1837" s="4"/>
      <c r="W1837" s="4"/>
    </row>
    <row r="1838" spans="1:23" x14ac:dyDescent="0.2">
      <c r="A1838" s="4">
        <v>50</v>
      </c>
      <c r="B1838" s="4">
        <v>0</v>
      </c>
      <c r="C1838" s="4">
        <v>0</v>
      </c>
      <c r="D1838" s="4">
        <v>1</v>
      </c>
      <c r="E1838" s="4">
        <v>214</v>
      </c>
      <c r="F1838" s="4">
        <f>ROUND(Source!AS1821,O1838)</f>
        <v>0</v>
      </c>
      <c r="G1838" s="4" t="s">
        <v>42</v>
      </c>
      <c r="H1838" s="4" t="s">
        <v>43</v>
      </c>
      <c r="I1838" s="4"/>
      <c r="J1838" s="4"/>
      <c r="K1838" s="4">
        <v>214</v>
      </c>
      <c r="L1838" s="4">
        <v>16</v>
      </c>
      <c r="M1838" s="4">
        <v>3</v>
      </c>
      <c r="N1838" s="4" t="s">
        <v>3</v>
      </c>
      <c r="O1838" s="4">
        <v>2</v>
      </c>
      <c r="P1838" s="4"/>
      <c r="Q1838" s="4"/>
      <c r="R1838" s="4"/>
      <c r="S1838" s="4"/>
      <c r="T1838" s="4"/>
      <c r="U1838" s="4"/>
      <c r="V1838" s="4"/>
      <c r="W1838" s="4"/>
    </row>
    <row r="1839" spans="1:23" x14ac:dyDescent="0.2">
      <c r="A1839" s="4">
        <v>50</v>
      </c>
      <c r="B1839" s="4">
        <v>0</v>
      </c>
      <c r="C1839" s="4">
        <v>0</v>
      </c>
      <c r="D1839" s="4">
        <v>1</v>
      </c>
      <c r="E1839" s="4">
        <v>215</v>
      </c>
      <c r="F1839" s="4">
        <f>ROUND(Source!AT1821,O1839)</f>
        <v>0</v>
      </c>
      <c r="G1839" s="4" t="s">
        <v>44</v>
      </c>
      <c r="H1839" s="4" t="s">
        <v>45</v>
      </c>
      <c r="I1839" s="4"/>
      <c r="J1839" s="4"/>
      <c r="K1839" s="4">
        <v>215</v>
      </c>
      <c r="L1839" s="4">
        <v>17</v>
      </c>
      <c r="M1839" s="4">
        <v>3</v>
      </c>
      <c r="N1839" s="4" t="s">
        <v>3</v>
      </c>
      <c r="O1839" s="4">
        <v>2</v>
      </c>
      <c r="P1839" s="4"/>
      <c r="Q1839" s="4"/>
      <c r="R1839" s="4"/>
      <c r="S1839" s="4"/>
      <c r="T1839" s="4"/>
      <c r="U1839" s="4"/>
      <c r="V1839" s="4"/>
      <c r="W1839" s="4"/>
    </row>
    <row r="1840" spans="1:23" x14ac:dyDescent="0.2">
      <c r="A1840" s="4">
        <v>50</v>
      </c>
      <c r="B1840" s="4">
        <v>0</v>
      </c>
      <c r="C1840" s="4">
        <v>0</v>
      </c>
      <c r="D1840" s="4">
        <v>1</v>
      </c>
      <c r="E1840" s="4">
        <v>217</v>
      </c>
      <c r="F1840" s="4">
        <f>ROUND(Source!AU1821,O1840)</f>
        <v>0</v>
      </c>
      <c r="G1840" s="4" t="s">
        <v>46</v>
      </c>
      <c r="H1840" s="4" t="s">
        <v>47</v>
      </c>
      <c r="I1840" s="4"/>
      <c r="J1840" s="4"/>
      <c r="K1840" s="4">
        <v>217</v>
      </c>
      <c r="L1840" s="4">
        <v>18</v>
      </c>
      <c r="M1840" s="4">
        <v>3</v>
      </c>
      <c r="N1840" s="4" t="s">
        <v>3</v>
      </c>
      <c r="O1840" s="4">
        <v>2</v>
      </c>
      <c r="P1840" s="4"/>
      <c r="Q1840" s="4"/>
      <c r="R1840" s="4"/>
      <c r="S1840" s="4"/>
      <c r="T1840" s="4"/>
      <c r="U1840" s="4"/>
      <c r="V1840" s="4"/>
      <c r="W1840" s="4"/>
    </row>
    <row r="1841" spans="1:88" x14ac:dyDescent="0.2">
      <c r="A1841" s="4">
        <v>50</v>
      </c>
      <c r="B1841" s="4">
        <v>0</v>
      </c>
      <c r="C1841" s="4">
        <v>0</v>
      </c>
      <c r="D1841" s="4">
        <v>1</v>
      </c>
      <c r="E1841" s="4">
        <v>230</v>
      </c>
      <c r="F1841" s="4">
        <f>ROUND(Source!BA1821,O1841)</f>
        <v>0</v>
      </c>
      <c r="G1841" s="4" t="s">
        <v>48</v>
      </c>
      <c r="H1841" s="4" t="s">
        <v>49</v>
      </c>
      <c r="I1841" s="4"/>
      <c r="J1841" s="4"/>
      <c r="K1841" s="4">
        <v>230</v>
      </c>
      <c r="L1841" s="4">
        <v>19</v>
      </c>
      <c r="M1841" s="4">
        <v>3</v>
      </c>
      <c r="N1841" s="4" t="s">
        <v>3</v>
      </c>
      <c r="O1841" s="4">
        <v>2</v>
      </c>
      <c r="P1841" s="4"/>
      <c r="Q1841" s="4"/>
      <c r="R1841" s="4"/>
      <c r="S1841" s="4"/>
      <c r="T1841" s="4"/>
      <c r="U1841" s="4"/>
      <c r="V1841" s="4"/>
      <c r="W1841" s="4"/>
    </row>
    <row r="1842" spans="1:88" x14ac:dyDescent="0.2">
      <c r="A1842" s="4">
        <v>50</v>
      </c>
      <c r="B1842" s="4">
        <v>0</v>
      </c>
      <c r="C1842" s="4">
        <v>0</v>
      </c>
      <c r="D1842" s="4">
        <v>1</v>
      </c>
      <c r="E1842" s="4">
        <v>206</v>
      </c>
      <c r="F1842" s="4">
        <f>ROUND(Source!T1821,O1842)</f>
        <v>0</v>
      </c>
      <c r="G1842" s="4" t="s">
        <v>50</v>
      </c>
      <c r="H1842" s="4" t="s">
        <v>51</v>
      </c>
      <c r="I1842" s="4"/>
      <c r="J1842" s="4"/>
      <c r="K1842" s="4">
        <v>206</v>
      </c>
      <c r="L1842" s="4">
        <v>20</v>
      </c>
      <c r="M1842" s="4">
        <v>3</v>
      </c>
      <c r="N1842" s="4" t="s">
        <v>3</v>
      </c>
      <c r="O1842" s="4">
        <v>2</v>
      </c>
      <c r="P1842" s="4"/>
      <c r="Q1842" s="4"/>
      <c r="R1842" s="4"/>
      <c r="S1842" s="4"/>
      <c r="T1842" s="4"/>
      <c r="U1842" s="4"/>
      <c r="V1842" s="4"/>
      <c r="W1842" s="4"/>
    </row>
    <row r="1843" spans="1:88" x14ac:dyDescent="0.2">
      <c r="A1843" s="4">
        <v>50</v>
      </c>
      <c r="B1843" s="4">
        <v>0</v>
      </c>
      <c r="C1843" s="4">
        <v>0</v>
      </c>
      <c r="D1843" s="4">
        <v>1</v>
      </c>
      <c r="E1843" s="4">
        <v>207</v>
      </c>
      <c r="F1843" s="4">
        <f>Source!U1821</f>
        <v>0</v>
      </c>
      <c r="G1843" s="4" t="s">
        <v>52</v>
      </c>
      <c r="H1843" s="4" t="s">
        <v>53</v>
      </c>
      <c r="I1843" s="4"/>
      <c r="J1843" s="4"/>
      <c r="K1843" s="4">
        <v>207</v>
      </c>
      <c r="L1843" s="4">
        <v>21</v>
      </c>
      <c r="M1843" s="4">
        <v>3</v>
      </c>
      <c r="N1843" s="4" t="s">
        <v>3</v>
      </c>
      <c r="O1843" s="4">
        <v>-1</v>
      </c>
      <c r="P1843" s="4"/>
      <c r="Q1843" s="4"/>
      <c r="R1843" s="4"/>
      <c r="S1843" s="4"/>
      <c r="T1843" s="4"/>
      <c r="U1843" s="4"/>
      <c r="V1843" s="4"/>
      <c r="W1843" s="4"/>
    </row>
    <row r="1844" spans="1:88" x14ac:dyDescent="0.2">
      <c r="A1844" s="4">
        <v>50</v>
      </c>
      <c r="B1844" s="4">
        <v>0</v>
      </c>
      <c r="C1844" s="4">
        <v>0</v>
      </c>
      <c r="D1844" s="4">
        <v>1</v>
      </c>
      <c r="E1844" s="4">
        <v>208</v>
      </c>
      <c r="F1844" s="4">
        <f>Source!V1821</f>
        <v>0</v>
      </c>
      <c r="G1844" s="4" t="s">
        <v>54</v>
      </c>
      <c r="H1844" s="4" t="s">
        <v>55</v>
      </c>
      <c r="I1844" s="4"/>
      <c r="J1844" s="4"/>
      <c r="K1844" s="4">
        <v>208</v>
      </c>
      <c r="L1844" s="4">
        <v>22</v>
      </c>
      <c r="M1844" s="4">
        <v>3</v>
      </c>
      <c r="N1844" s="4" t="s">
        <v>3</v>
      </c>
      <c r="O1844" s="4">
        <v>-1</v>
      </c>
      <c r="P1844" s="4"/>
      <c r="Q1844" s="4"/>
      <c r="R1844" s="4"/>
      <c r="S1844" s="4"/>
      <c r="T1844" s="4"/>
      <c r="U1844" s="4"/>
      <c r="V1844" s="4"/>
      <c r="W1844" s="4"/>
    </row>
    <row r="1845" spans="1:88" x14ac:dyDescent="0.2">
      <c r="A1845" s="4">
        <v>50</v>
      </c>
      <c r="B1845" s="4">
        <v>0</v>
      </c>
      <c r="C1845" s="4">
        <v>0</v>
      </c>
      <c r="D1845" s="4">
        <v>1</v>
      </c>
      <c r="E1845" s="4">
        <v>209</v>
      </c>
      <c r="F1845" s="4">
        <f>ROUND(Source!W1821,O1845)</f>
        <v>0</v>
      </c>
      <c r="G1845" s="4" t="s">
        <v>56</v>
      </c>
      <c r="H1845" s="4" t="s">
        <v>57</v>
      </c>
      <c r="I1845" s="4"/>
      <c r="J1845" s="4"/>
      <c r="K1845" s="4">
        <v>209</v>
      </c>
      <c r="L1845" s="4">
        <v>23</v>
      </c>
      <c r="M1845" s="4">
        <v>3</v>
      </c>
      <c r="N1845" s="4" t="s">
        <v>3</v>
      </c>
      <c r="O1845" s="4">
        <v>2</v>
      </c>
      <c r="P1845" s="4"/>
      <c r="Q1845" s="4"/>
      <c r="R1845" s="4"/>
      <c r="S1845" s="4"/>
      <c r="T1845" s="4"/>
      <c r="U1845" s="4"/>
      <c r="V1845" s="4"/>
      <c r="W1845" s="4"/>
    </row>
    <row r="1846" spans="1:88" x14ac:dyDescent="0.2">
      <c r="A1846" s="4">
        <v>50</v>
      </c>
      <c r="B1846" s="4">
        <v>0</v>
      </c>
      <c r="C1846" s="4">
        <v>0</v>
      </c>
      <c r="D1846" s="4">
        <v>1</v>
      </c>
      <c r="E1846" s="4">
        <v>210</v>
      </c>
      <c r="F1846" s="4">
        <f>ROUND(Source!X1821,O1846)</f>
        <v>0</v>
      </c>
      <c r="G1846" s="4" t="s">
        <v>58</v>
      </c>
      <c r="H1846" s="4" t="s">
        <v>59</v>
      </c>
      <c r="I1846" s="4"/>
      <c r="J1846" s="4"/>
      <c r="K1846" s="4">
        <v>210</v>
      </c>
      <c r="L1846" s="4">
        <v>24</v>
      </c>
      <c r="M1846" s="4">
        <v>3</v>
      </c>
      <c r="N1846" s="4" t="s">
        <v>3</v>
      </c>
      <c r="O1846" s="4">
        <v>2</v>
      </c>
      <c r="P1846" s="4"/>
      <c r="Q1846" s="4"/>
      <c r="R1846" s="4"/>
      <c r="S1846" s="4"/>
      <c r="T1846" s="4"/>
      <c r="U1846" s="4"/>
      <c r="V1846" s="4"/>
      <c r="W1846" s="4"/>
    </row>
    <row r="1847" spans="1:88" x14ac:dyDescent="0.2">
      <c r="A1847" s="4">
        <v>50</v>
      </c>
      <c r="B1847" s="4">
        <v>0</v>
      </c>
      <c r="C1847" s="4">
        <v>0</v>
      </c>
      <c r="D1847" s="4">
        <v>1</v>
      </c>
      <c r="E1847" s="4">
        <v>211</v>
      </c>
      <c r="F1847" s="4">
        <f>ROUND(Source!Y1821,O1847)</f>
        <v>0</v>
      </c>
      <c r="G1847" s="4" t="s">
        <v>60</v>
      </c>
      <c r="H1847" s="4" t="s">
        <v>61</v>
      </c>
      <c r="I1847" s="4"/>
      <c r="J1847" s="4"/>
      <c r="K1847" s="4">
        <v>211</v>
      </c>
      <c r="L1847" s="4">
        <v>25</v>
      </c>
      <c r="M1847" s="4">
        <v>3</v>
      </c>
      <c r="N1847" s="4" t="s">
        <v>3</v>
      </c>
      <c r="O1847" s="4">
        <v>2</v>
      </c>
      <c r="P1847" s="4"/>
      <c r="Q1847" s="4"/>
      <c r="R1847" s="4"/>
      <c r="S1847" s="4"/>
      <c r="T1847" s="4"/>
      <c r="U1847" s="4"/>
      <c r="V1847" s="4"/>
      <c r="W1847" s="4"/>
    </row>
    <row r="1848" spans="1:88" x14ac:dyDescent="0.2">
      <c r="A1848" s="4">
        <v>50</v>
      </c>
      <c r="B1848" s="4">
        <v>0</v>
      </c>
      <c r="C1848" s="4">
        <v>0</v>
      </c>
      <c r="D1848" s="4">
        <v>1</v>
      </c>
      <c r="E1848" s="4">
        <v>224</v>
      </c>
      <c r="F1848" s="4">
        <f>ROUND(Source!AR1821,O1848)</f>
        <v>0</v>
      </c>
      <c r="G1848" s="4" t="s">
        <v>62</v>
      </c>
      <c r="H1848" s="4" t="s">
        <v>63</v>
      </c>
      <c r="I1848" s="4"/>
      <c r="J1848" s="4"/>
      <c r="K1848" s="4">
        <v>224</v>
      </c>
      <c r="L1848" s="4">
        <v>26</v>
      </c>
      <c r="M1848" s="4">
        <v>3</v>
      </c>
      <c r="N1848" s="4" t="s">
        <v>3</v>
      </c>
      <c r="O1848" s="4">
        <v>2</v>
      </c>
      <c r="P1848" s="4"/>
      <c r="Q1848" s="4"/>
      <c r="R1848" s="4"/>
      <c r="S1848" s="4"/>
      <c r="T1848" s="4"/>
      <c r="U1848" s="4"/>
      <c r="V1848" s="4"/>
      <c r="W1848" s="4"/>
    </row>
    <row r="1849" spans="1:88" x14ac:dyDescent="0.2">
      <c r="A1849" s="4">
        <v>50</v>
      </c>
      <c r="B1849" s="4">
        <v>1</v>
      </c>
      <c r="C1849" s="4">
        <v>0</v>
      </c>
      <c r="D1849" s="4">
        <v>2</v>
      </c>
      <c r="E1849" s="4">
        <v>0</v>
      </c>
      <c r="F1849" s="4">
        <f>ROUND(F1848-F1847,O1849)</f>
        <v>0</v>
      </c>
      <c r="G1849" s="4" t="s">
        <v>64</v>
      </c>
      <c r="H1849" s="4" t="s">
        <v>65</v>
      </c>
      <c r="I1849" s="4"/>
      <c r="J1849" s="4"/>
      <c r="K1849" s="4">
        <v>212</v>
      </c>
      <c r="L1849" s="4">
        <v>27</v>
      </c>
      <c r="M1849" s="4">
        <v>0</v>
      </c>
      <c r="N1849" s="4" t="s">
        <v>3</v>
      </c>
      <c r="O1849" s="4">
        <v>2</v>
      </c>
      <c r="P1849" s="4"/>
      <c r="Q1849" s="4"/>
      <c r="R1849" s="4"/>
      <c r="S1849" s="4"/>
      <c r="T1849" s="4"/>
      <c r="U1849" s="4"/>
      <c r="V1849" s="4"/>
      <c r="W1849" s="4"/>
    </row>
    <row r="1850" spans="1:88" x14ac:dyDescent="0.2">
      <c r="A1850" s="4">
        <v>50</v>
      </c>
      <c r="B1850" s="4">
        <v>1</v>
      </c>
      <c r="C1850" s="4">
        <v>0</v>
      </c>
      <c r="D1850" s="4">
        <v>2</v>
      </c>
      <c r="E1850" s="4">
        <v>0</v>
      </c>
      <c r="F1850" s="4">
        <f>ROUND(F1835+F1836,O1850)</f>
        <v>0</v>
      </c>
      <c r="G1850" s="4" t="s">
        <v>66</v>
      </c>
      <c r="H1850" s="4" t="s">
        <v>67</v>
      </c>
      <c r="I1850" s="4"/>
      <c r="J1850" s="4"/>
      <c r="K1850" s="4">
        <v>212</v>
      </c>
      <c r="L1850" s="4">
        <v>28</v>
      </c>
      <c r="M1850" s="4">
        <v>0</v>
      </c>
      <c r="N1850" s="4" t="s">
        <v>3</v>
      </c>
      <c r="O1850" s="4">
        <v>2</v>
      </c>
      <c r="P1850" s="4"/>
      <c r="Q1850" s="4"/>
      <c r="R1850" s="4"/>
      <c r="S1850" s="4"/>
      <c r="T1850" s="4"/>
      <c r="U1850" s="4"/>
      <c r="V1850" s="4"/>
      <c r="W1850" s="4"/>
    </row>
    <row r="1851" spans="1:88" x14ac:dyDescent="0.2">
      <c r="A1851" s="4">
        <v>50</v>
      </c>
      <c r="B1851" s="4">
        <v>1</v>
      </c>
      <c r="C1851" s="4">
        <v>0</v>
      </c>
      <c r="D1851" s="4">
        <v>2</v>
      </c>
      <c r="E1851" s="4">
        <v>0</v>
      </c>
      <c r="F1851" s="4">
        <f>ROUND((F1849-F1836-F1835)*0.2,O1851)</f>
        <v>0</v>
      </c>
      <c r="G1851" s="4" t="s">
        <v>68</v>
      </c>
      <c r="H1851" s="4" t="s">
        <v>69</v>
      </c>
      <c r="I1851" s="4"/>
      <c r="J1851" s="4"/>
      <c r="K1851" s="4">
        <v>212</v>
      </c>
      <c r="L1851" s="4">
        <v>29</v>
      </c>
      <c r="M1851" s="4">
        <v>0</v>
      </c>
      <c r="N1851" s="4" t="s">
        <v>3</v>
      </c>
      <c r="O1851" s="4">
        <v>2</v>
      </c>
      <c r="P1851" s="4"/>
      <c r="Q1851" s="4"/>
      <c r="R1851" s="4"/>
      <c r="S1851" s="4"/>
      <c r="T1851" s="4"/>
      <c r="U1851" s="4"/>
      <c r="V1851" s="4"/>
      <c r="W1851" s="4"/>
    </row>
    <row r="1852" spans="1:88" x14ac:dyDescent="0.2">
      <c r="A1852" s="4">
        <v>50</v>
      </c>
      <c r="B1852" s="4">
        <v>1</v>
      </c>
      <c r="C1852" s="4">
        <v>0</v>
      </c>
      <c r="D1852" s="4">
        <v>2</v>
      </c>
      <c r="E1852" s="4">
        <v>0</v>
      </c>
      <c r="F1852" s="4">
        <f>ROUND(F1849+F1851,O1852)</f>
        <v>0</v>
      </c>
      <c r="G1852" s="4" t="s">
        <v>70</v>
      </c>
      <c r="H1852" s="4" t="s">
        <v>71</v>
      </c>
      <c r="I1852" s="4"/>
      <c r="J1852" s="4"/>
      <c r="K1852" s="4">
        <v>212</v>
      </c>
      <c r="L1852" s="4">
        <v>30</v>
      </c>
      <c r="M1852" s="4">
        <v>0</v>
      </c>
      <c r="N1852" s="4" t="s">
        <v>3</v>
      </c>
      <c r="O1852" s="4">
        <v>2</v>
      </c>
      <c r="P1852" s="4"/>
      <c r="Q1852" s="4"/>
      <c r="R1852" s="4"/>
      <c r="S1852" s="4"/>
      <c r="T1852" s="4"/>
      <c r="U1852" s="4"/>
      <c r="V1852" s="4"/>
      <c r="W1852" s="4"/>
    </row>
    <row r="1853" spans="1:88" x14ac:dyDescent="0.2">
      <c r="A1853" s="4">
        <v>50</v>
      </c>
      <c r="B1853" s="4">
        <v>1</v>
      </c>
      <c r="C1853" s="4">
        <v>0</v>
      </c>
      <c r="D1853" s="4">
        <v>2</v>
      </c>
      <c r="E1853" s="4">
        <v>213</v>
      </c>
      <c r="F1853" s="4">
        <f>ROUND(F1848*1.2,O1853)</f>
        <v>0</v>
      </c>
      <c r="G1853" s="4" t="s">
        <v>72</v>
      </c>
      <c r="H1853" s="4" t="s">
        <v>73</v>
      </c>
      <c r="I1853" s="4"/>
      <c r="J1853" s="4"/>
      <c r="K1853" s="4">
        <v>212</v>
      </c>
      <c r="L1853" s="4">
        <v>31</v>
      </c>
      <c r="M1853" s="4">
        <v>0</v>
      </c>
      <c r="N1853" s="4" t="s">
        <v>3</v>
      </c>
      <c r="O1853" s="4">
        <v>2</v>
      </c>
      <c r="P1853" s="4"/>
      <c r="Q1853" s="4"/>
      <c r="R1853" s="4"/>
      <c r="S1853" s="4"/>
      <c r="T1853" s="4"/>
      <c r="U1853" s="4"/>
      <c r="V1853" s="4"/>
      <c r="W1853" s="4"/>
    </row>
    <row r="1854" spans="1:88" x14ac:dyDescent="0.2">
      <c r="A1854" s="4">
        <v>50</v>
      </c>
      <c r="B1854" s="4">
        <v>1</v>
      </c>
      <c r="C1854" s="4">
        <v>0</v>
      </c>
      <c r="D1854" s="4">
        <v>2</v>
      </c>
      <c r="E1854" s="4">
        <v>0</v>
      </c>
      <c r="F1854" s="4">
        <f>ROUND(F1853-F1852,O1854)</f>
        <v>0</v>
      </c>
      <c r="G1854" s="4" t="s">
        <v>74</v>
      </c>
      <c r="H1854" s="4" t="s">
        <v>75</v>
      </c>
      <c r="I1854" s="4"/>
      <c r="J1854" s="4"/>
      <c r="K1854" s="4">
        <v>212</v>
      </c>
      <c r="L1854" s="4">
        <v>32</v>
      </c>
      <c r="M1854" s="4">
        <v>0</v>
      </c>
      <c r="N1854" s="4" t="s">
        <v>3</v>
      </c>
      <c r="O1854" s="4">
        <v>2</v>
      </c>
      <c r="P1854" s="4"/>
      <c r="Q1854" s="4"/>
      <c r="R1854" s="4"/>
      <c r="S1854" s="4"/>
      <c r="T1854" s="4"/>
      <c r="U1854" s="4"/>
      <c r="V1854" s="4"/>
      <c r="W1854" s="4"/>
    </row>
    <row r="1856" spans="1:88" x14ac:dyDescent="0.2">
      <c r="A1856" s="1">
        <v>3</v>
      </c>
      <c r="B1856" s="1">
        <v>1</v>
      </c>
      <c r="C1856" s="1"/>
      <c r="D1856" s="1">
        <f>ROW(A1968)</f>
        <v>1968</v>
      </c>
      <c r="E1856" s="1"/>
      <c r="F1856" s="1" t="s">
        <v>96</v>
      </c>
      <c r="G1856" s="1" t="s">
        <v>306</v>
      </c>
      <c r="H1856" s="1" t="s">
        <v>3</v>
      </c>
      <c r="I1856" s="1">
        <v>0</v>
      </c>
      <c r="J1856" s="1" t="s">
        <v>3</v>
      </c>
      <c r="K1856" s="1">
        <v>-1</v>
      </c>
      <c r="L1856" s="1" t="s">
        <v>3</v>
      </c>
      <c r="M1856" s="1"/>
      <c r="N1856" s="1"/>
      <c r="O1856" s="1"/>
      <c r="P1856" s="1"/>
      <c r="Q1856" s="1"/>
      <c r="R1856" s="1"/>
      <c r="S1856" s="1"/>
      <c r="T1856" s="1"/>
      <c r="U1856" s="1" t="s">
        <v>3</v>
      </c>
      <c r="V1856" s="1">
        <v>0</v>
      </c>
      <c r="W1856" s="1"/>
      <c r="X1856" s="1"/>
      <c r="Y1856" s="1"/>
      <c r="Z1856" s="1"/>
      <c r="AA1856" s="1"/>
      <c r="AB1856" s="1" t="s">
        <v>3</v>
      </c>
      <c r="AC1856" s="1" t="s">
        <v>3</v>
      </c>
      <c r="AD1856" s="1" t="s">
        <v>3</v>
      </c>
      <c r="AE1856" s="1" t="s">
        <v>3</v>
      </c>
      <c r="AF1856" s="1" t="s">
        <v>3</v>
      </c>
      <c r="AG1856" s="1" t="s">
        <v>3</v>
      </c>
      <c r="AH1856" s="1"/>
      <c r="AI1856" s="1"/>
      <c r="AJ1856" s="1"/>
      <c r="AK1856" s="1"/>
      <c r="AL1856" s="1"/>
      <c r="AM1856" s="1"/>
      <c r="AN1856" s="1"/>
      <c r="AO1856" s="1"/>
      <c r="AP1856" s="1" t="s">
        <v>3</v>
      </c>
      <c r="AQ1856" s="1" t="s">
        <v>3</v>
      </c>
      <c r="AR1856" s="1" t="s">
        <v>3</v>
      </c>
      <c r="AS1856" s="1"/>
      <c r="AT1856" s="1"/>
      <c r="AU1856" s="1"/>
      <c r="AV1856" s="1"/>
      <c r="AW1856" s="1"/>
      <c r="AX1856" s="1"/>
      <c r="AY1856" s="1"/>
      <c r="AZ1856" s="1" t="s">
        <v>3</v>
      </c>
      <c r="BA1856" s="1"/>
      <c r="BB1856" s="1" t="s">
        <v>3</v>
      </c>
      <c r="BC1856" s="1" t="s">
        <v>3</v>
      </c>
      <c r="BD1856" s="1" t="s">
        <v>3</v>
      </c>
      <c r="BE1856" s="1" t="s">
        <v>3</v>
      </c>
      <c r="BF1856" s="1" t="s">
        <v>3</v>
      </c>
      <c r="BG1856" s="1" t="s">
        <v>3</v>
      </c>
      <c r="BH1856" s="1" t="s">
        <v>3</v>
      </c>
      <c r="BI1856" s="1" t="s">
        <v>3</v>
      </c>
      <c r="BJ1856" s="1" t="s">
        <v>3</v>
      </c>
      <c r="BK1856" s="1" t="s">
        <v>3</v>
      </c>
      <c r="BL1856" s="1" t="s">
        <v>3</v>
      </c>
      <c r="BM1856" s="1" t="s">
        <v>3</v>
      </c>
      <c r="BN1856" s="1" t="s">
        <v>3</v>
      </c>
      <c r="BO1856" s="1" t="s">
        <v>3</v>
      </c>
      <c r="BP1856" s="1" t="s">
        <v>3</v>
      </c>
      <c r="BQ1856" s="1"/>
      <c r="BR1856" s="1"/>
      <c r="BS1856" s="1"/>
      <c r="BT1856" s="1"/>
      <c r="BU1856" s="1"/>
      <c r="BV1856" s="1"/>
      <c r="BW1856" s="1"/>
      <c r="BX1856" s="1">
        <v>0</v>
      </c>
      <c r="BY1856" s="1"/>
      <c r="BZ1856" s="1"/>
      <c r="CA1856" s="1"/>
      <c r="CB1856" s="1"/>
      <c r="CC1856" s="1"/>
      <c r="CD1856" s="1"/>
      <c r="CE1856" s="1"/>
      <c r="CF1856" s="1">
        <v>0</v>
      </c>
      <c r="CG1856" s="1">
        <v>0</v>
      </c>
      <c r="CH1856" s="1"/>
      <c r="CI1856" s="1" t="s">
        <v>3</v>
      </c>
      <c r="CJ1856" s="1" t="s">
        <v>3</v>
      </c>
    </row>
    <row r="1858" spans="1:245" x14ac:dyDescent="0.2">
      <c r="A1858" s="2">
        <v>52</v>
      </c>
      <c r="B1858" s="2">
        <f t="shared" ref="B1858:G1858" si="787">B1968</f>
        <v>1</v>
      </c>
      <c r="C1858" s="2">
        <f t="shared" si="787"/>
        <v>3</v>
      </c>
      <c r="D1858" s="2">
        <f t="shared" si="787"/>
        <v>1856</v>
      </c>
      <c r="E1858" s="2">
        <f t="shared" si="787"/>
        <v>0</v>
      </c>
      <c r="F1858" s="2" t="str">
        <f t="shared" si="787"/>
        <v>3</v>
      </c>
      <c r="G1858" s="2" t="str">
        <f t="shared" si="787"/>
        <v>Хамовники</v>
      </c>
      <c r="H1858" s="2"/>
      <c r="I1858" s="2"/>
      <c r="J1858" s="2"/>
      <c r="K1858" s="2"/>
      <c r="L1858" s="2"/>
      <c r="M1858" s="2"/>
      <c r="N1858" s="2"/>
      <c r="O1858" s="2">
        <f t="shared" ref="O1858:AT1858" si="788">O1968</f>
        <v>0</v>
      </c>
      <c r="P1858" s="2">
        <f t="shared" si="788"/>
        <v>0</v>
      </c>
      <c r="Q1858" s="2">
        <f t="shared" si="788"/>
        <v>0</v>
      </c>
      <c r="R1858" s="2">
        <f t="shared" si="788"/>
        <v>0</v>
      </c>
      <c r="S1858" s="2">
        <f t="shared" si="788"/>
        <v>0</v>
      </c>
      <c r="T1858" s="2">
        <f t="shared" si="788"/>
        <v>0</v>
      </c>
      <c r="U1858" s="2">
        <f t="shared" si="788"/>
        <v>0</v>
      </c>
      <c r="V1858" s="2">
        <f t="shared" si="788"/>
        <v>0</v>
      </c>
      <c r="W1858" s="2">
        <f t="shared" si="788"/>
        <v>0</v>
      </c>
      <c r="X1858" s="2">
        <f t="shared" si="788"/>
        <v>0</v>
      </c>
      <c r="Y1858" s="2">
        <f t="shared" si="788"/>
        <v>0</v>
      </c>
      <c r="Z1858" s="2">
        <f t="shared" si="788"/>
        <v>0</v>
      </c>
      <c r="AA1858" s="2">
        <f t="shared" si="788"/>
        <v>0</v>
      </c>
      <c r="AB1858" s="2">
        <f t="shared" si="788"/>
        <v>0</v>
      </c>
      <c r="AC1858" s="2">
        <f t="shared" si="788"/>
        <v>0</v>
      </c>
      <c r="AD1858" s="2">
        <f t="shared" si="788"/>
        <v>0</v>
      </c>
      <c r="AE1858" s="2">
        <f t="shared" si="788"/>
        <v>0</v>
      </c>
      <c r="AF1858" s="2">
        <f t="shared" si="788"/>
        <v>0</v>
      </c>
      <c r="AG1858" s="2">
        <f t="shared" si="788"/>
        <v>0</v>
      </c>
      <c r="AH1858" s="2">
        <f t="shared" si="788"/>
        <v>0</v>
      </c>
      <c r="AI1858" s="2">
        <f t="shared" si="788"/>
        <v>0</v>
      </c>
      <c r="AJ1858" s="2">
        <f t="shared" si="788"/>
        <v>0</v>
      </c>
      <c r="AK1858" s="2">
        <f t="shared" si="788"/>
        <v>0</v>
      </c>
      <c r="AL1858" s="2">
        <f t="shared" si="788"/>
        <v>0</v>
      </c>
      <c r="AM1858" s="2">
        <f t="shared" si="788"/>
        <v>0</v>
      </c>
      <c r="AN1858" s="2">
        <f t="shared" si="788"/>
        <v>0</v>
      </c>
      <c r="AO1858" s="2">
        <f t="shared" si="788"/>
        <v>0</v>
      </c>
      <c r="AP1858" s="2">
        <f t="shared" si="788"/>
        <v>0</v>
      </c>
      <c r="AQ1858" s="2">
        <f t="shared" si="788"/>
        <v>0</v>
      </c>
      <c r="AR1858" s="2">
        <f t="shared" si="788"/>
        <v>0</v>
      </c>
      <c r="AS1858" s="2">
        <f t="shared" si="788"/>
        <v>0</v>
      </c>
      <c r="AT1858" s="2">
        <f t="shared" si="788"/>
        <v>0</v>
      </c>
      <c r="AU1858" s="2">
        <f t="shared" ref="AU1858:BZ1858" si="789">AU1968</f>
        <v>0</v>
      </c>
      <c r="AV1858" s="2">
        <f t="shared" si="789"/>
        <v>0</v>
      </c>
      <c r="AW1858" s="2">
        <f t="shared" si="789"/>
        <v>0</v>
      </c>
      <c r="AX1858" s="2">
        <f t="shared" si="789"/>
        <v>0</v>
      </c>
      <c r="AY1858" s="2">
        <f t="shared" si="789"/>
        <v>0</v>
      </c>
      <c r="AZ1858" s="2">
        <f t="shared" si="789"/>
        <v>0</v>
      </c>
      <c r="BA1858" s="2">
        <f t="shared" si="789"/>
        <v>0</v>
      </c>
      <c r="BB1858" s="2">
        <f t="shared" si="789"/>
        <v>0</v>
      </c>
      <c r="BC1858" s="2">
        <f t="shared" si="789"/>
        <v>0</v>
      </c>
      <c r="BD1858" s="2">
        <f t="shared" si="789"/>
        <v>0</v>
      </c>
      <c r="BE1858" s="2">
        <f t="shared" si="789"/>
        <v>0</v>
      </c>
      <c r="BF1858" s="2">
        <f t="shared" si="789"/>
        <v>0</v>
      </c>
      <c r="BG1858" s="2">
        <f t="shared" si="789"/>
        <v>0</v>
      </c>
      <c r="BH1858" s="2">
        <f t="shared" si="789"/>
        <v>0</v>
      </c>
      <c r="BI1858" s="2">
        <f t="shared" si="789"/>
        <v>0</v>
      </c>
      <c r="BJ1858" s="2">
        <f t="shared" si="789"/>
        <v>0</v>
      </c>
      <c r="BK1858" s="2">
        <f t="shared" si="789"/>
        <v>0</v>
      </c>
      <c r="BL1858" s="2">
        <f t="shared" si="789"/>
        <v>0</v>
      </c>
      <c r="BM1858" s="2">
        <f t="shared" si="789"/>
        <v>0</v>
      </c>
      <c r="BN1858" s="2">
        <f t="shared" si="789"/>
        <v>0</v>
      </c>
      <c r="BO1858" s="2">
        <f t="shared" si="789"/>
        <v>0</v>
      </c>
      <c r="BP1858" s="2">
        <f t="shared" si="789"/>
        <v>0</v>
      </c>
      <c r="BQ1858" s="2">
        <f t="shared" si="789"/>
        <v>0</v>
      </c>
      <c r="BR1858" s="2">
        <f t="shared" si="789"/>
        <v>0</v>
      </c>
      <c r="BS1858" s="2">
        <f t="shared" si="789"/>
        <v>0</v>
      </c>
      <c r="BT1858" s="2">
        <f t="shared" si="789"/>
        <v>0</v>
      </c>
      <c r="BU1858" s="2">
        <f t="shared" si="789"/>
        <v>0</v>
      </c>
      <c r="BV1858" s="2">
        <f t="shared" si="789"/>
        <v>0</v>
      </c>
      <c r="BW1858" s="2">
        <f t="shared" si="789"/>
        <v>0</v>
      </c>
      <c r="BX1858" s="2">
        <f t="shared" si="789"/>
        <v>0</v>
      </c>
      <c r="BY1858" s="2">
        <f t="shared" si="789"/>
        <v>0</v>
      </c>
      <c r="BZ1858" s="2">
        <f t="shared" si="789"/>
        <v>0</v>
      </c>
      <c r="CA1858" s="2">
        <f t="shared" ref="CA1858:DF1858" si="790">CA1968</f>
        <v>0</v>
      </c>
      <c r="CB1858" s="2">
        <f t="shared" si="790"/>
        <v>0</v>
      </c>
      <c r="CC1858" s="2">
        <f t="shared" si="790"/>
        <v>0</v>
      </c>
      <c r="CD1858" s="2">
        <f t="shared" si="790"/>
        <v>0</v>
      </c>
      <c r="CE1858" s="2">
        <f t="shared" si="790"/>
        <v>0</v>
      </c>
      <c r="CF1858" s="2">
        <f t="shared" si="790"/>
        <v>0</v>
      </c>
      <c r="CG1858" s="2">
        <f t="shared" si="790"/>
        <v>0</v>
      </c>
      <c r="CH1858" s="2">
        <f t="shared" si="790"/>
        <v>0</v>
      </c>
      <c r="CI1858" s="2">
        <f t="shared" si="790"/>
        <v>0</v>
      </c>
      <c r="CJ1858" s="2">
        <f t="shared" si="790"/>
        <v>0</v>
      </c>
      <c r="CK1858" s="2">
        <f t="shared" si="790"/>
        <v>0</v>
      </c>
      <c r="CL1858" s="2">
        <f t="shared" si="790"/>
        <v>0</v>
      </c>
      <c r="CM1858" s="2">
        <f t="shared" si="790"/>
        <v>0</v>
      </c>
      <c r="CN1858" s="2">
        <f t="shared" si="790"/>
        <v>0</v>
      </c>
      <c r="CO1858" s="2">
        <f t="shared" si="790"/>
        <v>0</v>
      </c>
      <c r="CP1858" s="2">
        <f t="shared" si="790"/>
        <v>0</v>
      </c>
      <c r="CQ1858" s="2">
        <f t="shared" si="790"/>
        <v>0</v>
      </c>
      <c r="CR1858" s="2">
        <f t="shared" si="790"/>
        <v>0</v>
      </c>
      <c r="CS1858" s="2">
        <f t="shared" si="790"/>
        <v>0</v>
      </c>
      <c r="CT1858" s="2">
        <f t="shared" si="790"/>
        <v>0</v>
      </c>
      <c r="CU1858" s="2">
        <f t="shared" si="790"/>
        <v>0</v>
      </c>
      <c r="CV1858" s="2">
        <f t="shared" si="790"/>
        <v>0</v>
      </c>
      <c r="CW1858" s="2">
        <f t="shared" si="790"/>
        <v>0</v>
      </c>
      <c r="CX1858" s="2">
        <f t="shared" si="790"/>
        <v>0</v>
      </c>
      <c r="CY1858" s="2">
        <f t="shared" si="790"/>
        <v>0</v>
      </c>
      <c r="CZ1858" s="2">
        <f t="shared" si="790"/>
        <v>0</v>
      </c>
      <c r="DA1858" s="2">
        <f t="shared" si="790"/>
        <v>0</v>
      </c>
      <c r="DB1858" s="2">
        <f t="shared" si="790"/>
        <v>0</v>
      </c>
      <c r="DC1858" s="2">
        <f t="shared" si="790"/>
        <v>0</v>
      </c>
      <c r="DD1858" s="2">
        <f t="shared" si="790"/>
        <v>0</v>
      </c>
      <c r="DE1858" s="2">
        <f t="shared" si="790"/>
        <v>0</v>
      </c>
      <c r="DF1858" s="2">
        <f t="shared" si="790"/>
        <v>0</v>
      </c>
      <c r="DG1858" s="3">
        <f t="shared" ref="DG1858:EL1858" si="791">DG1968</f>
        <v>0</v>
      </c>
      <c r="DH1858" s="3">
        <f t="shared" si="791"/>
        <v>0</v>
      </c>
      <c r="DI1858" s="3">
        <f t="shared" si="791"/>
        <v>0</v>
      </c>
      <c r="DJ1858" s="3">
        <f t="shared" si="791"/>
        <v>0</v>
      </c>
      <c r="DK1858" s="3">
        <f t="shared" si="791"/>
        <v>0</v>
      </c>
      <c r="DL1858" s="3">
        <f t="shared" si="791"/>
        <v>0</v>
      </c>
      <c r="DM1858" s="3">
        <f t="shared" si="791"/>
        <v>0</v>
      </c>
      <c r="DN1858" s="3">
        <f t="shared" si="791"/>
        <v>0</v>
      </c>
      <c r="DO1858" s="3">
        <f t="shared" si="791"/>
        <v>0</v>
      </c>
      <c r="DP1858" s="3">
        <f t="shared" si="791"/>
        <v>0</v>
      </c>
      <c r="DQ1858" s="3">
        <f t="shared" si="791"/>
        <v>0</v>
      </c>
      <c r="DR1858" s="3">
        <f t="shared" si="791"/>
        <v>0</v>
      </c>
      <c r="DS1858" s="3">
        <f t="shared" si="791"/>
        <v>0</v>
      </c>
      <c r="DT1858" s="3">
        <f t="shared" si="791"/>
        <v>0</v>
      </c>
      <c r="DU1858" s="3">
        <f t="shared" si="791"/>
        <v>0</v>
      </c>
      <c r="DV1858" s="3">
        <f t="shared" si="791"/>
        <v>0</v>
      </c>
      <c r="DW1858" s="3">
        <f t="shared" si="791"/>
        <v>0</v>
      </c>
      <c r="DX1858" s="3">
        <f t="shared" si="791"/>
        <v>0</v>
      </c>
      <c r="DY1858" s="3">
        <f t="shared" si="791"/>
        <v>0</v>
      </c>
      <c r="DZ1858" s="3">
        <f t="shared" si="791"/>
        <v>0</v>
      </c>
      <c r="EA1858" s="3">
        <f t="shared" si="791"/>
        <v>0</v>
      </c>
      <c r="EB1858" s="3">
        <f t="shared" si="791"/>
        <v>0</v>
      </c>
      <c r="EC1858" s="3">
        <f t="shared" si="791"/>
        <v>0</v>
      </c>
      <c r="ED1858" s="3">
        <f t="shared" si="791"/>
        <v>0</v>
      </c>
      <c r="EE1858" s="3">
        <f t="shared" si="791"/>
        <v>0</v>
      </c>
      <c r="EF1858" s="3">
        <f t="shared" si="791"/>
        <v>0</v>
      </c>
      <c r="EG1858" s="3">
        <f t="shared" si="791"/>
        <v>0</v>
      </c>
      <c r="EH1858" s="3">
        <f t="shared" si="791"/>
        <v>0</v>
      </c>
      <c r="EI1858" s="3">
        <f t="shared" si="791"/>
        <v>0</v>
      </c>
      <c r="EJ1858" s="3">
        <f t="shared" si="791"/>
        <v>0</v>
      </c>
      <c r="EK1858" s="3">
        <f t="shared" si="791"/>
        <v>0</v>
      </c>
      <c r="EL1858" s="3">
        <f t="shared" si="791"/>
        <v>0</v>
      </c>
      <c r="EM1858" s="3">
        <f t="shared" ref="EM1858:FR1858" si="792">EM1968</f>
        <v>0</v>
      </c>
      <c r="EN1858" s="3">
        <f t="shared" si="792"/>
        <v>0</v>
      </c>
      <c r="EO1858" s="3">
        <f t="shared" si="792"/>
        <v>0</v>
      </c>
      <c r="EP1858" s="3">
        <f t="shared" si="792"/>
        <v>0</v>
      </c>
      <c r="EQ1858" s="3">
        <f t="shared" si="792"/>
        <v>0</v>
      </c>
      <c r="ER1858" s="3">
        <f t="shared" si="792"/>
        <v>0</v>
      </c>
      <c r="ES1858" s="3">
        <f t="shared" si="792"/>
        <v>0</v>
      </c>
      <c r="ET1858" s="3">
        <f t="shared" si="792"/>
        <v>0</v>
      </c>
      <c r="EU1858" s="3">
        <f t="shared" si="792"/>
        <v>0</v>
      </c>
      <c r="EV1858" s="3">
        <f t="shared" si="792"/>
        <v>0</v>
      </c>
      <c r="EW1858" s="3">
        <f t="shared" si="792"/>
        <v>0</v>
      </c>
      <c r="EX1858" s="3">
        <f t="shared" si="792"/>
        <v>0</v>
      </c>
      <c r="EY1858" s="3">
        <f t="shared" si="792"/>
        <v>0</v>
      </c>
      <c r="EZ1858" s="3">
        <f t="shared" si="792"/>
        <v>0</v>
      </c>
      <c r="FA1858" s="3">
        <f t="shared" si="792"/>
        <v>0</v>
      </c>
      <c r="FB1858" s="3">
        <f t="shared" si="792"/>
        <v>0</v>
      </c>
      <c r="FC1858" s="3">
        <f t="shared" si="792"/>
        <v>0</v>
      </c>
      <c r="FD1858" s="3">
        <f t="shared" si="792"/>
        <v>0</v>
      </c>
      <c r="FE1858" s="3">
        <f t="shared" si="792"/>
        <v>0</v>
      </c>
      <c r="FF1858" s="3">
        <f t="shared" si="792"/>
        <v>0</v>
      </c>
      <c r="FG1858" s="3">
        <f t="shared" si="792"/>
        <v>0</v>
      </c>
      <c r="FH1858" s="3">
        <f t="shared" si="792"/>
        <v>0</v>
      </c>
      <c r="FI1858" s="3">
        <f t="shared" si="792"/>
        <v>0</v>
      </c>
      <c r="FJ1858" s="3">
        <f t="shared" si="792"/>
        <v>0</v>
      </c>
      <c r="FK1858" s="3">
        <f t="shared" si="792"/>
        <v>0</v>
      </c>
      <c r="FL1858" s="3">
        <f t="shared" si="792"/>
        <v>0</v>
      </c>
      <c r="FM1858" s="3">
        <f t="shared" si="792"/>
        <v>0</v>
      </c>
      <c r="FN1858" s="3">
        <f t="shared" si="792"/>
        <v>0</v>
      </c>
      <c r="FO1858" s="3">
        <f t="shared" si="792"/>
        <v>0</v>
      </c>
      <c r="FP1858" s="3">
        <f t="shared" si="792"/>
        <v>0</v>
      </c>
      <c r="FQ1858" s="3">
        <f t="shared" si="792"/>
        <v>0</v>
      </c>
      <c r="FR1858" s="3">
        <f t="shared" si="792"/>
        <v>0</v>
      </c>
      <c r="FS1858" s="3">
        <f t="shared" ref="FS1858:GX1858" si="793">FS1968</f>
        <v>0</v>
      </c>
      <c r="FT1858" s="3">
        <f t="shared" si="793"/>
        <v>0</v>
      </c>
      <c r="FU1858" s="3">
        <f t="shared" si="793"/>
        <v>0</v>
      </c>
      <c r="FV1858" s="3">
        <f t="shared" si="793"/>
        <v>0</v>
      </c>
      <c r="FW1858" s="3">
        <f t="shared" si="793"/>
        <v>0</v>
      </c>
      <c r="FX1858" s="3">
        <f t="shared" si="793"/>
        <v>0</v>
      </c>
      <c r="FY1858" s="3">
        <f t="shared" si="793"/>
        <v>0</v>
      </c>
      <c r="FZ1858" s="3">
        <f t="shared" si="793"/>
        <v>0</v>
      </c>
      <c r="GA1858" s="3">
        <f t="shared" si="793"/>
        <v>0</v>
      </c>
      <c r="GB1858" s="3">
        <f t="shared" si="793"/>
        <v>0</v>
      </c>
      <c r="GC1858" s="3">
        <f t="shared" si="793"/>
        <v>0</v>
      </c>
      <c r="GD1858" s="3">
        <f t="shared" si="793"/>
        <v>0</v>
      </c>
      <c r="GE1858" s="3">
        <f t="shared" si="793"/>
        <v>0</v>
      </c>
      <c r="GF1858" s="3">
        <f t="shared" si="793"/>
        <v>0</v>
      </c>
      <c r="GG1858" s="3">
        <f t="shared" si="793"/>
        <v>0</v>
      </c>
      <c r="GH1858" s="3">
        <f t="shared" si="793"/>
        <v>0</v>
      </c>
      <c r="GI1858" s="3">
        <f t="shared" si="793"/>
        <v>0</v>
      </c>
      <c r="GJ1858" s="3">
        <f t="shared" si="793"/>
        <v>0</v>
      </c>
      <c r="GK1858" s="3">
        <f t="shared" si="793"/>
        <v>0</v>
      </c>
      <c r="GL1858" s="3">
        <f t="shared" si="793"/>
        <v>0</v>
      </c>
      <c r="GM1858" s="3">
        <f t="shared" si="793"/>
        <v>0</v>
      </c>
      <c r="GN1858" s="3">
        <f t="shared" si="793"/>
        <v>0</v>
      </c>
      <c r="GO1858" s="3">
        <f t="shared" si="793"/>
        <v>0</v>
      </c>
      <c r="GP1858" s="3">
        <f t="shared" si="793"/>
        <v>0</v>
      </c>
      <c r="GQ1858" s="3">
        <f t="shared" si="793"/>
        <v>0</v>
      </c>
      <c r="GR1858" s="3">
        <f t="shared" si="793"/>
        <v>0</v>
      </c>
      <c r="GS1858" s="3">
        <f t="shared" si="793"/>
        <v>0</v>
      </c>
      <c r="GT1858" s="3">
        <f t="shared" si="793"/>
        <v>0</v>
      </c>
      <c r="GU1858" s="3">
        <f t="shared" si="793"/>
        <v>0</v>
      </c>
      <c r="GV1858" s="3">
        <f t="shared" si="793"/>
        <v>0</v>
      </c>
      <c r="GW1858" s="3">
        <f t="shared" si="793"/>
        <v>0</v>
      </c>
      <c r="GX1858" s="3">
        <f t="shared" si="793"/>
        <v>0</v>
      </c>
    </row>
    <row r="1860" spans="1:245" x14ac:dyDescent="0.2">
      <c r="A1860" s="1">
        <v>4</v>
      </c>
      <c r="B1860" s="1">
        <v>1</v>
      </c>
      <c r="C1860" s="1"/>
      <c r="D1860" s="1">
        <f>ROW(A1939)</f>
        <v>1939</v>
      </c>
      <c r="E1860" s="1"/>
      <c r="F1860" s="1" t="s">
        <v>304</v>
      </c>
      <c r="G1860" s="1" t="s">
        <v>307</v>
      </c>
      <c r="H1860" s="1" t="s">
        <v>3</v>
      </c>
      <c r="I1860" s="1">
        <v>0</v>
      </c>
      <c r="J1860" s="1"/>
      <c r="K1860" s="1">
        <v>0</v>
      </c>
      <c r="L1860" s="1"/>
      <c r="M1860" s="1"/>
      <c r="N1860" s="1"/>
      <c r="O1860" s="1"/>
      <c r="P1860" s="1"/>
      <c r="Q1860" s="1"/>
      <c r="R1860" s="1"/>
      <c r="S1860" s="1"/>
      <c r="T1860" s="1"/>
      <c r="U1860" s="1" t="s">
        <v>3</v>
      </c>
      <c r="V1860" s="1">
        <v>0</v>
      </c>
      <c r="W1860" s="1"/>
      <c r="X1860" s="1"/>
      <c r="Y1860" s="1"/>
      <c r="Z1860" s="1"/>
      <c r="AA1860" s="1"/>
      <c r="AB1860" s="1" t="s">
        <v>3</v>
      </c>
      <c r="AC1860" s="1" t="s">
        <v>3</v>
      </c>
      <c r="AD1860" s="1" t="s">
        <v>3</v>
      </c>
      <c r="AE1860" s="1" t="s">
        <v>3</v>
      </c>
      <c r="AF1860" s="1" t="s">
        <v>3</v>
      </c>
      <c r="AG1860" s="1" t="s">
        <v>3</v>
      </c>
      <c r="AH1860" s="1"/>
      <c r="AI1860" s="1"/>
      <c r="AJ1860" s="1"/>
      <c r="AK1860" s="1"/>
      <c r="AL1860" s="1"/>
      <c r="AM1860" s="1"/>
      <c r="AN1860" s="1"/>
      <c r="AO1860" s="1"/>
      <c r="AP1860" s="1" t="s">
        <v>3</v>
      </c>
      <c r="AQ1860" s="1" t="s">
        <v>3</v>
      </c>
      <c r="AR1860" s="1" t="s">
        <v>3</v>
      </c>
      <c r="AS1860" s="1"/>
      <c r="AT1860" s="1"/>
      <c r="AU1860" s="1"/>
      <c r="AV1860" s="1"/>
      <c r="AW1860" s="1"/>
      <c r="AX1860" s="1"/>
      <c r="AY1860" s="1"/>
      <c r="AZ1860" s="1" t="s">
        <v>3</v>
      </c>
      <c r="BA1860" s="1"/>
      <c r="BB1860" s="1" t="s">
        <v>3</v>
      </c>
      <c r="BC1860" s="1" t="s">
        <v>3</v>
      </c>
      <c r="BD1860" s="1" t="s">
        <v>3</v>
      </c>
      <c r="BE1860" s="1" t="s">
        <v>3</v>
      </c>
      <c r="BF1860" s="1" t="s">
        <v>3</v>
      </c>
      <c r="BG1860" s="1" t="s">
        <v>3</v>
      </c>
      <c r="BH1860" s="1" t="s">
        <v>3</v>
      </c>
      <c r="BI1860" s="1" t="s">
        <v>3</v>
      </c>
      <c r="BJ1860" s="1" t="s">
        <v>3</v>
      </c>
      <c r="BK1860" s="1" t="s">
        <v>3</v>
      </c>
      <c r="BL1860" s="1" t="s">
        <v>3</v>
      </c>
      <c r="BM1860" s="1" t="s">
        <v>3</v>
      </c>
      <c r="BN1860" s="1" t="s">
        <v>3</v>
      </c>
      <c r="BO1860" s="1" t="s">
        <v>3</v>
      </c>
      <c r="BP1860" s="1" t="s">
        <v>3</v>
      </c>
      <c r="BQ1860" s="1"/>
      <c r="BR1860" s="1"/>
      <c r="BS1860" s="1"/>
      <c r="BT1860" s="1"/>
      <c r="BU1860" s="1"/>
      <c r="BV1860" s="1"/>
      <c r="BW1860" s="1"/>
      <c r="BX1860" s="1">
        <v>0</v>
      </c>
      <c r="BY1860" s="1"/>
      <c r="BZ1860" s="1"/>
      <c r="CA1860" s="1"/>
      <c r="CB1860" s="1"/>
      <c r="CC1860" s="1"/>
      <c r="CD1860" s="1"/>
      <c r="CE1860" s="1"/>
      <c r="CF1860" s="1"/>
      <c r="CG1860" s="1"/>
      <c r="CH1860" s="1"/>
      <c r="CI1860" s="1"/>
      <c r="CJ1860" s="1">
        <v>0</v>
      </c>
    </row>
    <row r="1862" spans="1:245" x14ac:dyDescent="0.2">
      <c r="A1862" s="2">
        <v>52</v>
      </c>
      <c r="B1862" s="2">
        <f t="shared" ref="B1862:G1862" si="794">B1939</f>
        <v>1</v>
      </c>
      <c r="C1862" s="2">
        <f t="shared" si="794"/>
        <v>4</v>
      </c>
      <c r="D1862" s="2">
        <f t="shared" si="794"/>
        <v>1860</v>
      </c>
      <c r="E1862" s="2">
        <f t="shared" si="794"/>
        <v>0</v>
      </c>
      <c r="F1862" s="2" t="str">
        <f t="shared" si="794"/>
        <v>Новый раздел</v>
      </c>
      <c r="G1862" s="2" t="str">
        <f t="shared" si="794"/>
        <v>Хамовнический вас ул. (пересеч. с Комсомольский пр-т)</v>
      </c>
      <c r="H1862" s="2"/>
      <c r="I1862" s="2"/>
      <c r="J1862" s="2"/>
      <c r="K1862" s="2"/>
      <c r="L1862" s="2"/>
      <c r="M1862" s="2"/>
      <c r="N1862" s="2"/>
      <c r="O1862" s="2">
        <f t="shared" ref="O1862:AT1862" si="795">O1939</f>
        <v>0</v>
      </c>
      <c r="P1862" s="2">
        <f t="shared" si="795"/>
        <v>0</v>
      </c>
      <c r="Q1862" s="2">
        <f t="shared" si="795"/>
        <v>0</v>
      </c>
      <c r="R1862" s="2">
        <f t="shared" si="795"/>
        <v>0</v>
      </c>
      <c r="S1862" s="2">
        <f t="shared" si="795"/>
        <v>0</v>
      </c>
      <c r="T1862" s="2">
        <f t="shared" si="795"/>
        <v>0</v>
      </c>
      <c r="U1862" s="2">
        <f t="shared" si="795"/>
        <v>0</v>
      </c>
      <c r="V1862" s="2">
        <f t="shared" si="795"/>
        <v>0</v>
      </c>
      <c r="W1862" s="2">
        <f t="shared" si="795"/>
        <v>0</v>
      </c>
      <c r="X1862" s="2">
        <f t="shared" si="795"/>
        <v>0</v>
      </c>
      <c r="Y1862" s="2">
        <f t="shared" si="795"/>
        <v>0</v>
      </c>
      <c r="Z1862" s="2">
        <f t="shared" si="795"/>
        <v>0</v>
      </c>
      <c r="AA1862" s="2">
        <f t="shared" si="795"/>
        <v>0</v>
      </c>
      <c r="AB1862" s="2">
        <f t="shared" si="795"/>
        <v>0</v>
      </c>
      <c r="AC1862" s="2">
        <f t="shared" si="795"/>
        <v>0</v>
      </c>
      <c r="AD1862" s="2">
        <f t="shared" si="795"/>
        <v>0</v>
      </c>
      <c r="AE1862" s="2">
        <f t="shared" si="795"/>
        <v>0</v>
      </c>
      <c r="AF1862" s="2">
        <f t="shared" si="795"/>
        <v>0</v>
      </c>
      <c r="AG1862" s="2">
        <f t="shared" si="795"/>
        <v>0</v>
      </c>
      <c r="AH1862" s="2">
        <f t="shared" si="795"/>
        <v>0</v>
      </c>
      <c r="AI1862" s="2">
        <f t="shared" si="795"/>
        <v>0</v>
      </c>
      <c r="AJ1862" s="2">
        <f t="shared" si="795"/>
        <v>0</v>
      </c>
      <c r="AK1862" s="2">
        <f t="shared" si="795"/>
        <v>0</v>
      </c>
      <c r="AL1862" s="2">
        <f t="shared" si="795"/>
        <v>0</v>
      </c>
      <c r="AM1862" s="2">
        <f t="shared" si="795"/>
        <v>0</v>
      </c>
      <c r="AN1862" s="2">
        <f t="shared" si="795"/>
        <v>0</v>
      </c>
      <c r="AO1862" s="2">
        <f t="shared" si="795"/>
        <v>0</v>
      </c>
      <c r="AP1862" s="2">
        <f t="shared" si="795"/>
        <v>0</v>
      </c>
      <c r="AQ1862" s="2">
        <f t="shared" si="795"/>
        <v>0</v>
      </c>
      <c r="AR1862" s="2">
        <f t="shared" si="795"/>
        <v>0</v>
      </c>
      <c r="AS1862" s="2">
        <f t="shared" si="795"/>
        <v>0</v>
      </c>
      <c r="AT1862" s="2">
        <f t="shared" si="795"/>
        <v>0</v>
      </c>
      <c r="AU1862" s="2">
        <f t="shared" ref="AU1862:BZ1862" si="796">AU1939</f>
        <v>0</v>
      </c>
      <c r="AV1862" s="2">
        <f t="shared" si="796"/>
        <v>0</v>
      </c>
      <c r="AW1862" s="2">
        <f t="shared" si="796"/>
        <v>0</v>
      </c>
      <c r="AX1862" s="2">
        <f t="shared" si="796"/>
        <v>0</v>
      </c>
      <c r="AY1862" s="2">
        <f t="shared" si="796"/>
        <v>0</v>
      </c>
      <c r="AZ1862" s="2">
        <f t="shared" si="796"/>
        <v>0</v>
      </c>
      <c r="BA1862" s="2">
        <f t="shared" si="796"/>
        <v>0</v>
      </c>
      <c r="BB1862" s="2">
        <f t="shared" si="796"/>
        <v>0</v>
      </c>
      <c r="BC1862" s="2">
        <f t="shared" si="796"/>
        <v>0</v>
      </c>
      <c r="BD1862" s="2">
        <f t="shared" si="796"/>
        <v>0</v>
      </c>
      <c r="BE1862" s="2">
        <f t="shared" si="796"/>
        <v>0</v>
      </c>
      <c r="BF1862" s="2">
        <f t="shared" si="796"/>
        <v>0</v>
      </c>
      <c r="BG1862" s="2">
        <f t="shared" si="796"/>
        <v>0</v>
      </c>
      <c r="BH1862" s="2">
        <f t="shared" si="796"/>
        <v>0</v>
      </c>
      <c r="BI1862" s="2">
        <f t="shared" si="796"/>
        <v>0</v>
      </c>
      <c r="BJ1862" s="2">
        <f t="shared" si="796"/>
        <v>0</v>
      </c>
      <c r="BK1862" s="2">
        <f t="shared" si="796"/>
        <v>0</v>
      </c>
      <c r="BL1862" s="2">
        <f t="shared" si="796"/>
        <v>0</v>
      </c>
      <c r="BM1862" s="2">
        <f t="shared" si="796"/>
        <v>0</v>
      </c>
      <c r="BN1862" s="2">
        <f t="shared" si="796"/>
        <v>0</v>
      </c>
      <c r="BO1862" s="2">
        <f t="shared" si="796"/>
        <v>0</v>
      </c>
      <c r="BP1862" s="2">
        <f t="shared" si="796"/>
        <v>0</v>
      </c>
      <c r="BQ1862" s="2">
        <f t="shared" si="796"/>
        <v>0</v>
      </c>
      <c r="BR1862" s="2">
        <f t="shared" si="796"/>
        <v>0</v>
      </c>
      <c r="BS1862" s="2">
        <f t="shared" si="796"/>
        <v>0</v>
      </c>
      <c r="BT1862" s="2">
        <f t="shared" si="796"/>
        <v>0</v>
      </c>
      <c r="BU1862" s="2">
        <f t="shared" si="796"/>
        <v>0</v>
      </c>
      <c r="BV1862" s="2">
        <f t="shared" si="796"/>
        <v>0</v>
      </c>
      <c r="BW1862" s="2">
        <f t="shared" si="796"/>
        <v>0</v>
      </c>
      <c r="BX1862" s="2">
        <f t="shared" si="796"/>
        <v>0</v>
      </c>
      <c r="BY1862" s="2">
        <f t="shared" si="796"/>
        <v>0</v>
      </c>
      <c r="BZ1862" s="2">
        <f t="shared" si="796"/>
        <v>0</v>
      </c>
      <c r="CA1862" s="2">
        <f t="shared" ref="CA1862:DF1862" si="797">CA1939</f>
        <v>0</v>
      </c>
      <c r="CB1862" s="2">
        <f t="shared" si="797"/>
        <v>0</v>
      </c>
      <c r="CC1862" s="2">
        <f t="shared" si="797"/>
        <v>0</v>
      </c>
      <c r="CD1862" s="2">
        <f t="shared" si="797"/>
        <v>0</v>
      </c>
      <c r="CE1862" s="2">
        <f t="shared" si="797"/>
        <v>0</v>
      </c>
      <c r="CF1862" s="2">
        <f t="shared" si="797"/>
        <v>0</v>
      </c>
      <c r="CG1862" s="2">
        <f t="shared" si="797"/>
        <v>0</v>
      </c>
      <c r="CH1862" s="2">
        <f t="shared" si="797"/>
        <v>0</v>
      </c>
      <c r="CI1862" s="2">
        <f t="shared" si="797"/>
        <v>0</v>
      </c>
      <c r="CJ1862" s="2">
        <f t="shared" si="797"/>
        <v>0</v>
      </c>
      <c r="CK1862" s="2">
        <f t="shared" si="797"/>
        <v>0</v>
      </c>
      <c r="CL1862" s="2">
        <f t="shared" si="797"/>
        <v>0</v>
      </c>
      <c r="CM1862" s="2">
        <f t="shared" si="797"/>
        <v>0</v>
      </c>
      <c r="CN1862" s="2">
        <f t="shared" si="797"/>
        <v>0</v>
      </c>
      <c r="CO1862" s="2">
        <f t="shared" si="797"/>
        <v>0</v>
      </c>
      <c r="CP1862" s="2">
        <f t="shared" si="797"/>
        <v>0</v>
      </c>
      <c r="CQ1862" s="2">
        <f t="shared" si="797"/>
        <v>0</v>
      </c>
      <c r="CR1862" s="2">
        <f t="shared" si="797"/>
        <v>0</v>
      </c>
      <c r="CS1862" s="2">
        <f t="shared" si="797"/>
        <v>0</v>
      </c>
      <c r="CT1862" s="2">
        <f t="shared" si="797"/>
        <v>0</v>
      </c>
      <c r="CU1862" s="2">
        <f t="shared" si="797"/>
        <v>0</v>
      </c>
      <c r="CV1862" s="2">
        <f t="shared" si="797"/>
        <v>0</v>
      </c>
      <c r="CW1862" s="2">
        <f t="shared" si="797"/>
        <v>0</v>
      </c>
      <c r="CX1862" s="2">
        <f t="shared" si="797"/>
        <v>0</v>
      </c>
      <c r="CY1862" s="2">
        <f t="shared" si="797"/>
        <v>0</v>
      </c>
      <c r="CZ1862" s="2">
        <f t="shared" si="797"/>
        <v>0</v>
      </c>
      <c r="DA1862" s="2">
        <f t="shared" si="797"/>
        <v>0</v>
      </c>
      <c r="DB1862" s="2">
        <f t="shared" si="797"/>
        <v>0</v>
      </c>
      <c r="DC1862" s="2">
        <f t="shared" si="797"/>
        <v>0</v>
      </c>
      <c r="DD1862" s="2">
        <f t="shared" si="797"/>
        <v>0</v>
      </c>
      <c r="DE1862" s="2">
        <f t="shared" si="797"/>
        <v>0</v>
      </c>
      <c r="DF1862" s="2">
        <f t="shared" si="797"/>
        <v>0</v>
      </c>
      <c r="DG1862" s="3">
        <f t="shared" ref="DG1862:EL1862" si="798">DG1939</f>
        <v>0</v>
      </c>
      <c r="DH1862" s="3">
        <f t="shared" si="798"/>
        <v>0</v>
      </c>
      <c r="DI1862" s="3">
        <f t="shared" si="798"/>
        <v>0</v>
      </c>
      <c r="DJ1862" s="3">
        <f t="shared" si="798"/>
        <v>0</v>
      </c>
      <c r="DK1862" s="3">
        <f t="shared" si="798"/>
        <v>0</v>
      </c>
      <c r="DL1862" s="3">
        <f t="shared" si="798"/>
        <v>0</v>
      </c>
      <c r="DM1862" s="3">
        <f t="shared" si="798"/>
        <v>0</v>
      </c>
      <c r="DN1862" s="3">
        <f t="shared" si="798"/>
        <v>0</v>
      </c>
      <c r="DO1862" s="3">
        <f t="shared" si="798"/>
        <v>0</v>
      </c>
      <c r="DP1862" s="3">
        <f t="shared" si="798"/>
        <v>0</v>
      </c>
      <c r="DQ1862" s="3">
        <f t="shared" si="798"/>
        <v>0</v>
      </c>
      <c r="DR1862" s="3">
        <f t="shared" si="798"/>
        <v>0</v>
      </c>
      <c r="DS1862" s="3">
        <f t="shared" si="798"/>
        <v>0</v>
      </c>
      <c r="DT1862" s="3">
        <f t="shared" si="798"/>
        <v>0</v>
      </c>
      <c r="DU1862" s="3">
        <f t="shared" si="798"/>
        <v>0</v>
      </c>
      <c r="DV1862" s="3">
        <f t="shared" si="798"/>
        <v>0</v>
      </c>
      <c r="DW1862" s="3">
        <f t="shared" si="798"/>
        <v>0</v>
      </c>
      <c r="DX1862" s="3">
        <f t="shared" si="798"/>
        <v>0</v>
      </c>
      <c r="DY1862" s="3">
        <f t="shared" si="798"/>
        <v>0</v>
      </c>
      <c r="DZ1862" s="3">
        <f t="shared" si="798"/>
        <v>0</v>
      </c>
      <c r="EA1862" s="3">
        <f t="shared" si="798"/>
        <v>0</v>
      </c>
      <c r="EB1862" s="3">
        <f t="shared" si="798"/>
        <v>0</v>
      </c>
      <c r="EC1862" s="3">
        <f t="shared" si="798"/>
        <v>0</v>
      </c>
      <c r="ED1862" s="3">
        <f t="shared" si="798"/>
        <v>0</v>
      </c>
      <c r="EE1862" s="3">
        <f t="shared" si="798"/>
        <v>0</v>
      </c>
      <c r="EF1862" s="3">
        <f t="shared" si="798"/>
        <v>0</v>
      </c>
      <c r="EG1862" s="3">
        <f t="shared" si="798"/>
        <v>0</v>
      </c>
      <c r="EH1862" s="3">
        <f t="shared" si="798"/>
        <v>0</v>
      </c>
      <c r="EI1862" s="3">
        <f t="shared" si="798"/>
        <v>0</v>
      </c>
      <c r="EJ1862" s="3">
        <f t="shared" si="798"/>
        <v>0</v>
      </c>
      <c r="EK1862" s="3">
        <f t="shared" si="798"/>
        <v>0</v>
      </c>
      <c r="EL1862" s="3">
        <f t="shared" si="798"/>
        <v>0</v>
      </c>
      <c r="EM1862" s="3">
        <f t="shared" ref="EM1862:FR1862" si="799">EM1939</f>
        <v>0</v>
      </c>
      <c r="EN1862" s="3">
        <f t="shared" si="799"/>
        <v>0</v>
      </c>
      <c r="EO1862" s="3">
        <f t="shared" si="799"/>
        <v>0</v>
      </c>
      <c r="EP1862" s="3">
        <f t="shared" si="799"/>
        <v>0</v>
      </c>
      <c r="EQ1862" s="3">
        <f t="shared" si="799"/>
        <v>0</v>
      </c>
      <c r="ER1862" s="3">
        <f t="shared" si="799"/>
        <v>0</v>
      </c>
      <c r="ES1862" s="3">
        <f t="shared" si="799"/>
        <v>0</v>
      </c>
      <c r="ET1862" s="3">
        <f t="shared" si="799"/>
        <v>0</v>
      </c>
      <c r="EU1862" s="3">
        <f t="shared" si="799"/>
        <v>0</v>
      </c>
      <c r="EV1862" s="3">
        <f t="shared" si="799"/>
        <v>0</v>
      </c>
      <c r="EW1862" s="3">
        <f t="shared" si="799"/>
        <v>0</v>
      </c>
      <c r="EX1862" s="3">
        <f t="shared" si="799"/>
        <v>0</v>
      </c>
      <c r="EY1862" s="3">
        <f t="shared" si="799"/>
        <v>0</v>
      </c>
      <c r="EZ1862" s="3">
        <f t="shared" si="799"/>
        <v>0</v>
      </c>
      <c r="FA1862" s="3">
        <f t="shared" si="799"/>
        <v>0</v>
      </c>
      <c r="FB1862" s="3">
        <f t="shared" si="799"/>
        <v>0</v>
      </c>
      <c r="FC1862" s="3">
        <f t="shared" si="799"/>
        <v>0</v>
      </c>
      <c r="FD1862" s="3">
        <f t="shared" si="799"/>
        <v>0</v>
      </c>
      <c r="FE1862" s="3">
        <f t="shared" si="799"/>
        <v>0</v>
      </c>
      <c r="FF1862" s="3">
        <f t="shared" si="799"/>
        <v>0</v>
      </c>
      <c r="FG1862" s="3">
        <f t="shared" si="799"/>
        <v>0</v>
      </c>
      <c r="FH1862" s="3">
        <f t="shared" si="799"/>
        <v>0</v>
      </c>
      <c r="FI1862" s="3">
        <f t="shared" si="799"/>
        <v>0</v>
      </c>
      <c r="FJ1862" s="3">
        <f t="shared" si="799"/>
        <v>0</v>
      </c>
      <c r="FK1862" s="3">
        <f t="shared" si="799"/>
        <v>0</v>
      </c>
      <c r="FL1862" s="3">
        <f t="shared" si="799"/>
        <v>0</v>
      </c>
      <c r="FM1862" s="3">
        <f t="shared" si="799"/>
        <v>0</v>
      </c>
      <c r="FN1862" s="3">
        <f t="shared" si="799"/>
        <v>0</v>
      </c>
      <c r="FO1862" s="3">
        <f t="shared" si="799"/>
        <v>0</v>
      </c>
      <c r="FP1862" s="3">
        <f t="shared" si="799"/>
        <v>0</v>
      </c>
      <c r="FQ1862" s="3">
        <f t="shared" si="799"/>
        <v>0</v>
      </c>
      <c r="FR1862" s="3">
        <f t="shared" si="799"/>
        <v>0</v>
      </c>
      <c r="FS1862" s="3">
        <f t="shared" ref="FS1862:GX1862" si="800">FS1939</f>
        <v>0</v>
      </c>
      <c r="FT1862" s="3">
        <f t="shared" si="800"/>
        <v>0</v>
      </c>
      <c r="FU1862" s="3">
        <f t="shared" si="800"/>
        <v>0</v>
      </c>
      <c r="FV1862" s="3">
        <f t="shared" si="800"/>
        <v>0</v>
      </c>
      <c r="FW1862" s="3">
        <f t="shared" si="800"/>
        <v>0</v>
      </c>
      <c r="FX1862" s="3">
        <f t="shared" si="800"/>
        <v>0</v>
      </c>
      <c r="FY1862" s="3">
        <f t="shared" si="800"/>
        <v>0</v>
      </c>
      <c r="FZ1862" s="3">
        <f t="shared" si="800"/>
        <v>0</v>
      </c>
      <c r="GA1862" s="3">
        <f t="shared" si="800"/>
        <v>0</v>
      </c>
      <c r="GB1862" s="3">
        <f t="shared" si="800"/>
        <v>0</v>
      </c>
      <c r="GC1862" s="3">
        <f t="shared" si="800"/>
        <v>0</v>
      </c>
      <c r="GD1862" s="3">
        <f t="shared" si="800"/>
        <v>0</v>
      </c>
      <c r="GE1862" s="3">
        <f t="shared" si="800"/>
        <v>0</v>
      </c>
      <c r="GF1862" s="3">
        <f t="shared" si="800"/>
        <v>0</v>
      </c>
      <c r="GG1862" s="3">
        <f t="shared" si="800"/>
        <v>0</v>
      </c>
      <c r="GH1862" s="3">
        <f t="shared" si="800"/>
        <v>0</v>
      </c>
      <c r="GI1862" s="3">
        <f t="shared" si="800"/>
        <v>0</v>
      </c>
      <c r="GJ1862" s="3">
        <f t="shared" si="800"/>
        <v>0</v>
      </c>
      <c r="GK1862" s="3">
        <f t="shared" si="800"/>
        <v>0</v>
      </c>
      <c r="GL1862" s="3">
        <f t="shared" si="800"/>
        <v>0</v>
      </c>
      <c r="GM1862" s="3">
        <f t="shared" si="800"/>
        <v>0</v>
      </c>
      <c r="GN1862" s="3">
        <f t="shared" si="800"/>
        <v>0</v>
      </c>
      <c r="GO1862" s="3">
        <f t="shared" si="800"/>
        <v>0</v>
      </c>
      <c r="GP1862" s="3">
        <f t="shared" si="800"/>
        <v>0</v>
      </c>
      <c r="GQ1862" s="3">
        <f t="shared" si="800"/>
        <v>0</v>
      </c>
      <c r="GR1862" s="3">
        <f t="shared" si="800"/>
        <v>0</v>
      </c>
      <c r="GS1862" s="3">
        <f t="shared" si="800"/>
        <v>0</v>
      </c>
      <c r="GT1862" s="3">
        <f t="shared" si="800"/>
        <v>0</v>
      </c>
      <c r="GU1862" s="3">
        <f t="shared" si="800"/>
        <v>0</v>
      </c>
      <c r="GV1862" s="3">
        <f t="shared" si="800"/>
        <v>0</v>
      </c>
      <c r="GW1862" s="3">
        <f t="shared" si="800"/>
        <v>0</v>
      </c>
      <c r="GX1862" s="3">
        <f t="shared" si="800"/>
        <v>0</v>
      </c>
    </row>
    <row r="1864" spans="1:245" x14ac:dyDescent="0.2">
      <c r="A1864" s="1">
        <v>5</v>
      </c>
      <c r="B1864" s="1">
        <v>1</v>
      </c>
      <c r="C1864" s="1"/>
      <c r="D1864" s="1">
        <f>ROW(A1871)</f>
        <v>1871</v>
      </c>
      <c r="E1864" s="1"/>
      <c r="F1864" s="1" t="s">
        <v>275</v>
      </c>
      <c r="G1864" s="1" t="s">
        <v>234</v>
      </c>
      <c r="H1864" s="1" t="s">
        <v>3</v>
      </c>
      <c r="I1864" s="1">
        <v>0</v>
      </c>
      <c r="J1864" s="1"/>
      <c r="K1864" s="1">
        <v>-1</v>
      </c>
      <c r="L1864" s="1"/>
      <c r="M1864" s="1"/>
      <c r="N1864" s="1"/>
      <c r="O1864" s="1"/>
      <c r="P1864" s="1"/>
      <c r="Q1864" s="1"/>
      <c r="R1864" s="1"/>
      <c r="S1864" s="1"/>
      <c r="T1864" s="1"/>
      <c r="U1864" s="1" t="s">
        <v>3</v>
      </c>
      <c r="V1864" s="1">
        <v>0</v>
      </c>
      <c r="W1864" s="1"/>
      <c r="X1864" s="1"/>
      <c r="Y1864" s="1"/>
      <c r="Z1864" s="1"/>
      <c r="AA1864" s="1"/>
      <c r="AB1864" s="1" t="s">
        <v>3</v>
      </c>
      <c r="AC1864" s="1" t="s">
        <v>3</v>
      </c>
      <c r="AD1864" s="1" t="s">
        <v>3</v>
      </c>
      <c r="AE1864" s="1" t="s">
        <v>3</v>
      </c>
      <c r="AF1864" s="1" t="s">
        <v>3</v>
      </c>
      <c r="AG1864" s="1" t="s">
        <v>3</v>
      </c>
      <c r="AH1864" s="1"/>
      <c r="AI1864" s="1"/>
      <c r="AJ1864" s="1"/>
      <c r="AK1864" s="1"/>
      <c r="AL1864" s="1"/>
      <c r="AM1864" s="1"/>
      <c r="AN1864" s="1"/>
      <c r="AO1864" s="1"/>
      <c r="AP1864" s="1" t="s">
        <v>3</v>
      </c>
      <c r="AQ1864" s="1" t="s">
        <v>3</v>
      </c>
      <c r="AR1864" s="1" t="s">
        <v>3</v>
      </c>
      <c r="AS1864" s="1"/>
      <c r="AT1864" s="1"/>
      <c r="AU1864" s="1"/>
      <c r="AV1864" s="1"/>
      <c r="AW1864" s="1"/>
      <c r="AX1864" s="1"/>
      <c r="AY1864" s="1"/>
      <c r="AZ1864" s="1" t="s">
        <v>3</v>
      </c>
      <c r="BA1864" s="1"/>
      <c r="BB1864" s="1" t="s">
        <v>3</v>
      </c>
      <c r="BC1864" s="1" t="s">
        <v>3</v>
      </c>
      <c r="BD1864" s="1" t="s">
        <v>3</v>
      </c>
      <c r="BE1864" s="1" t="s">
        <v>3</v>
      </c>
      <c r="BF1864" s="1" t="s">
        <v>3</v>
      </c>
      <c r="BG1864" s="1" t="s">
        <v>3</v>
      </c>
      <c r="BH1864" s="1" t="s">
        <v>3</v>
      </c>
      <c r="BI1864" s="1" t="s">
        <v>3</v>
      </c>
      <c r="BJ1864" s="1" t="s">
        <v>3</v>
      </c>
      <c r="BK1864" s="1" t="s">
        <v>3</v>
      </c>
      <c r="BL1864" s="1" t="s">
        <v>3</v>
      </c>
      <c r="BM1864" s="1" t="s">
        <v>3</v>
      </c>
      <c r="BN1864" s="1" t="s">
        <v>3</v>
      </c>
      <c r="BO1864" s="1" t="s">
        <v>3</v>
      </c>
      <c r="BP1864" s="1" t="s">
        <v>3</v>
      </c>
      <c r="BQ1864" s="1"/>
      <c r="BR1864" s="1"/>
      <c r="BS1864" s="1"/>
      <c r="BT1864" s="1"/>
      <c r="BU1864" s="1"/>
      <c r="BV1864" s="1"/>
      <c r="BW1864" s="1"/>
      <c r="BX1864" s="1">
        <v>0</v>
      </c>
      <c r="BY1864" s="1"/>
      <c r="BZ1864" s="1"/>
      <c r="CA1864" s="1"/>
      <c r="CB1864" s="1"/>
      <c r="CC1864" s="1"/>
      <c r="CD1864" s="1"/>
      <c r="CE1864" s="1"/>
      <c r="CF1864" s="1"/>
      <c r="CG1864" s="1"/>
      <c r="CH1864" s="1"/>
      <c r="CI1864" s="1"/>
      <c r="CJ1864" s="1">
        <v>0</v>
      </c>
    </row>
    <row r="1866" spans="1:245" x14ac:dyDescent="0.2">
      <c r="A1866" s="2">
        <v>52</v>
      </c>
      <c r="B1866" s="2">
        <f t="shared" ref="B1866:G1866" si="801">B1871</f>
        <v>1</v>
      </c>
      <c r="C1866" s="2">
        <f t="shared" si="801"/>
        <v>5</v>
      </c>
      <c r="D1866" s="2">
        <f t="shared" si="801"/>
        <v>1864</v>
      </c>
      <c r="E1866" s="2">
        <f t="shared" si="801"/>
        <v>0</v>
      </c>
      <c r="F1866" s="2" t="str">
        <f t="shared" si="801"/>
        <v>1.1.2</v>
      </c>
      <c r="G1866" s="2" t="str">
        <f t="shared" si="801"/>
        <v>Установка бортового камня</v>
      </c>
      <c r="H1866" s="2"/>
      <c r="I1866" s="2"/>
      <c r="J1866" s="2"/>
      <c r="K1866" s="2"/>
      <c r="L1866" s="2"/>
      <c r="M1866" s="2"/>
      <c r="N1866" s="2"/>
      <c r="O1866" s="2">
        <f t="shared" ref="O1866:AT1866" si="802">O1871</f>
        <v>0</v>
      </c>
      <c r="P1866" s="2">
        <f t="shared" si="802"/>
        <v>0</v>
      </c>
      <c r="Q1866" s="2">
        <f t="shared" si="802"/>
        <v>0</v>
      </c>
      <c r="R1866" s="2">
        <f t="shared" si="802"/>
        <v>0</v>
      </c>
      <c r="S1866" s="2">
        <f t="shared" si="802"/>
        <v>0</v>
      </c>
      <c r="T1866" s="2">
        <f t="shared" si="802"/>
        <v>0</v>
      </c>
      <c r="U1866" s="2">
        <f t="shared" si="802"/>
        <v>0</v>
      </c>
      <c r="V1866" s="2">
        <f t="shared" si="802"/>
        <v>0</v>
      </c>
      <c r="W1866" s="2">
        <f t="shared" si="802"/>
        <v>0</v>
      </c>
      <c r="X1866" s="2">
        <f t="shared" si="802"/>
        <v>0</v>
      </c>
      <c r="Y1866" s="2">
        <f t="shared" si="802"/>
        <v>0</v>
      </c>
      <c r="Z1866" s="2">
        <f t="shared" si="802"/>
        <v>0</v>
      </c>
      <c r="AA1866" s="2">
        <f t="shared" si="802"/>
        <v>0</v>
      </c>
      <c r="AB1866" s="2">
        <f t="shared" si="802"/>
        <v>0</v>
      </c>
      <c r="AC1866" s="2">
        <f t="shared" si="802"/>
        <v>0</v>
      </c>
      <c r="AD1866" s="2">
        <f t="shared" si="802"/>
        <v>0</v>
      </c>
      <c r="AE1866" s="2">
        <f t="shared" si="802"/>
        <v>0</v>
      </c>
      <c r="AF1866" s="2">
        <f t="shared" si="802"/>
        <v>0</v>
      </c>
      <c r="AG1866" s="2">
        <f t="shared" si="802"/>
        <v>0</v>
      </c>
      <c r="AH1866" s="2">
        <f t="shared" si="802"/>
        <v>0</v>
      </c>
      <c r="AI1866" s="2">
        <f t="shared" si="802"/>
        <v>0</v>
      </c>
      <c r="AJ1866" s="2">
        <f t="shared" si="802"/>
        <v>0</v>
      </c>
      <c r="AK1866" s="2">
        <f t="shared" si="802"/>
        <v>0</v>
      </c>
      <c r="AL1866" s="2">
        <f t="shared" si="802"/>
        <v>0</v>
      </c>
      <c r="AM1866" s="2">
        <f t="shared" si="802"/>
        <v>0</v>
      </c>
      <c r="AN1866" s="2">
        <f t="shared" si="802"/>
        <v>0</v>
      </c>
      <c r="AO1866" s="2">
        <f t="shared" si="802"/>
        <v>0</v>
      </c>
      <c r="AP1866" s="2">
        <f t="shared" si="802"/>
        <v>0</v>
      </c>
      <c r="AQ1866" s="2">
        <f t="shared" si="802"/>
        <v>0</v>
      </c>
      <c r="AR1866" s="2">
        <f t="shared" si="802"/>
        <v>0</v>
      </c>
      <c r="AS1866" s="2">
        <f t="shared" si="802"/>
        <v>0</v>
      </c>
      <c r="AT1866" s="2">
        <f t="shared" si="802"/>
        <v>0</v>
      </c>
      <c r="AU1866" s="2">
        <f t="shared" ref="AU1866:BZ1866" si="803">AU1871</f>
        <v>0</v>
      </c>
      <c r="AV1866" s="2">
        <f t="shared" si="803"/>
        <v>0</v>
      </c>
      <c r="AW1866" s="2">
        <f t="shared" si="803"/>
        <v>0</v>
      </c>
      <c r="AX1866" s="2">
        <f t="shared" si="803"/>
        <v>0</v>
      </c>
      <c r="AY1866" s="2">
        <f t="shared" si="803"/>
        <v>0</v>
      </c>
      <c r="AZ1866" s="2">
        <f t="shared" si="803"/>
        <v>0</v>
      </c>
      <c r="BA1866" s="2">
        <f t="shared" si="803"/>
        <v>0</v>
      </c>
      <c r="BB1866" s="2">
        <f t="shared" si="803"/>
        <v>0</v>
      </c>
      <c r="BC1866" s="2">
        <f t="shared" si="803"/>
        <v>0</v>
      </c>
      <c r="BD1866" s="2">
        <f t="shared" si="803"/>
        <v>0</v>
      </c>
      <c r="BE1866" s="2">
        <f t="shared" si="803"/>
        <v>0</v>
      </c>
      <c r="BF1866" s="2">
        <f t="shared" si="803"/>
        <v>0</v>
      </c>
      <c r="BG1866" s="2">
        <f t="shared" si="803"/>
        <v>0</v>
      </c>
      <c r="BH1866" s="2">
        <f t="shared" si="803"/>
        <v>0</v>
      </c>
      <c r="BI1866" s="2">
        <f t="shared" si="803"/>
        <v>0</v>
      </c>
      <c r="BJ1866" s="2">
        <f t="shared" si="803"/>
        <v>0</v>
      </c>
      <c r="BK1866" s="2">
        <f t="shared" si="803"/>
        <v>0</v>
      </c>
      <c r="BL1866" s="2">
        <f t="shared" si="803"/>
        <v>0</v>
      </c>
      <c r="BM1866" s="2">
        <f t="shared" si="803"/>
        <v>0</v>
      </c>
      <c r="BN1866" s="2">
        <f t="shared" si="803"/>
        <v>0</v>
      </c>
      <c r="BO1866" s="2">
        <f t="shared" si="803"/>
        <v>0</v>
      </c>
      <c r="BP1866" s="2">
        <f t="shared" si="803"/>
        <v>0</v>
      </c>
      <c r="BQ1866" s="2">
        <f t="shared" si="803"/>
        <v>0</v>
      </c>
      <c r="BR1866" s="2">
        <f t="shared" si="803"/>
        <v>0</v>
      </c>
      <c r="BS1866" s="2">
        <f t="shared" si="803"/>
        <v>0</v>
      </c>
      <c r="BT1866" s="2">
        <f t="shared" si="803"/>
        <v>0</v>
      </c>
      <c r="BU1866" s="2">
        <f t="shared" si="803"/>
        <v>0</v>
      </c>
      <c r="BV1866" s="2">
        <f t="shared" si="803"/>
        <v>0</v>
      </c>
      <c r="BW1866" s="2">
        <f t="shared" si="803"/>
        <v>0</v>
      </c>
      <c r="BX1866" s="2">
        <f t="shared" si="803"/>
        <v>0</v>
      </c>
      <c r="BY1866" s="2">
        <f t="shared" si="803"/>
        <v>0</v>
      </c>
      <c r="BZ1866" s="2">
        <f t="shared" si="803"/>
        <v>0</v>
      </c>
      <c r="CA1866" s="2">
        <f t="shared" ref="CA1866:DF1866" si="804">CA1871</f>
        <v>0</v>
      </c>
      <c r="CB1866" s="2">
        <f t="shared" si="804"/>
        <v>0</v>
      </c>
      <c r="CC1866" s="2">
        <f t="shared" si="804"/>
        <v>0</v>
      </c>
      <c r="CD1866" s="2">
        <f t="shared" si="804"/>
        <v>0</v>
      </c>
      <c r="CE1866" s="2">
        <f t="shared" si="804"/>
        <v>0</v>
      </c>
      <c r="CF1866" s="2">
        <f t="shared" si="804"/>
        <v>0</v>
      </c>
      <c r="CG1866" s="2">
        <f t="shared" si="804"/>
        <v>0</v>
      </c>
      <c r="CH1866" s="2">
        <f t="shared" si="804"/>
        <v>0</v>
      </c>
      <c r="CI1866" s="2">
        <f t="shared" si="804"/>
        <v>0</v>
      </c>
      <c r="CJ1866" s="2">
        <f t="shared" si="804"/>
        <v>0</v>
      </c>
      <c r="CK1866" s="2">
        <f t="shared" si="804"/>
        <v>0</v>
      </c>
      <c r="CL1866" s="2">
        <f t="shared" si="804"/>
        <v>0</v>
      </c>
      <c r="CM1866" s="2">
        <f t="shared" si="804"/>
        <v>0</v>
      </c>
      <c r="CN1866" s="2">
        <f t="shared" si="804"/>
        <v>0</v>
      </c>
      <c r="CO1866" s="2">
        <f t="shared" si="804"/>
        <v>0</v>
      </c>
      <c r="CP1866" s="2">
        <f t="shared" si="804"/>
        <v>0</v>
      </c>
      <c r="CQ1866" s="2">
        <f t="shared" si="804"/>
        <v>0</v>
      </c>
      <c r="CR1866" s="2">
        <f t="shared" si="804"/>
        <v>0</v>
      </c>
      <c r="CS1866" s="2">
        <f t="shared" si="804"/>
        <v>0</v>
      </c>
      <c r="CT1866" s="2">
        <f t="shared" si="804"/>
        <v>0</v>
      </c>
      <c r="CU1866" s="2">
        <f t="shared" si="804"/>
        <v>0</v>
      </c>
      <c r="CV1866" s="2">
        <f t="shared" si="804"/>
        <v>0</v>
      </c>
      <c r="CW1866" s="2">
        <f t="shared" si="804"/>
        <v>0</v>
      </c>
      <c r="CX1866" s="2">
        <f t="shared" si="804"/>
        <v>0</v>
      </c>
      <c r="CY1866" s="2">
        <f t="shared" si="804"/>
        <v>0</v>
      </c>
      <c r="CZ1866" s="2">
        <f t="shared" si="804"/>
        <v>0</v>
      </c>
      <c r="DA1866" s="2">
        <f t="shared" si="804"/>
        <v>0</v>
      </c>
      <c r="DB1866" s="2">
        <f t="shared" si="804"/>
        <v>0</v>
      </c>
      <c r="DC1866" s="2">
        <f t="shared" si="804"/>
        <v>0</v>
      </c>
      <c r="DD1866" s="2">
        <f t="shared" si="804"/>
        <v>0</v>
      </c>
      <c r="DE1866" s="2">
        <f t="shared" si="804"/>
        <v>0</v>
      </c>
      <c r="DF1866" s="2">
        <f t="shared" si="804"/>
        <v>0</v>
      </c>
      <c r="DG1866" s="3">
        <f t="shared" ref="DG1866:EL1866" si="805">DG1871</f>
        <v>0</v>
      </c>
      <c r="DH1866" s="3">
        <f t="shared" si="805"/>
        <v>0</v>
      </c>
      <c r="DI1866" s="3">
        <f t="shared" si="805"/>
        <v>0</v>
      </c>
      <c r="DJ1866" s="3">
        <f t="shared" si="805"/>
        <v>0</v>
      </c>
      <c r="DK1866" s="3">
        <f t="shared" si="805"/>
        <v>0</v>
      </c>
      <c r="DL1866" s="3">
        <f t="shared" si="805"/>
        <v>0</v>
      </c>
      <c r="DM1866" s="3">
        <f t="shared" si="805"/>
        <v>0</v>
      </c>
      <c r="DN1866" s="3">
        <f t="shared" si="805"/>
        <v>0</v>
      </c>
      <c r="DO1866" s="3">
        <f t="shared" si="805"/>
        <v>0</v>
      </c>
      <c r="DP1866" s="3">
        <f t="shared" si="805"/>
        <v>0</v>
      </c>
      <c r="DQ1866" s="3">
        <f t="shared" si="805"/>
        <v>0</v>
      </c>
      <c r="DR1866" s="3">
        <f t="shared" si="805"/>
        <v>0</v>
      </c>
      <c r="DS1866" s="3">
        <f t="shared" si="805"/>
        <v>0</v>
      </c>
      <c r="DT1866" s="3">
        <f t="shared" si="805"/>
        <v>0</v>
      </c>
      <c r="DU1866" s="3">
        <f t="shared" si="805"/>
        <v>0</v>
      </c>
      <c r="DV1866" s="3">
        <f t="shared" si="805"/>
        <v>0</v>
      </c>
      <c r="DW1866" s="3">
        <f t="shared" si="805"/>
        <v>0</v>
      </c>
      <c r="DX1866" s="3">
        <f t="shared" si="805"/>
        <v>0</v>
      </c>
      <c r="DY1866" s="3">
        <f t="shared" si="805"/>
        <v>0</v>
      </c>
      <c r="DZ1866" s="3">
        <f t="shared" si="805"/>
        <v>0</v>
      </c>
      <c r="EA1866" s="3">
        <f t="shared" si="805"/>
        <v>0</v>
      </c>
      <c r="EB1866" s="3">
        <f t="shared" si="805"/>
        <v>0</v>
      </c>
      <c r="EC1866" s="3">
        <f t="shared" si="805"/>
        <v>0</v>
      </c>
      <c r="ED1866" s="3">
        <f t="shared" si="805"/>
        <v>0</v>
      </c>
      <c r="EE1866" s="3">
        <f t="shared" si="805"/>
        <v>0</v>
      </c>
      <c r="EF1866" s="3">
        <f t="shared" si="805"/>
        <v>0</v>
      </c>
      <c r="EG1866" s="3">
        <f t="shared" si="805"/>
        <v>0</v>
      </c>
      <c r="EH1866" s="3">
        <f t="shared" si="805"/>
        <v>0</v>
      </c>
      <c r="EI1866" s="3">
        <f t="shared" si="805"/>
        <v>0</v>
      </c>
      <c r="EJ1866" s="3">
        <f t="shared" si="805"/>
        <v>0</v>
      </c>
      <c r="EK1866" s="3">
        <f t="shared" si="805"/>
        <v>0</v>
      </c>
      <c r="EL1866" s="3">
        <f t="shared" si="805"/>
        <v>0</v>
      </c>
      <c r="EM1866" s="3">
        <f t="shared" ref="EM1866:FR1866" si="806">EM1871</f>
        <v>0</v>
      </c>
      <c r="EN1866" s="3">
        <f t="shared" si="806"/>
        <v>0</v>
      </c>
      <c r="EO1866" s="3">
        <f t="shared" si="806"/>
        <v>0</v>
      </c>
      <c r="EP1866" s="3">
        <f t="shared" si="806"/>
        <v>0</v>
      </c>
      <c r="EQ1866" s="3">
        <f t="shared" si="806"/>
        <v>0</v>
      </c>
      <c r="ER1866" s="3">
        <f t="shared" si="806"/>
        <v>0</v>
      </c>
      <c r="ES1866" s="3">
        <f t="shared" si="806"/>
        <v>0</v>
      </c>
      <c r="ET1866" s="3">
        <f t="shared" si="806"/>
        <v>0</v>
      </c>
      <c r="EU1866" s="3">
        <f t="shared" si="806"/>
        <v>0</v>
      </c>
      <c r="EV1866" s="3">
        <f t="shared" si="806"/>
        <v>0</v>
      </c>
      <c r="EW1866" s="3">
        <f t="shared" si="806"/>
        <v>0</v>
      </c>
      <c r="EX1866" s="3">
        <f t="shared" si="806"/>
        <v>0</v>
      </c>
      <c r="EY1866" s="3">
        <f t="shared" si="806"/>
        <v>0</v>
      </c>
      <c r="EZ1866" s="3">
        <f t="shared" si="806"/>
        <v>0</v>
      </c>
      <c r="FA1866" s="3">
        <f t="shared" si="806"/>
        <v>0</v>
      </c>
      <c r="FB1866" s="3">
        <f t="shared" si="806"/>
        <v>0</v>
      </c>
      <c r="FC1866" s="3">
        <f t="shared" si="806"/>
        <v>0</v>
      </c>
      <c r="FD1866" s="3">
        <f t="shared" si="806"/>
        <v>0</v>
      </c>
      <c r="FE1866" s="3">
        <f t="shared" si="806"/>
        <v>0</v>
      </c>
      <c r="FF1866" s="3">
        <f t="shared" si="806"/>
        <v>0</v>
      </c>
      <c r="FG1866" s="3">
        <f t="shared" si="806"/>
        <v>0</v>
      </c>
      <c r="FH1866" s="3">
        <f t="shared" si="806"/>
        <v>0</v>
      </c>
      <c r="FI1866" s="3">
        <f t="shared" si="806"/>
        <v>0</v>
      </c>
      <c r="FJ1866" s="3">
        <f t="shared" si="806"/>
        <v>0</v>
      </c>
      <c r="FK1866" s="3">
        <f t="shared" si="806"/>
        <v>0</v>
      </c>
      <c r="FL1866" s="3">
        <f t="shared" si="806"/>
        <v>0</v>
      </c>
      <c r="FM1866" s="3">
        <f t="shared" si="806"/>
        <v>0</v>
      </c>
      <c r="FN1866" s="3">
        <f t="shared" si="806"/>
        <v>0</v>
      </c>
      <c r="FO1866" s="3">
        <f t="shared" si="806"/>
        <v>0</v>
      </c>
      <c r="FP1866" s="3">
        <f t="shared" si="806"/>
        <v>0</v>
      </c>
      <c r="FQ1866" s="3">
        <f t="shared" si="806"/>
        <v>0</v>
      </c>
      <c r="FR1866" s="3">
        <f t="shared" si="806"/>
        <v>0</v>
      </c>
      <c r="FS1866" s="3">
        <f t="shared" ref="FS1866:GX1866" si="807">FS1871</f>
        <v>0</v>
      </c>
      <c r="FT1866" s="3">
        <f t="shared" si="807"/>
        <v>0</v>
      </c>
      <c r="FU1866" s="3">
        <f t="shared" si="807"/>
        <v>0</v>
      </c>
      <c r="FV1866" s="3">
        <f t="shared" si="807"/>
        <v>0</v>
      </c>
      <c r="FW1866" s="3">
        <f t="shared" si="807"/>
        <v>0</v>
      </c>
      <c r="FX1866" s="3">
        <f t="shared" si="807"/>
        <v>0</v>
      </c>
      <c r="FY1866" s="3">
        <f t="shared" si="807"/>
        <v>0</v>
      </c>
      <c r="FZ1866" s="3">
        <f t="shared" si="807"/>
        <v>0</v>
      </c>
      <c r="GA1866" s="3">
        <f t="shared" si="807"/>
        <v>0</v>
      </c>
      <c r="GB1866" s="3">
        <f t="shared" si="807"/>
        <v>0</v>
      </c>
      <c r="GC1866" s="3">
        <f t="shared" si="807"/>
        <v>0</v>
      </c>
      <c r="GD1866" s="3">
        <f t="shared" si="807"/>
        <v>0</v>
      </c>
      <c r="GE1866" s="3">
        <f t="shared" si="807"/>
        <v>0</v>
      </c>
      <c r="GF1866" s="3">
        <f t="shared" si="807"/>
        <v>0</v>
      </c>
      <c r="GG1866" s="3">
        <f t="shared" si="807"/>
        <v>0</v>
      </c>
      <c r="GH1866" s="3">
        <f t="shared" si="807"/>
        <v>0</v>
      </c>
      <c r="GI1866" s="3">
        <f t="shared" si="807"/>
        <v>0</v>
      </c>
      <c r="GJ1866" s="3">
        <f t="shared" si="807"/>
        <v>0</v>
      </c>
      <c r="GK1866" s="3">
        <f t="shared" si="807"/>
        <v>0</v>
      </c>
      <c r="GL1866" s="3">
        <f t="shared" si="807"/>
        <v>0</v>
      </c>
      <c r="GM1866" s="3">
        <f t="shared" si="807"/>
        <v>0</v>
      </c>
      <c r="GN1866" s="3">
        <f t="shared" si="807"/>
        <v>0</v>
      </c>
      <c r="GO1866" s="3">
        <f t="shared" si="807"/>
        <v>0</v>
      </c>
      <c r="GP1866" s="3">
        <f t="shared" si="807"/>
        <v>0</v>
      </c>
      <c r="GQ1866" s="3">
        <f t="shared" si="807"/>
        <v>0</v>
      </c>
      <c r="GR1866" s="3">
        <f t="shared" si="807"/>
        <v>0</v>
      </c>
      <c r="GS1866" s="3">
        <f t="shared" si="807"/>
        <v>0</v>
      </c>
      <c r="GT1866" s="3">
        <f t="shared" si="807"/>
        <v>0</v>
      </c>
      <c r="GU1866" s="3">
        <f t="shared" si="807"/>
        <v>0</v>
      </c>
      <c r="GV1866" s="3">
        <f t="shared" si="807"/>
        <v>0</v>
      </c>
      <c r="GW1866" s="3">
        <f t="shared" si="807"/>
        <v>0</v>
      </c>
      <c r="GX1866" s="3">
        <f t="shared" si="807"/>
        <v>0</v>
      </c>
    </row>
    <row r="1868" spans="1:245" x14ac:dyDescent="0.2">
      <c r="A1868">
        <v>17</v>
      </c>
      <c r="B1868">
        <v>1</v>
      </c>
      <c r="C1868">
        <f>ROW(SmtRes!A229)</f>
        <v>229</v>
      </c>
      <c r="D1868">
        <f>ROW(EtalonRes!A210)</f>
        <v>210</v>
      </c>
      <c r="E1868" t="s">
        <v>4</v>
      </c>
      <c r="F1868" t="s">
        <v>192</v>
      </c>
      <c r="G1868" t="s">
        <v>193</v>
      </c>
      <c r="H1868" t="s">
        <v>164</v>
      </c>
      <c r="I1868">
        <v>0</v>
      </c>
      <c r="J1868">
        <v>0</v>
      </c>
      <c r="O1868">
        <f>ROUND(CP1868,2)</f>
        <v>0</v>
      </c>
      <c r="P1868">
        <f>ROUND(CQ1868*I1868,2)</f>
        <v>0</v>
      </c>
      <c r="Q1868">
        <f>ROUND(CR1868*I1868,2)</f>
        <v>0</v>
      </c>
      <c r="R1868">
        <f>ROUND(CS1868*I1868,2)</f>
        <v>0</v>
      </c>
      <c r="S1868">
        <f>ROUND(CT1868*I1868,2)</f>
        <v>0</v>
      </c>
      <c r="T1868">
        <f>ROUND(CU1868*I1868,2)</f>
        <v>0</v>
      </c>
      <c r="U1868">
        <f>CV1868*I1868</f>
        <v>0</v>
      </c>
      <c r="V1868">
        <f>CW1868*I1868</f>
        <v>0</v>
      </c>
      <c r="W1868">
        <f>ROUND(CX1868*I1868,2)</f>
        <v>0</v>
      </c>
      <c r="X1868">
        <f>ROUND(CY1868,2)</f>
        <v>0</v>
      </c>
      <c r="Y1868">
        <f>ROUND(CZ1868,2)</f>
        <v>0</v>
      </c>
      <c r="AA1868">
        <v>36286615</v>
      </c>
      <c r="AB1868">
        <f>ROUND((AC1868+AD1868+AF1868),6)</f>
        <v>77340.27</v>
      </c>
      <c r="AC1868">
        <f>ROUND((ES1868),6)</f>
        <v>66244.850000000006</v>
      </c>
      <c r="AD1868">
        <f>ROUND((((ET1868)-(EU1868))+AE1868),6)</f>
        <v>8271.2800000000007</v>
      </c>
      <c r="AE1868">
        <f>ROUND((EU1868),6)</f>
        <v>3129.62</v>
      </c>
      <c r="AF1868">
        <f>ROUND((EV1868),6)</f>
        <v>2824.14</v>
      </c>
      <c r="AG1868">
        <f>ROUND((AP1868),6)</f>
        <v>0</v>
      </c>
      <c r="AH1868">
        <f>(EW1868)</f>
        <v>16.559999999999999</v>
      </c>
      <c r="AI1868">
        <f>(EX1868)</f>
        <v>0</v>
      </c>
      <c r="AJ1868">
        <f>(AS1868)</f>
        <v>0</v>
      </c>
      <c r="AK1868">
        <v>77340.27</v>
      </c>
      <c r="AL1868">
        <v>66244.850000000006</v>
      </c>
      <c r="AM1868">
        <v>8271.2800000000007</v>
      </c>
      <c r="AN1868">
        <v>3129.62</v>
      </c>
      <c r="AO1868">
        <v>2824.14</v>
      </c>
      <c r="AP1868">
        <v>0</v>
      </c>
      <c r="AQ1868">
        <v>16.559999999999999</v>
      </c>
      <c r="AR1868">
        <v>0</v>
      </c>
      <c r="AS1868">
        <v>0</v>
      </c>
      <c r="AT1868">
        <v>70</v>
      </c>
      <c r="AU1868">
        <v>10</v>
      </c>
      <c r="AV1868">
        <v>1</v>
      </c>
      <c r="AW1868">
        <v>1</v>
      </c>
      <c r="AZ1868">
        <v>1</v>
      </c>
      <c r="BA1868">
        <v>1</v>
      </c>
      <c r="BB1868">
        <v>1</v>
      </c>
      <c r="BC1868">
        <v>1</v>
      </c>
      <c r="BD1868" t="s">
        <v>3</v>
      </c>
      <c r="BE1868" t="s">
        <v>3</v>
      </c>
      <c r="BF1868" t="s">
        <v>3</v>
      </c>
      <c r="BG1868" t="s">
        <v>3</v>
      </c>
      <c r="BH1868">
        <v>0</v>
      </c>
      <c r="BI1868">
        <v>4</v>
      </c>
      <c r="BJ1868" t="s">
        <v>276</v>
      </c>
      <c r="BM1868">
        <v>0</v>
      </c>
      <c r="BN1868">
        <v>0</v>
      </c>
      <c r="BO1868" t="s">
        <v>3</v>
      </c>
      <c r="BP1868">
        <v>0</v>
      </c>
      <c r="BQ1868">
        <v>1</v>
      </c>
      <c r="BR1868">
        <v>0</v>
      </c>
      <c r="BS1868">
        <v>1</v>
      </c>
      <c r="BT1868">
        <v>1</v>
      </c>
      <c r="BU1868">
        <v>1</v>
      </c>
      <c r="BV1868">
        <v>1</v>
      </c>
      <c r="BW1868">
        <v>1</v>
      </c>
      <c r="BX1868">
        <v>1</v>
      </c>
      <c r="BY1868" t="s">
        <v>3</v>
      </c>
      <c r="BZ1868">
        <v>70</v>
      </c>
      <c r="CA1868">
        <v>10</v>
      </c>
      <c r="CE1868">
        <v>0</v>
      </c>
      <c r="CF1868">
        <v>0</v>
      </c>
      <c r="CG1868">
        <v>0</v>
      </c>
      <c r="CM1868">
        <v>0</v>
      </c>
      <c r="CN1868" t="s">
        <v>3</v>
      </c>
      <c r="CO1868">
        <v>0</v>
      </c>
      <c r="CP1868">
        <f>(P1868+Q1868+S1868)</f>
        <v>0</v>
      </c>
      <c r="CQ1868">
        <f>(AC1868*BC1868*AW1868)</f>
        <v>66244.850000000006</v>
      </c>
      <c r="CR1868">
        <f>((((ET1868)*BB1868-(EU1868)*BS1868)+AE1868*BS1868)*AV1868)</f>
        <v>8271.2800000000007</v>
      </c>
      <c r="CS1868">
        <f>(AE1868*BS1868*AV1868)</f>
        <v>3129.62</v>
      </c>
      <c r="CT1868">
        <f>(AF1868*BA1868*AV1868)</f>
        <v>2824.14</v>
      </c>
      <c r="CU1868">
        <f>AG1868</f>
        <v>0</v>
      </c>
      <c r="CV1868">
        <f>(AH1868*AV1868)</f>
        <v>16.559999999999999</v>
      </c>
      <c r="CW1868">
        <f>AI1868</f>
        <v>0</v>
      </c>
      <c r="CX1868">
        <f>AJ1868</f>
        <v>0</v>
      </c>
      <c r="CY1868">
        <f>((S1868*BZ1868)/100)</f>
        <v>0</v>
      </c>
      <c r="CZ1868">
        <f>((S1868*CA1868)/100)</f>
        <v>0</v>
      </c>
      <c r="DC1868" t="s">
        <v>3</v>
      </c>
      <c r="DD1868" t="s">
        <v>3</v>
      </c>
      <c r="DE1868" t="s">
        <v>3</v>
      </c>
      <c r="DF1868" t="s">
        <v>3</v>
      </c>
      <c r="DG1868" t="s">
        <v>3</v>
      </c>
      <c r="DH1868" t="s">
        <v>3</v>
      </c>
      <c r="DI1868" t="s">
        <v>3</v>
      </c>
      <c r="DJ1868" t="s">
        <v>3</v>
      </c>
      <c r="DK1868" t="s">
        <v>3</v>
      </c>
      <c r="DL1868" t="s">
        <v>3</v>
      </c>
      <c r="DM1868" t="s">
        <v>3</v>
      </c>
      <c r="DN1868">
        <v>0</v>
      </c>
      <c r="DO1868">
        <v>0</v>
      </c>
      <c r="DP1868">
        <v>1</v>
      </c>
      <c r="DQ1868">
        <v>1</v>
      </c>
      <c r="DU1868">
        <v>1007</v>
      </c>
      <c r="DV1868" t="s">
        <v>164</v>
      </c>
      <c r="DW1868" t="s">
        <v>164</v>
      </c>
      <c r="DX1868">
        <v>100</v>
      </c>
      <c r="EE1868">
        <v>34857346</v>
      </c>
      <c r="EF1868">
        <v>1</v>
      </c>
      <c r="EG1868" t="s">
        <v>86</v>
      </c>
      <c r="EH1868">
        <v>0</v>
      </c>
      <c r="EI1868" t="s">
        <v>3</v>
      </c>
      <c r="EJ1868">
        <v>4</v>
      </c>
      <c r="EK1868">
        <v>0</v>
      </c>
      <c r="EL1868" t="s">
        <v>87</v>
      </c>
      <c r="EM1868" t="s">
        <v>88</v>
      </c>
      <c r="EO1868" t="s">
        <v>3</v>
      </c>
      <c r="EQ1868">
        <v>0</v>
      </c>
      <c r="ER1868">
        <v>77340.27</v>
      </c>
      <c r="ES1868">
        <v>66244.850000000006</v>
      </c>
      <c r="ET1868">
        <v>8271.2800000000007</v>
      </c>
      <c r="EU1868">
        <v>3129.62</v>
      </c>
      <c r="EV1868">
        <v>2824.14</v>
      </c>
      <c r="EW1868">
        <v>16.559999999999999</v>
      </c>
      <c r="EX1868">
        <v>0</v>
      </c>
      <c r="EY1868">
        <v>0</v>
      </c>
      <c r="FQ1868">
        <v>0</v>
      </c>
      <c r="FR1868">
        <f>ROUND(IF(AND(BH1868=3,BI1868=3),P1868,0),2)</f>
        <v>0</v>
      </c>
      <c r="FS1868">
        <v>0</v>
      </c>
      <c r="FX1868">
        <v>70</v>
      </c>
      <c r="FY1868">
        <v>10</v>
      </c>
      <c r="GA1868" t="s">
        <v>3</v>
      </c>
      <c r="GD1868">
        <v>0</v>
      </c>
      <c r="GF1868">
        <v>62023876</v>
      </c>
      <c r="GG1868">
        <v>2</v>
      </c>
      <c r="GH1868">
        <v>1</v>
      </c>
      <c r="GI1868">
        <v>-2</v>
      </c>
      <c r="GJ1868">
        <v>0</v>
      </c>
      <c r="GK1868">
        <f>ROUND(R1868*(R12)/100,2)</f>
        <v>0</v>
      </c>
      <c r="GL1868">
        <f>ROUND(IF(AND(BH1868=3,BI1868=3,FS1868&lt;&gt;0),P1868,0),2)</f>
        <v>0</v>
      </c>
      <c r="GM1868">
        <f>ROUND(O1868+X1868+Y1868+GK1868,2)+GX1868</f>
        <v>0</v>
      </c>
      <c r="GN1868">
        <f>IF(OR(BI1868=0,BI1868=1),ROUND(O1868+X1868+Y1868+GK1868,2),0)</f>
        <v>0</v>
      </c>
      <c r="GO1868">
        <f>IF(BI1868=2,ROUND(O1868+X1868+Y1868+GK1868,2),0)</f>
        <v>0</v>
      </c>
      <c r="GP1868">
        <f>IF(BI1868=4,ROUND(O1868+X1868+Y1868+GK1868,2)+GX1868,0)</f>
        <v>0</v>
      </c>
      <c r="GR1868">
        <v>0</v>
      </c>
      <c r="GS1868">
        <v>3</v>
      </c>
      <c r="GT1868">
        <v>0</v>
      </c>
      <c r="GU1868" t="s">
        <v>3</v>
      </c>
      <c r="GV1868">
        <f>ROUND((GT1868),6)</f>
        <v>0</v>
      </c>
      <c r="GW1868">
        <v>1</v>
      </c>
      <c r="GX1868">
        <f>ROUND(HC1868*I1868,2)</f>
        <v>0</v>
      </c>
      <c r="HA1868">
        <v>0</v>
      </c>
      <c r="HB1868">
        <v>0</v>
      </c>
      <c r="HC1868">
        <f>GV1868*GW1868</f>
        <v>0</v>
      </c>
      <c r="IK1868">
        <v>0</v>
      </c>
    </row>
    <row r="1869" spans="1:245" x14ac:dyDescent="0.2">
      <c r="A1869">
        <v>17</v>
      </c>
      <c r="B1869">
        <v>1</v>
      </c>
      <c r="C1869">
        <f>ROW(SmtRes!A233)</f>
        <v>233</v>
      </c>
      <c r="D1869">
        <f>ROW(EtalonRes!A214)</f>
        <v>214</v>
      </c>
      <c r="E1869" t="s">
        <v>89</v>
      </c>
      <c r="F1869" t="s">
        <v>195</v>
      </c>
      <c r="G1869" t="s">
        <v>196</v>
      </c>
      <c r="H1869" t="s">
        <v>99</v>
      </c>
      <c r="I1869">
        <v>0</v>
      </c>
      <c r="J1869">
        <v>0</v>
      </c>
      <c r="O1869">
        <f>ROUND(CP1869,2)</f>
        <v>0</v>
      </c>
      <c r="P1869">
        <f>ROUND(CQ1869*I1869,2)</f>
        <v>0</v>
      </c>
      <c r="Q1869">
        <f>ROUND(CR1869*I1869,2)</f>
        <v>0</v>
      </c>
      <c r="R1869">
        <f>ROUND(CS1869*I1869,2)</f>
        <v>0</v>
      </c>
      <c r="S1869">
        <f>ROUND(CT1869*I1869,2)</f>
        <v>0</v>
      </c>
      <c r="T1869">
        <f>ROUND(CU1869*I1869,2)</f>
        <v>0</v>
      </c>
      <c r="U1869">
        <f>CV1869*I1869</f>
        <v>0</v>
      </c>
      <c r="V1869">
        <f>CW1869*I1869</f>
        <v>0</v>
      </c>
      <c r="W1869">
        <f>ROUND(CX1869*I1869,2)</f>
        <v>0</v>
      </c>
      <c r="X1869">
        <f>ROUND(CY1869,2)</f>
        <v>0</v>
      </c>
      <c r="Y1869">
        <f>ROUND(CZ1869,2)</f>
        <v>0</v>
      </c>
      <c r="AA1869">
        <v>36286615</v>
      </c>
      <c r="AB1869">
        <f>ROUND((AC1869+AD1869+AF1869),6)</f>
        <v>63651.47</v>
      </c>
      <c r="AC1869">
        <f>ROUND((ES1869),6)</f>
        <v>49178.79</v>
      </c>
      <c r="AD1869">
        <f>ROUND((((ET1869)-(EU1869))+AE1869),6)</f>
        <v>0</v>
      </c>
      <c r="AE1869">
        <f>ROUND((EU1869),6)</f>
        <v>0</v>
      </c>
      <c r="AF1869">
        <f>ROUND((EV1869),6)</f>
        <v>14472.68</v>
      </c>
      <c r="AG1869">
        <f>ROUND((AP1869),6)</f>
        <v>0</v>
      </c>
      <c r="AH1869">
        <f>(EW1869)</f>
        <v>80.27</v>
      </c>
      <c r="AI1869">
        <f>(EX1869)</f>
        <v>0</v>
      </c>
      <c r="AJ1869">
        <f>(AS1869)</f>
        <v>0</v>
      </c>
      <c r="AK1869">
        <v>63651.47</v>
      </c>
      <c r="AL1869">
        <v>49178.79</v>
      </c>
      <c r="AM1869">
        <v>0</v>
      </c>
      <c r="AN1869">
        <v>0</v>
      </c>
      <c r="AO1869">
        <v>14472.68</v>
      </c>
      <c r="AP1869">
        <v>0</v>
      </c>
      <c r="AQ1869">
        <v>80.27</v>
      </c>
      <c r="AR1869">
        <v>0</v>
      </c>
      <c r="AS1869">
        <v>0</v>
      </c>
      <c r="AT1869">
        <v>70</v>
      </c>
      <c r="AU1869">
        <v>10</v>
      </c>
      <c r="AV1869">
        <v>1</v>
      </c>
      <c r="AW1869">
        <v>1</v>
      </c>
      <c r="AZ1869">
        <v>1</v>
      </c>
      <c r="BA1869">
        <v>1</v>
      </c>
      <c r="BB1869">
        <v>1</v>
      </c>
      <c r="BC1869">
        <v>1</v>
      </c>
      <c r="BD1869" t="s">
        <v>3</v>
      </c>
      <c r="BE1869" t="s">
        <v>3</v>
      </c>
      <c r="BF1869" t="s">
        <v>3</v>
      </c>
      <c r="BG1869" t="s">
        <v>3</v>
      </c>
      <c r="BH1869">
        <v>0</v>
      </c>
      <c r="BI1869">
        <v>4</v>
      </c>
      <c r="BJ1869" t="s">
        <v>277</v>
      </c>
      <c r="BM1869">
        <v>0</v>
      </c>
      <c r="BN1869">
        <v>0</v>
      </c>
      <c r="BO1869" t="s">
        <v>3</v>
      </c>
      <c r="BP1869">
        <v>0</v>
      </c>
      <c r="BQ1869">
        <v>1</v>
      </c>
      <c r="BR1869">
        <v>0</v>
      </c>
      <c r="BS1869">
        <v>1</v>
      </c>
      <c r="BT1869">
        <v>1</v>
      </c>
      <c r="BU1869">
        <v>1</v>
      </c>
      <c r="BV1869">
        <v>1</v>
      </c>
      <c r="BW1869">
        <v>1</v>
      </c>
      <c r="BX1869">
        <v>1</v>
      </c>
      <c r="BY1869" t="s">
        <v>3</v>
      </c>
      <c r="BZ1869">
        <v>70</v>
      </c>
      <c r="CA1869">
        <v>10</v>
      </c>
      <c r="CE1869">
        <v>0</v>
      </c>
      <c r="CF1869">
        <v>0</v>
      </c>
      <c r="CG1869">
        <v>0</v>
      </c>
      <c r="CM1869">
        <v>0</v>
      </c>
      <c r="CN1869" t="s">
        <v>3</v>
      </c>
      <c r="CO1869">
        <v>0</v>
      </c>
      <c r="CP1869">
        <f>(P1869+Q1869+S1869)</f>
        <v>0</v>
      </c>
      <c r="CQ1869">
        <f>(AC1869*BC1869*AW1869)</f>
        <v>49178.79</v>
      </c>
      <c r="CR1869">
        <f>((((ET1869)*BB1869-(EU1869)*BS1869)+AE1869*BS1869)*AV1869)</f>
        <v>0</v>
      </c>
      <c r="CS1869">
        <f>(AE1869*BS1869*AV1869)</f>
        <v>0</v>
      </c>
      <c r="CT1869">
        <f>(AF1869*BA1869*AV1869)</f>
        <v>14472.68</v>
      </c>
      <c r="CU1869">
        <f>AG1869</f>
        <v>0</v>
      </c>
      <c r="CV1869">
        <f>(AH1869*AV1869)</f>
        <v>80.27</v>
      </c>
      <c r="CW1869">
        <f>AI1869</f>
        <v>0</v>
      </c>
      <c r="CX1869">
        <f>AJ1869</f>
        <v>0</v>
      </c>
      <c r="CY1869">
        <f>((S1869*BZ1869)/100)</f>
        <v>0</v>
      </c>
      <c r="CZ1869">
        <f>((S1869*CA1869)/100)</f>
        <v>0</v>
      </c>
      <c r="DC1869" t="s">
        <v>3</v>
      </c>
      <c r="DD1869" t="s">
        <v>3</v>
      </c>
      <c r="DE1869" t="s">
        <v>3</v>
      </c>
      <c r="DF1869" t="s">
        <v>3</v>
      </c>
      <c r="DG1869" t="s">
        <v>3</v>
      </c>
      <c r="DH1869" t="s">
        <v>3</v>
      </c>
      <c r="DI1869" t="s">
        <v>3</v>
      </c>
      <c r="DJ1869" t="s">
        <v>3</v>
      </c>
      <c r="DK1869" t="s">
        <v>3</v>
      </c>
      <c r="DL1869" t="s">
        <v>3</v>
      </c>
      <c r="DM1869" t="s">
        <v>3</v>
      </c>
      <c r="DN1869">
        <v>0</v>
      </c>
      <c r="DO1869">
        <v>0</v>
      </c>
      <c r="DP1869">
        <v>1</v>
      </c>
      <c r="DQ1869">
        <v>1</v>
      </c>
      <c r="DU1869">
        <v>1003</v>
      </c>
      <c r="DV1869" t="s">
        <v>99</v>
      </c>
      <c r="DW1869" t="s">
        <v>99</v>
      </c>
      <c r="DX1869">
        <v>100</v>
      </c>
      <c r="EE1869">
        <v>34857346</v>
      </c>
      <c r="EF1869">
        <v>1</v>
      </c>
      <c r="EG1869" t="s">
        <v>86</v>
      </c>
      <c r="EH1869">
        <v>0</v>
      </c>
      <c r="EI1869" t="s">
        <v>3</v>
      </c>
      <c r="EJ1869">
        <v>4</v>
      </c>
      <c r="EK1869">
        <v>0</v>
      </c>
      <c r="EL1869" t="s">
        <v>87</v>
      </c>
      <c r="EM1869" t="s">
        <v>88</v>
      </c>
      <c r="EO1869" t="s">
        <v>3</v>
      </c>
      <c r="EQ1869">
        <v>0</v>
      </c>
      <c r="ER1869">
        <v>63651.47</v>
      </c>
      <c r="ES1869">
        <v>49178.79</v>
      </c>
      <c r="ET1869">
        <v>0</v>
      </c>
      <c r="EU1869">
        <v>0</v>
      </c>
      <c r="EV1869">
        <v>14472.68</v>
      </c>
      <c r="EW1869">
        <v>80.27</v>
      </c>
      <c r="EX1869">
        <v>0</v>
      </c>
      <c r="EY1869">
        <v>0</v>
      </c>
      <c r="FQ1869">
        <v>0</v>
      </c>
      <c r="FR1869">
        <f>ROUND(IF(AND(BH1869=3,BI1869=3),P1869,0),2)</f>
        <v>0</v>
      </c>
      <c r="FS1869">
        <v>0</v>
      </c>
      <c r="FX1869">
        <v>70</v>
      </c>
      <c r="FY1869">
        <v>10</v>
      </c>
      <c r="GA1869" t="s">
        <v>3</v>
      </c>
      <c r="GD1869">
        <v>0</v>
      </c>
      <c r="GF1869">
        <v>258116290</v>
      </c>
      <c r="GG1869">
        <v>2</v>
      </c>
      <c r="GH1869">
        <v>1</v>
      </c>
      <c r="GI1869">
        <v>-2</v>
      </c>
      <c r="GJ1869">
        <v>0</v>
      </c>
      <c r="GK1869">
        <f>ROUND(R1869*(R12)/100,2)</f>
        <v>0</v>
      </c>
      <c r="GL1869">
        <f>ROUND(IF(AND(BH1869=3,BI1869=3,FS1869&lt;&gt;0),P1869,0),2)</f>
        <v>0</v>
      </c>
      <c r="GM1869">
        <f>ROUND(O1869+X1869+Y1869+GK1869,2)+GX1869</f>
        <v>0</v>
      </c>
      <c r="GN1869">
        <f>IF(OR(BI1869=0,BI1869=1),ROUND(O1869+X1869+Y1869+GK1869,2),0)</f>
        <v>0</v>
      </c>
      <c r="GO1869">
        <f>IF(BI1869=2,ROUND(O1869+X1869+Y1869+GK1869,2),0)</f>
        <v>0</v>
      </c>
      <c r="GP1869">
        <f>IF(BI1869=4,ROUND(O1869+X1869+Y1869+GK1869,2)+GX1869,0)</f>
        <v>0</v>
      </c>
      <c r="GR1869">
        <v>0</v>
      </c>
      <c r="GS1869">
        <v>3</v>
      </c>
      <c r="GT1869">
        <v>0</v>
      </c>
      <c r="GU1869" t="s">
        <v>3</v>
      </c>
      <c r="GV1869">
        <f>ROUND((GT1869),6)</f>
        <v>0</v>
      </c>
      <c r="GW1869">
        <v>1</v>
      </c>
      <c r="GX1869">
        <f>ROUND(HC1869*I1869,2)</f>
        <v>0</v>
      </c>
      <c r="HA1869">
        <v>0</v>
      </c>
      <c r="HB1869">
        <v>0</v>
      </c>
      <c r="HC1869">
        <f>GV1869*GW1869</f>
        <v>0</v>
      </c>
      <c r="IK1869">
        <v>0</v>
      </c>
    </row>
    <row r="1871" spans="1:245" x14ac:dyDescent="0.2">
      <c r="A1871" s="2">
        <v>51</v>
      </c>
      <c r="B1871" s="2">
        <f>B1864</f>
        <v>1</v>
      </c>
      <c r="C1871" s="2">
        <f>A1864</f>
        <v>5</v>
      </c>
      <c r="D1871" s="2">
        <f>ROW(A1864)</f>
        <v>1864</v>
      </c>
      <c r="E1871" s="2"/>
      <c r="F1871" s="2" t="str">
        <f>IF(F1864&lt;&gt;"",F1864,"")</f>
        <v>1.1.2</v>
      </c>
      <c r="G1871" s="2" t="str">
        <f>IF(G1864&lt;&gt;"",G1864,"")</f>
        <v>Установка бортового камня</v>
      </c>
      <c r="H1871" s="2">
        <v>0</v>
      </c>
      <c r="I1871" s="2"/>
      <c r="J1871" s="2"/>
      <c r="K1871" s="2"/>
      <c r="L1871" s="2"/>
      <c r="M1871" s="2"/>
      <c r="N1871" s="2"/>
      <c r="O1871" s="2">
        <f t="shared" ref="O1871:T1871" si="808">ROUND(AB1871,2)</f>
        <v>0</v>
      </c>
      <c r="P1871" s="2">
        <f t="shared" si="808"/>
        <v>0</v>
      </c>
      <c r="Q1871" s="2">
        <f t="shared" si="808"/>
        <v>0</v>
      </c>
      <c r="R1871" s="2">
        <f t="shared" si="808"/>
        <v>0</v>
      </c>
      <c r="S1871" s="2">
        <f t="shared" si="808"/>
        <v>0</v>
      </c>
      <c r="T1871" s="2">
        <f t="shared" si="808"/>
        <v>0</v>
      </c>
      <c r="U1871" s="2">
        <f>AH1871</f>
        <v>0</v>
      </c>
      <c r="V1871" s="2">
        <f>AI1871</f>
        <v>0</v>
      </c>
      <c r="W1871" s="2">
        <f>ROUND(AJ1871,2)</f>
        <v>0</v>
      </c>
      <c r="X1871" s="2">
        <f>ROUND(AK1871,2)</f>
        <v>0</v>
      </c>
      <c r="Y1871" s="2">
        <f>ROUND(AL1871,2)</f>
        <v>0</v>
      </c>
      <c r="Z1871" s="2"/>
      <c r="AA1871" s="2"/>
      <c r="AB1871" s="2">
        <f>ROUND(SUMIF(AA1868:AA1869,"=36286615",O1868:O1869),2)</f>
        <v>0</v>
      </c>
      <c r="AC1871" s="2">
        <f>ROUND(SUMIF(AA1868:AA1869,"=36286615",P1868:P1869),2)</f>
        <v>0</v>
      </c>
      <c r="AD1871" s="2">
        <f>ROUND(SUMIF(AA1868:AA1869,"=36286615",Q1868:Q1869),2)</f>
        <v>0</v>
      </c>
      <c r="AE1871" s="2">
        <f>ROUND(SUMIF(AA1868:AA1869,"=36286615",R1868:R1869),2)</f>
        <v>0</v>
      </c>
      <c r="AF1871" s="2">
        <f>ROUND(SUMIF(AA1868:AA1869,"=36286615",S1868:S1869),2)</f>
        <v>0</v>
      </c>
      <c r="AG1871" s="2">
        <f>ROUND(SUMIF(AA1868:AA1869,"=36286615",T1868:T1869),2)</f>
        <v>0</v>
      </c>
      <c r="AH1871" s="2">
        <f>SUMIF(AA1868:AA1869,"=36286615",U1868:U1869)</f>
        <v>0</v>
      </c>
      <c r="AI1871" s="2">
        <f>SUMIF(AA1868:AA1869,"=36286615",V1868:V1869)</f>
        <v>0</v>
      </c>
      <c r="AJ1871" s="2">
        <f>ROUND(SUMIF(AA1868:AA1869,"=36286615",W1868:W1869),2)</f>
        <v>0</v>
      </c>
      <c r="AK1871" s="2">
        <f>ROUND(SUMIF(AA1868:AA1869,"=36286615",X1868:X1869),2)</f>
        <v>0</v>
      </c>
      <c r="AL1871" s="2">
        <f>ROUND(SUMIF(AA1868:AA1869,"=36286615",Y1868:Y1869),2)</f>
        <v>0</v>
      </c>
      <c r="AM1871" s="2"/>
      <c r="AN1871" s="2"/>
      <c r="AO1871" s="2">
        <f t="shared" ref="AO1871:BC1871" si="809">ROUND(BX1871,2)</f>
        <v>0</v>
      </c>
      <c r="AP1871" s="2">
        <f t="shared" si="809"/>
        <v>0</v>
      </c>
      <c r="AQ1871" s="2">
        <f t="shared" si="809"/>
        <v>0</v>
      </c>
      <c r="AR1871" s="2">
        <f t="shared" si="809"/>
        <v>0</v>
      </c>
      <c r="AS1871" s="2">
        <f t="shared" si="809"/>
        <v>0</v>
      </c>
      <c r="AT1871" s="2">
        <f t="shared" si="809"/>
        <v>0</v>
      </c>
      <c r="AU1871" s="2">
        <f t="shared" si="809"/>
        <v>0</v>
      </c>
      <c r="AV1871" s="2">
        <f t="shared" si="809"/>
        <v>0</v>
      </c>
      <c r="AW1871" s="2">
        <f t="shared" si="809"/>
        <v>0</v>
      </c>
      <c r="AX1871" s="2">
        <f t="shared" si="809"/>
        <v>0</v>
      </c>
      <c r="AY1871" s="2">
        <f t="shared" si="809"/>
        <v>0</v>
      </c>
      <c r="AZ1871" s="2">
        <f t="shared" si="809"/>
        <v>0</v>
      </c>
      <c r="BA1871" s="2">
        <f t="shared" si="809"/>
        <v>0</v>
      </c>
      <c r="BB1871" s="2">
        <f t="shared" si="809"/>
        <v>0</v>
      </c>
      <c r="BC1871" s="2">
        <f t="shared" si="809"/>
        <v>0</v>
      </c>
      <c r="BD1871" s="2"/>
      <c r="BE1871" s="2"/>
      <c r="BF1871" s="2"/>
      <c r="BG1871" s="2"/>
      <c r="BH1871" s="2"/>
      <c r="BI1871" s="2"/>
      <c r="BJ1871" s="2"/>
      <c r="BK1871" s="2"/>
      <c r="BL1871" s="2"/>
      <c r="BM1871" s="2"/>
      <c r="BN1871" s="2"/>
      <c r="BO1871" s="2"/>
      <c r="BP1871" s="2"/>
      <c r="BQ1871" s="2"/>
      <c r="BR1871" s="2"/>
      <c r="BS1871" s="2"/>
      <c r="BT1871" s="2"/>
      <c r="BU1871" s="2"/>
      <c r="BV1871" s="2"/>
      <c r="BW1871" s="2"/>
      <c r="BX1871" s="2">
        <f>ROUND(SUMIF(AA1868:AA1869,"=36286615",FQ1868:FQ1869),2)</f>
        <v>0</v>
      </c>
      <c r="BY1871" s="2">
        <f>ROUND(SUMIF(AA1868:AA1869,"=36286615",FR1868:FR1869),2)</f>
        <v>0</v>
      </c>
      <c r="BZ1871" s="2">
        <f>ROUND(SUMIF(AA1868:AA1869,"=36286615",GL1868:GL1869),2)</f>
        <v>0</v>
      </c>
      <c r="CA1871" s="2">
        <f>ROUND(SUMIF(AA1868:AA1869,"=36286615",GM1868:GM1869),2)</f>
        <v>0</v>
      </c>
      <c r="CB1871" s="2">
        <f>ROUND(SUMIF(AA1868:AA1869,"=36286615",GN1868:GN1869),2)</f>
        <v>0</v>
      </c>
      <c r="CC1871" s="2">
        <f>ROUND(SUMIF(AA1868:AA1869,"=36286615",GO1868:GO1869),2)</f>
        <v>0</v>
      </c>
      <c r="CD1871" s="2">
        <f>ROUND(SUMIF(AA1868:AA1869,"=36286615",GP1868:GP1869),2)</f>
        <v>0</v>
      </c>
      <c r="CE1871" s="2">
        <f>AC1871-BX1871</f>
        <v>0</v>
      </c>
      <c r="CF1871" s="2">
        <f>AC1871-BY1871</f>
        <v>0</v>
      </c>
      <c r="CG1871" s="2">
        <f>BX1871-BZ1871</f>
        <v>0</v>
      </c>
      <c r="CH1871" s="2">
        <f>AC1871-BX1871-BY1871+BZ1871</f>
        <v>0</v>
      </c>
      <c r="CI1871" s="2">
        <f>BY1871-BZ1871</f>
        <v>0</v>
      </c>
      <c r="CJ1871" s="2">
        <f>ROUND(SUMIF(AA1868:AA1869,"=36286615",GX1868:GX1869),2)</f>
        <v>0</v>
      </c>
      <c r="CK1871" s="2">
        <f>ROUND(SUMIF(AA1868:AA1869,"=36286615",GY1868:GY1869),2)</f>
        <v>0</v>
      </c>
      <c r="CL1871" s="2">
        <f>ROUND(SUMIF(AA1868:AA1869,"=36286615",GZ1868:GZ1869),2)</f>
        <v>0</v>
      </c>
      <c r="CM1871" s="2"/>
      <c r="CN1871" s="2"/>
      <c r="CO1871" s="2"/>
      <c r="CP1871" s="2"/>
      <c r="CQ1871" s="2"/>
      <c r="CR1871" s="2"/>
      <c r="CS1871" s="2"/>
      <c r="CT1871" s="2"/>
      <c r="CU1871" s="2"/>
      <c r="CV1871" s="2"/>
      <c r="CW1871" s="2"/>
      <c r="CX1871" s="2"/>
      <c r="CY1871" s="2"/>
      <c r="CZ1871" s="2"/>
      <c r="DA1871" s="2"/>
      <c r="DB1871" s="2"/>
      <c r="DC1871" s="2"/>
      <c r="DD1871" s="2"/>
      <c r="DE1871" s="2"/>
      <c r="DF1871" s="2"/>
      <c r="DG1871" s="3"/>
      <c r="DH1871" s="3"/>
      <c r="DI1871" s="3"/>
      <c r="DJ1871" s="3"/>
      <c r="DK1871" s="3"/>
      <c r="DL1871" s="3"/>
      <c r="DM1871" s="3"/>
      <c r="DN1871" s="3"/>
      <c r="DO1871" s="3"/>
      <c r="DP1871" s="3"/>
      <c r="DQ1871" s="3"/>
      <c r="DR1871" s="3"/>
      <c r="DS1871" s="3"/>
      <c r="DT1871" s="3"/>
      <c r="DU1871" s="3"/>
      <c r="DV1871" s="3"/>
      <c r="DW1871" s="3"/>
      <c r="DX1871" s="3"/>
      <c r="DY1871" s="3"/>
      <c r="DZ1871" s="3"/>
      <c r="EA1871" s="3"/>
      <c r="EB1871" s="3"/>
      <c r="EC1871" s="3"/>
      <c r="ED1871" s="3"/>
      <c r="EE1871" s="3"/>
      <c r="EF1871" s="3"/>
      <c r="EG1871" s="3"/>
      <c r="EH1871" s="3"/>
      <c r="EI1871" s="3"/>
      <c r="EJ1871" s="3"/>
      <c r="EK1871" s="3"/>
      <c r="EL1871" s="3"/>
      <c r="EM1871" s="3"/>
      <c r="EN1871" s="3"/>
      <c r="EO1871" s="3"/>
      <c r="EP1871" s="3"/>
      <c r="EQ1871" s="3"/>
      <c r="ER1871" s="3"/>
      <c r="ES1871" s="3"/>
      <c r="ET1871" s="3"/>
      <c r="EU1871" s="3"/>
      <c r="EV1871" s="3"/>
      <c r="EW1871" s="3"/>
      <c r="EX1871" s="3"/>
      <c r="EY1871" s="3"/>
      <c r="EZ1871" s="3"/>
      <c r="FA1871" s="3"/>
      <c r="FB1871" s="3"/>
      <c r="FC1871" s="3"/>
      <c r="FD1871" s="3"/>
      <c r="FE1871" s="3"/>
      <c r="FF1871" s="3"/>
      <c r="FG1871" s="3"/>
      <c r="FH1871" s="3"/>
      <c r="FI1871" s="3"/>
      <c r="FJ1871" s="3"/>
      <c r="FK1871" s="3"/>
      <c r="FL1871" s="3"/>
      <c r="FM1871" s="3"/>
      <c r="FN1871" s="3"/>
      <c r="FO1871" s="3"/>
      <c r="FP1871" s="3"/>
      <c r="FQ1871" s="3"/>
      <c r="FR1871" s="3"/>
      <c r="FS1871" s="3"/>
      <c r="FT1871" s="3"/>
      <c r="FU1871" s="3"/>
      <c r="FV1871" s="3"/>
      <c r="FW1871" s="3"/>
      <c r="FX1871" s="3"/>
      <c r="FY1871" s="3"/>
      <c r="FZ1871" s="3"/>
      <c r="GA1871" s="3"/>
      <c r="GB1871" s="3"/>
      <c r="GC1871" s="3"/>
      <c r="GD1871" s="3"/>
      <c r="GE1871" s="3"/>
      <c r="GF1871" s="3"/>
      <c r="GG1871" s="3"/>
      <c r="GH1871" s="3"/>
      <c r="GI1871" s="3"/>
      <c r="GJ1871" s="3"/>
      <c r="GK1871" s="3"/>
      <c r="GL1871" s="3"/>
      <c r="GM1871" s="3"/>
      <c r="GN1871" s="3"/>
      <c r="GO1871" s="3"/>
      <c r="GP1871" s="3"/>
      <c r="GQ1871" s="3"/>
      <c r="GR1871" s="3"/>
      <c r="GS1871" s="3"/>
      <c r="GT1871" s="3"/>
      <c r="GU1871" s="3"/>
      <c r="GV1871" s="3"/>
      <c r="GW1871" s="3"/>
      <c r="GX1871" s="3">
        <v>0</v>
      </c>
    </row>
    <row r="1873" spans="1:23" x14ac:dyDescent="0.2">
      <c r="A1873" s="4">
        <v>50</v>
      </c>
      <c r="B1873" s="4">
        <v>0</v>
      </c>
      <c r="C1873" s="4">
        <v>0</v>
      </c>
      <c r="D1873" s="4">
        <v>1</v>
      </c>
      <c r="E1873" s="4">
        <v>201</v>
      </c>
      <c r="F1873" s="4">
        <f>ROUND(Source!O1871,O1873)</f>
        <v>0</v>
      </c>
      <c r="G1873" s="4" t="s">
        <v>12</v>
      </c>
      <c r="H1873" s="4" t="s">
        <v>13</v>
      </c>
      <c r="I1873" s="4"/>
      <c r="J1873" s="4"/>
      <c r="K1873" s="4">
        <v>201</v>
      </c>
      <c r="L1873" s="4">
        <v>1</v>
      </c>
      <c r="M1873" s="4">
        <v>3</v>
      </c>
      <c r="N1873" s="4" t="s">
        <v>3</v>
      </c>
      <c r="O1873" s="4">
        <v>2</v>
      </c>
      <c r="P1873" s="4"/>
      <c r="Q1873" s="4"/>
      <c r="R1873" s="4"/>
      <c r="S1873" s="4"/>
      <c r="T1873" s="4"/>
      <c r="U1873" s="4"/>
      <c r="V1873" s="4"/>
      <c r="W1873" s="4"/>
    </row>
    <row r="1874" spans="1:23" x14ac:dyDescent="0.2">
      <c r="A1874" s="4">
        <v>50</v>
      </c>
      <c r="B1874" s="4">
        <v>0</v>
      </c>
      <c r="C1874" s="4">
        <v>0</v>
      </c>
      <c r="D1874" s="4">
        <v>1</v>
      </c>
      <c r="E1874" s="4">
        <v>202</v>
      </c>
      <c r="F1874" s="4">
        <f>ROUND(Source!P1871,O1874)</f>
        <v>0</v>
      </c>
      <c r="G1874" s="4" t="s">
        <v>14</v>
      </c>
      <c r="H1874" s="4" t="s">
        <v>15</v>
      </c>
      <c r="I1874" s="4"/>
      <c r="J1874" s="4"/>
      <c r="K1874" s="4">
        <v>202</v>
      </c>
      <c r="L1874" s="4">
        <v>2</v>
      </c>
      <c r="M1874" s="4">
        <v>3</v>
      </c>
      <c r="N1874" s="4" t="s">
        <v>3</v>
      </c>
      <c r="O1874" s="4">
        <v>2</v>
      </c>
      <c r="P1874" s="4"/>
      <c r="Q1874" s="4"/>
      <c r="R1874" s="4"/>
      <c r="S1874" s="4"/>
      <c r="T1874" s="4"/>
      <c r="U1874" s="4"/>
      <c r="V1874" s="4"/>
      <c r="W1874" s="4"/>
    </row>
    <row r="1875" spans="1:23" x14ac:dyDescent="0.2">
      <c r="A1875" s="4">
        <v>50</v>
      </c>
      <c r="B1875" s="4">
        <v>0</v>
      </c>
      <c r="C1875" s="4">
        <v>0</v>
      </c>
      <c r="D1875" s="4">
        <v>1</v>
      </c>
      <c r="E1875" s="4">
        <v>222</v>
      </c>
      <c r="F1875" s="4">
        <f>ROUND(Source!AO1871,O1875)</f>
        <v>0</v>
      </c>
      <c r="G1875" s="4" t="s">
        <v>16</v>
      </c>
      <c r="H1875" s="4" t="s">
        <v>17</v>
      </c>
      <c r="I1875" s="4"/>
      <c r="J1875" s="4"/>
      <c r="K1875" s="4">
        <v>222</v>
      </c>
      <c r="L1875" s="4">
        <v>3</v>
      </c>
      <c r="M1875" s="4">
        <v>3</v>
      </c>
      <c r="N1875" s="4" t="s">
        <v>3</v>
      </c>
      <c r="O1875" s="4">
        <v>2</v>
      </c>
      <c r="P1875" s="4"/>
      <c r="Q1875" s="4"/>
      <c r="R1875" s="4"/>
      <c r="S1875" s="4"/>
      <c r="T1875" s="4"/>
      <c r="U1875" s="4"/>
      <c r="V1875" s="4"/>
      <c r="W1875" s="4"/>
    </row>
    <row r="1876" spans="1:23" x14ac:dyDescent="0.2">
      <c r="A1876" s="4">
        <v>50</v>
      </c>
      <c r="B1876" s="4">
        <v>0</v>
      </c>
      <c r="C1876" s="4">
        <v>0</v>
      </c>
      <c r="D1876" s="4">
        <v>1</v>
      </c>
      <c r="E1876" s="4">
        <v>225</v>
      </c>
      <c r="F1876" s="4">
        <f>ROUND(Source!AV1871,O1876)</f>
        <v>0</v>
      </c>
      <c r="G1876" s="4" t="s">
        <v>18</v>
      </c>
      <c r="H1876" s="4" t="s">
        <v>19</v>
      </c>
      <c r="I1876" s="4"/>
      <c r="J1876" s="4"/>
      <c r="K1876" s="4">
        <v>225</v>
      </c>
      <c r="L1876" s="4">
        <v>4</v>
      </c>
      <c r="M1876" s="4">
        <v>3</v>
      </c>
      <c r="N1876" s="4" t="s">
        <v>3</v>
      </c>
      <c r="O1876" s="4">
        <v>2</v>
      </c>
      <c r="P1876" s="4"/>
      <c r="Q1876" s="4"/>
      <c r="R1876" s="4"/>
      <c r="S1876" s="4"/>
      <c r="T1876" s="4"/>
      <c r="U1876" s="4"/>
      <c r="V1876" s="4"/>
      <c r="W1876" s="4"/>
    </row>
    <row r="1877" spans="1:23" x14ac:dyDescent="0.2">
      <c r="A1877" s="4">
        <v>50</v>
      </c>
      <c r="B1877" s="4">
        <v>0</v>
      </c>
      <c r="C1877" s="4">
        <v>0</v>
      </c>
      <c r="D1877" s="4">
        <v>1</v>
      </c>
      <c r="E1877" s="4">
        <v>226</v>
      </c>
      <c r="F1877" s="4">
        <f>ROUND(Source!AW1871,O1877)</f>
        <v>0</v>
      </c>
      <c r="G1877" s="4" t="s">
        <v>20</v>
      </c>
      <c r="H1877" s="4" t="s">
        <v>21</v>
      </c>
      <c r="I1877" s="4"/>
      <c r="J1877" s="4"/>
      <c r="K1877" s="4">
        <v>226</v>
      </c>
      <c r="L1877" s="4">
        <v>5</v>
      </c>
      <c r="M1877" s="4">
        <v>3</v>
      </c>
      <c r="N1877" s="4" t="s">
        <v>3</v>
      </c>
      <c r="O1877" s="4">
        <v>2</v>
      </c>
      <c r="P1877" s="4"/>
      <c r="Q1877" s="4"/>
      <c r="R1877" s="4"/>
      <c r="S1877" s="4"/>
      <c r="T1877" s="4"/>
      <c r="U1877" s="4"/>
      <c r="V1877" s="4"/>
      <c r="W1877" s="4"/>
    </row>
    <row r="1878" spans="1:23" x14ac:dyDescent="0.2">
      <c r="A1878" s="4">
        <v>50</v>
      </c>
      <c r="B1878" s="4">
        <v>0</v>
      </c>
      <c r="C1878" s="4">
        <v>0</v>
      </c>
      <c r="D1878" s="4">
        <v>1</v>
      </c>
      <c r="E1878" s="4">
        <v>227</v>
      </c>
      <c r="F1878" s="4">
        <f>ROUND(Source!AX1871,O1878)</f>
        <v>0</v>
      </c>
      <c r="G1878" s="4" t="s">
        <v>22</v>
      </c>
      <c r="H1878" s="4" t="s">
        <v>23</v>
      </c>
      <c r="I1878" s="4"/>
      <c r="J1878" s="4"/>
      <c r="K1878" s="4">
        <v>227</v>
      </c>
      <c r="L1878" s="4">
        <v>6</v>
      </c>
      <c r="M1878" s="4">
        <v>3</v>
      </c>
      <c r="N1878" s="4" t="s">
        <v>3</v>
      </c>
      <c r="O1878" s="4">
        <v>2</v>
      </c>
      <c r="P1878" s="4"/>
      <c r="Q1878" s="4"/>
      <c r="R1878" s="4"/>
      <c r="S1878" s="4"/>
      <c r="T1878" s="4"/>
      <c r="U1878" s="4"/>
      <c r="V1878" s="4"/>
      <c r="W1878" s="4"/>
    </row>
    <row r="1879" spans="1:23" x14ac:dyDescent="0.2">
      <c r="A1879" s="4">
        <v>50</v>
      </c>
      <c r="B1879" s="4">
        <v>0</v>
      </c>
      <c r="C1879" s="4">
        <v>0</v>
      </c>
      <c r="D1879" s="4">
        <v>1</v>
      </c>
      <c r="E1879" s="4">
        <v>228</v>
      </c>
      <c r="F1879" s="4">
        <f>ROUND(Source!AY1871,O1879)</f>
        <v>0</v>
      </c>
      <c r="G1879" s="4" t="s">
        <v>24</v>
      </c>
      <c r="H1879" s="4" t="s">
        <v>25</v>
      </c>
      <c r="I1879" s="4"/>
      <c r="J1879" s="4"/>
      <c r="K1879" s="4">
        <v>228</v>
      </c>
      <c r="L1879" s="4">
        <v>7</v>
      </c>
      <c r="M1879" s="4">
        <v>3</v>
      </c>
      <c r="N1879" s="4" t="s">
        <v>3</v>
      </c>
      <c r="O1879" s="4">
        <v>2</v>
      </c>
      <c r="P1879" s="4"/>
      <c r="Q1879" s="4"/>
      <c r="R1879" s="4"/>
      <c r="S1879" s="4"/>
      <c r="T1879" s="4"/>
      <c r="U1879" s="4"/>
      <c r="V1879" s="4"/>
      <c r="W1879" s="4"/>
    </row>
    <row r="1880" spans="1:23" x14ac:dyDescent="0.2">
      <c r="A1880" s="4">
        <v>50</v>
      </c>
      <c r="B1880" s="4">
        <v>0</v>
      </c>
      <c r="C1880" s="4">
        <v>0</v>
      </c>
      <c r="D1880" s="4">
        <v>1</v>
      </c>
      <c r="E1880" s="4">
        <v>216</v>
      </c>
      <c r="F1880" s="4">
        <f>ROUND(Source!AP1871,O1880)</f>
        <v>0</v>
      </c>
      <c r="G1880" s="4" t="s">
        <v>26</v>
      </c>
      <c r="H1880" s="4" t="s">
        <v>27</v>
      </c>
      <c r="I1880" s="4"/>
      <c r="J1880" s="4"/>
      <c r="K1880" s="4">
        <v>216</v>
      </c>
      <c r="L1880" s="4">
        <v>8</v>
      </c>
      <c r="M1880" s="4">
        <v>3</v>
      </c>
      <c r="N1880" s="4" t="s">
        <v>3</v>
      </c>
      <c r="O1880" s="4">
        <v>2</v>
      </c>
      <c r="P1880" s="4"/>
      <c r="Q1880" s="4"/>
      <c r="R1880" s="4"/>
      <c r="S1880" s="4"/>
      <c r="T1880" s="4"/>
      <c r="U1880" s="4"/>
      <c r="V1880" s="4"/>
      <c r="W1880" s="4"/>
    </row>
    <row r="1881" spans="1:23" x14ac:dyDescent="0.2">
      <c r="A1881" s="4">
        <v>50</v>
      </c>
      <c r="B1881" s="4">
        <v>0</v>
      </c>
      <c r="C1881" s="4">
        <v>0</v>
      </c>
      <c r="D1881" s="4">
        <v>1</v>
      </c>
      <c r="E1881" s="4">
        <v>223</v>
      </c>
      <c r="F1881" s="4">
        <f>ROUND(Source!AQ1871,O1881)</f>
        <v>0</v>
      </c>
      <c r="G1881" s="4" t="s">
        <v>28</v>
      </c>
      <c r="H1881" s="4" t="s">
        <v>29</v>
      </c>
      <c r="I1881" s="4"/>
      <c r="J1881" s="4"/>
      <c r="K1881" s="4">
        <v>223</v>
      </c>
      <c r="L1881" s="4">
        <v>9</v>
      </c>
      <c r="M1881" s="4">
        <v>3</v>
      </c>
      <c r="N1881" s="4" t="s">
        <v>3</v>
      </c>
      <c r="O1881" s="4">
        <v>2</v>
      </c>
      <c r="P1881" s="4"/>
      <c r="Q1881" s="4"/>
      <c r="R1881" s="4"/>
      <c r="S1881" s="4"/>
      <c r="T1881" s="4"/>
      <c r="U1881" s="4"/>
      <c r="V1881" s="4"/>
      <c r="W1881" s="4"/>
    </row>
    <row r="1882" spans="1:23" x14ac:dyDescent="0.2">
      <c r="A1882" s="4">
        <v>50</v>
      </c>
      <c r="B1882" s="4">
        <v>0</v>
      </c>
      <c r="C1882" s="4">
        <v>0</v>
      </c>
      <c r="D1882" s="4">
        <v>1</v>
      </c>
      <c r="E1882" s="4">
        <v>229</v>
      </c>
      <c r="F1882" s="4">
        <f>ROUND(Source!AZ1871,O1882)</f>
        <v>0</v>
      </c>
      <c r="G1882" s="4" t="s">
        <v>30</v>
      </c>
      <c r="H1882" s="4" t="s">
        <v>31</v>
      </c>
      <c r="I1882" s="4"/>
      <c r="J1882" s="4"/>
      <c r="K1882" s="4">
        <v>229</v>
      </c>
      <c r="L1882" s="4">
        <v>10</v>
      </c>
      <c r="M1882" s="4">
        <v>3</v>
      </c>
      <c r="N1882" s="4" t="s">
        <v>3</v>
      </c>
      <c r="O1882" s="4">
        <v>2</v>
      </c>
      <c r="P1882" s="4"/>
      <c r="Q1882" s="4"/>
      <c r="R1882" s="4"/>
      <c r="S1882" s="4"/>
      <c r="T1882" s="4"/>
      <c r="U1882" s="4"/>
      <c r="V1882" s="4"/>
      <c r="W1882" s="4"/>
    </row>
    <row r="1883" spans="1:23" x14ac:dyDescent="0.2">
      <c r="A1883" s="4">
        <v>50</v>
      </c>
      <c r="B1883" s="4">
        <v>0</v>
      </c>
      <c r="C1883" s="4">
        <v>0</v>
      </c>
      <c r="D1883" s="4">
        <v>1</v>
      </c>
      <c r="E1883" s="4">
        <v>203</v>
      </c>
      <c r="F1883" s="4">
        <f>ROUND(Source!Q1871,O1883)</f>
        <v>0</v>
      </c>
      <c r="G1883" s="4" t="s">
        <v>32</v>
      </c>
      <c r="H1883" s="4" t="s">
        <v>33</v>
      </c>
      <c r="I1883" s="4"/>
      <c r="J1883" s="4"/>
      <c r="K1883" s="4">
        <v>203</v>
      </c>
      <c r="L1883" s="4">
        <v>11</v>
      </c>
      <c r="M1883" s="4">
        <v>3</v>
      </c>
      <c r="N1883" s="4" t="s">
        <v>3</v>
      </c>
      <c r="O1883" s="4">
        <v>2</v>
      </c>
      <c r="P1883" s="4"/>
      <c r="Q1883" s="4"/>
      <c r="R1883" s="4"/>
      <c r="S1883" s="4"/>
      <c r="T1883" s="4"/>
      <c r="U1883" s="4"/>
      <c r="V1883" s="4"/>
      <c r="W1883" s="4"/>
    </row>
    <row r="1884" spans="1:23" x14ac:dyDescent="0.2">
      <c r="A1884" s="4">
        <v>50</v>
      </c>
      <c r="B1884" s="4">
        <v>0</v>
      </c>
      <c r="C1884" s="4">
        <v>0</v>
      </c>
      <c r="D1884" s="4">
        <v>1</v>
      </c>
      <c r="E1884" s="4">
        <v>231</v>
      </c>
      <c r="F1884" s="4">
        <f>ROUND(Source!BB1871,O1884)</f>
        <v>0</v>
      </c>
      <c r="G1884" s="4" t="s">
        <v>34</v>
      </c>
      <c r="H1884" s="4" t="s">
        <v>35</v>
      </c>
      <c r="I1884" s="4"/>
      <c r="J1884" s="4"/>
      <c r="K1884" s="4">
        <v>231</v>
      </c>
      <c r="L1884" s="4">
        <v>12</v>
      </c>
      <c r="M1884" s="4">
        <v>3</v>
      </c>
      <c r="N1884" s="4" t="s">
        <v>3</v>
      </c>
      <c r="O1884" s="4">
        <v>2</v>
      </c>
      <c r="P1884" s="4"/>
      <c r="Q1884" s="4"/>
      <c r="R1884" s="4"/>
      <c r="S1884" s="4"/>
      <c r="T1884" s="4"/>
      <c r="U1884" s="4"/>
      <c r="V1884" s="4"/>
      <c r="W1884" s="4"/>
    </row>
    <row r="1885" spans="1:23" x14ac:dyDescent="0.2">
      <c r="A1885" s="4">
        <v>50</v>
      </c>
      <c r="B1885" s="4">
        <v>0</v>
      </c>
      <c r="C1885" s="4">
        <v>0</v>
      </c>
      <c r="D1885" s="4">
        <v>1</v>
      </c>
      <c r="E1885" s="4">
        <v>204</v>
      </c>
      <c r="F1885" s="4">
        <f>ROUND(Source!R1871,O1885)</f>
        <v>0</v>
      </c>
      <c r="G1885" s="4" t="s">
        <v>36</v>
      </c>
      <c r="H1885" s="4" t="s">
        <v>37</v>
      </c>
      <c r="I1885" s="4"/>
      <c r="J1885" s="4"/>
      <c r="K1885" s="4">
        <v>204</v>
      </c>
      <c r="L1885" s="4">
        <v>13</v>
      </c>
      <c r="M1885" s="4">
        <v>3</v>
      </c>
      <c r="N1885" s="4" t="s">
        <v>3</v>
      </c>
      <c r="O1885" s="4">
        <v>2</v>
      </c>
      <c r="P1885" s="4"/>
      <c r="Q1885" s="4"/>
      <c r="R1885" s="4"/>
      <c r="S1885" s="4"/>
      <c r="T1885" s="4"/>
      <c r="U1885" s="4"/>
      <c r="V1885" s="4"/>
      <c r="W1885" s="4"/>
    </row>
    <row r="1886" spans="1:23" x14ac:dyDescent="0.2">
      <c r="A1886" s="4">
        <v>50</v>
      </c>
      <c r="B1886" s="4">
        <v>0</v>
      </c>
      <c r="C1886" s="4">
        <v>0</v>
      </c>
      <c r="D1886" s="4">
        <v>1</v>
      </c>
      <c r="E1886" s="4">
        <v>205</v>
      </c>
      <c r="F1886" s="4">
        <f>ROUND(Source!S1871,O1886)</f>
        <v>0</v>
      </c>
      <c r="G1886" s="4" t="s">
        <v>38</v>
      </c>
      <c r="H1886" s="4" t="s">
        <v>39</v>
      </c>
      <c r="I1886" s="4"/>
      <c r="J1886" s="4"/>
      <c r="K1886" s="4">
        <v>205</v>
      </c>
      <c r="L1886" s="4">
        <v>14</v>
      </c>
      <c r="M1886" s="4">
        <v>3</v>
      </c>
      <c r="N1886" s="4" t="s">
        <v>3</v>
      </c>
      <c r="O1886" s="4">
        <v>2</v>
      </c>
      <c r="P1886" s="4"/>
      <c r="Q1886" s="4"/>
      <c r="R1886" s="4"/>
      <c r="S1886" s="4"/>
      <c r="T1886" s="4"/>
      <c r="U1886" s="4"/>
      <c r="V1886" s="4"/>
      <c r="W1886" s="4"/>
    </row>
    <row r="1887" spans="1:23" x14ac:dyDescent="0.2">
      <c r="A1887" s="4">
        <v>50</v>
      </c>
      <c r="B1887" s="4">
        <v>0</v>
      </c>
      <c r="C1887" s="4">
        <v>0</v>
      </c>
      <c r="D1887" s="4">
        <v>1</v>
      </c>
      <c r="E1887" s="4">
        <v>232</v>
      </c>
      <c r="F1887" s="4">
        <f>ROUND(Source!BC1871,O1887)</f>
        <v>0</v>
      </c>
      <c r="G1887" s="4" t="s">
        <v>40</v>
      </c>
      <c r="H1887" s="4" t="s">
        <v>41</v>
      </c>
      <c r="I1887" s="4"/>
      <c r="J1887" s="4"/>
      <c r="K1887" s="4">
        <v>232</v>
      </c>
      <c r="L1887" s="4">
        <v>15</v>
      </c>
      <c r="M1887" s="4">
        <v>3</v>
      </c>
      <c r="N1887" s="4" t="s">
        <v>3</v>
      </c>
      <c r="O1887" s="4">
        <v>2</v>
      </c>
      <c r="P1887" s="4"/>
      <c r="Q1887" s="4"/>
      <c r="R1887" s="4"/>
      <c r="S1887" s="4"/>
      <c r="T1887" s="4"/>
      <c r="U1887" s="4"/>
      <c r="V1887" s="4"/>
      <c r="W1887" s="4"/>
    </row>
    <row r="1888" spans="1:23" x14ac:dyDescent="0.2">
      <c r="A1888" s="4">
        <v>50</v>
      </c>
      <c r="B1888" s="4">
        <v>0</v>
      </c>
      <c r="C1888" s="4">
        <v>0</v>
      </c>
      <c r="D1888" s="4">
        <v>1</v>
      </c>
      <c r="E1888" s="4">
        <v>214</v>
      </c>
      <c r="F1888" s="4">
        <f>ROUND(Source!AS1871,O1888)</f>
        <v>0</v>
      </c>
      <c r="G1888" s="4" t="s">
        <v>42</v>
      </c>
      <c r="H1888" s="4" t="s">
        <v>43</v>
      </c>
      <c r="I1888" s="4"/>
      <c r="J1888" s="4"/>
      <c r="K1888" s="4">
        <v>214</v>
      </c>
      <c r="L1888" s="4">
        <v>16</v>
      </c>
      <c r="M1888" s="4">
        <v>3</v>
      </c>
      <c r="N1888" s="4" t="s">
        <v>3</v>
      </c>
      <c r="O1888" s="4">
        <v>2</v>
      </c>
      <c r="P1888" s="4"/>
      <c r="Q1888" s="4"/>
      <c r="R1888" s="4"/>
      <c r="S1888" s="4"/>
      <c r="T1888" s="4"/>
      <c r="U1888" s="4"/>
      <c r="V1888" s="4"/>
      <c r="W1888" s="4"/>
    </row>
    <row r="1889" spans="1:245" x14ac:dyDescent="0.2">
      <c r="A1889" s="4">
        <v>50</v>
      </c>
      <c r="B1889" s="4">
        <v>0</v>
      </c>
      <c r="C1889" s="4">
        <v>0</v>
      </c>
      <c r="D1889" s="4">
        <v>1</v>
      </c>
      <c r="E1889" s="4">
        <v>215</v>
      </c>
      <c r="F1889" s="4">
        <f>ROUND(Source!AT1871,O1889)</f>
        <v>0</v>
      </c>
      <c r="G1889" s="4" t="s">
        <v>44</v>
      </c>
      <c r="H1889" s="4" t="s">
        <v>45</v>
      </c>
      <c r="I1889" s="4"/>
      <c r="J1889" s="4"/>
      <c r="K1889" s="4">
        <v>215</v>
      </c>
      <c r="L1889" s="4">
        <v>17</v>
      </c>
      <c r="M1889" s="4">
        <v>3</v>
      </c>
      <c r="N1889" s="4" t="s">
        <v>3</v>
      </c>
      <c r="O1889" s="4">
        <v>2</v>
      </c>
      <c r="P1889" s="4"/>
      <c r="Q1889" s="4"/>
      <c r="R1889" s="4"/>
      <c r="S1889" s="4"/>
      <c r="T1889" s="4"/>
      <c r="U1889" s="4"/>
      <c r="V1889" s="4"/>
      <c r="W1889" s="4"/>
    </row>
    <row r="1890" spans="1:245" x14ac:dyDescent="0.2">
      <c r="A1890" s="4">
        <v>50</v>
      </c>
      <c r="B1890" s="4">
        <v>0</v>
      </c>
      <c r="C1890" s="4">
        <v>0</v>
      </c>
      <c r="D1890" s="4">
        <v>1</v>
      </c>
      <c r="E1890" s="4">
        <v>217</v>
      </c>
      <c r="F1890" s="4">
        <f>ROUND(Source!AU1871,O1890)</f>
        <v>0</v>
      </c>
      <c r="G1890" s="4" t="s">
        <v>46</v>
      </c>
      <c r="H1890" s="4" t="s">
        <v>47</v>
      </c>
      <c r="I1890" s="4"/>
      <c r="J1890" s="4"/>
      <c r="K1890" s="4">
        <v>217</v>
      </c>
      <c r="L1890" s="4">
        <v>18</v>
      </c>
      <c r="M1890" s="4">
        <v>3</v>
      </c>
      <c r="N1890" s="4" t="s">
        <v>3</v>
      </c>
      <c r="O1890" s="4">
        <v>2</v>
      </c>
      <c r="P1890" s="4"/>
      <c r="Q1890" s="4"/>
      <c r="R1890" s="4"/>
      <c r="S1890" s="4"/>
      <c r="T1890" s="4"/>
      <c r="U1890" s="4"/>
      <c r="V1890" s="4"/>
      <c r="W1890" s="4"/>
    </row>
    <row r="1891" spans="1:245" x14ac:dyDescent="0.2">
      <c r="A1891" s="4">
        <v>50</v>
      </c>
      <c r="B1891" s="4">
        <v>0</v>
      </c>
      <c r="C1891" s="4">
        <v>0</v>
      </c>
      <c r="D1891" s="4">
        <v>1</v>
      </c>
      <c r="E1891" s="4">
        <v>230</v>
      </c>
      <c r="F1891" s="4">
        <f>ROUND(Source!BA1871,O1891)</f>
        <v>0</v>
      </c>
      <c r="G1891" s="4" t="s">
        <v>48</v>
      </c>
      <c r="H1891" s="4" t="s">
        <v>49</v>
      </c>
      <c r="I1891" s="4"/>
      <c r="J1891" s="4"/>
      <c r="K1891" s="4">
        <v>230</v>
      </c>
      <c r="L1891" s="4">
        <v>19</v>
      </c>
      <c r="M1891" s="4">
        <v>3</v>
      </c>
      <c r="N1891" s="4" t="s">
        <v>3</v>
      </c>
      <c r="O1891" s="4">
        <v>2</v>
      </c>
      <c r="P1891" s="4"/>
      <c r="Q1891" s="4"/>
      <c r="R1891" s="4"/>
      <c r="S1891" s="4"/>
      <c r="T1891" s="4"/>
      <c r="U1891" s="4"/>
      <c r="V1891" s="4"/>
      <c r="W1891" s="4"/>
    </row>
    <row r="1892" spans="1:245" x14ac:dyDescent="0.2">
      <c r="A1892" s="4">
        <v>50</v>
      </c>
      <c r="B1892" s="4">
        <v>0</v>
      </c>
      <c r="C1892" s="4">
        <v>0</v>
      </c>
      <c r="D1892" s="4">
        <v>1</v>
      </c>
      <c r="E1892" s="4">
        <v>206</v>
      </c>
      <c r="F1892" s="4">
        <f>ROUND(Source!T1871,O1892)</f>
        <v>0</v>
      </c>
      <c r="G1892" s="4" t="s">
        <v>50</v>
      </c>
      <c r="H1892" s="4" t="s">
        <v>51</v>
      </c>
      <c r="I1892" s="4"/>
      <c r="J1892" s="4"/>
      <c r="K1892" s="4">
        <v>206</v>
      </c>
      <c r="L1892" s="4">
        <v>20</v>
      </c>
      <c r="M1892" s="4">
        <v>3</v>
      </c>
      <c r="N1892" s="4" t="s">
        <v>3</v>
      </c>
      <c r="O1892" s="4">
        <v>2</v>
      </c>
      <c r="P1892" s="4"/>
      <c r="Q1892" s="4"/>
      <c r="R1892" s="4"/>
      <c r="S1892" s="4"/>
      <c r="T1892" s="4"/>
      <c r="U1892" s="4"/>
      <c r="V1892" s="4"/>
      <c r="W1892" s="4"/>
    </row>
    <row r="1893" spans="1:245" x14ac:dyDescent="0.2">
      <c r="A1893" s="4">
        <v>50</v>
      </c>
      <c r="B1893" s="4">
        <v>0</v>
      </c>
      <c r="C1893" s="4">
        <v>0</v>
      </c>
      <c r="D1893" s="4">
        <v>1</v>
      </c>
      <c r="E1893" s="4">
        <v>207</v>
      </c>
      <c r="F1893" s="4">
        <f>Source!U1871</f>
        <v>0</v>
      </c>
      <c r="G1893" s="4" t="s">
        <v>52</v>
      </c>
      <c r="H1893" s="4" t="s">
        <v>53</v>
      </c>
      <c r="I1893" s="4"/>
      <c r="J1893" s="4"/>
      <c r="K1893" s="4">
        <v>207</v>
      </c>
      <c r="L1893" s="4">
        <v>21</v>
      </c>
      <c r="M1893" s="4">
        <v>3</v>
      </c>
      <c r="N1893" s="4" t="s">
        <v>3</v>
      </c>
      <c r="O1893" s="4">
        <v>-1</v>
      </c>
      <c r="P1893" s="4"/>
      <c r="Q1893" s="4"/>
      <c r="R1893" s="4"/>
      <c r="S1893" s="4"/>
      <c r="T1893" s="4"/>
      <c r="U1893" s="4"/>
      <c r="V1893" s="4"/>
      <c r="W1893" s="4"/>
    </row>
    <row r="1894" spans="1:245" x14ac:dyDescent="0.2">
      <c r="A1894" s="4">
        <v>50</v>
      </c>
      <c r="B1894" s="4">
        <v>0</v>
      </c>
      <c r="C1894" s="4">
        <v>0</v>
      </c>
      <c r="D1894" s="4">
        <v>1</v>
      </c>
      <c r="E1894" s="4">
        <v>208</v>
      </c>
      <c r="F1894" s="4">
        <f>Source!V1871</f>
        <v>0</v>
      </c>
      <c r="G1894" s="4" t="s">
        <v>54</v>
      </c>
      <c r="H1894" s="4" t="s">
        <v>55</v>
      </c>
      <c r="I1894" s="4"/>
      <c r="J1894" s="4"/>
      <c r="K1894" s="4">
        <v>208</v>
      </c>
      <c r="L1894" s="4">
        <v>22</v>
      </c>
      <c r="M1894" s="4">
        <v>3</v>
      </c>
      <c r="N1894" s="4" t="s">
        <v>3</v>
      </c>
      <c r="O1894" s="4">
        <v>-1</v>
      </c>
      <c r="P1894" s="4"/>
      <c r="Q1894" s="4"/>
      <c r="R1894" s="4"/>
      <c r="S1894" s="4"/>
      <c r="T1894" s="4"/>
      <c r="U1894" s="4"/>
      <c r="V1894" s="4"/>
      <c r="W1894" s="4"/>
    </row>
    <row r="1895" spans="1:245" x14ac:dyDescent="0.2">
      <c r="A1895" s="4">
        <v>50</v>
      </c>
      <c r="B1895" s="4">
        <v>0</v>
      </c>
      <c r="C1895" s="4">
        <v>0</v>
      </c>
      <c r="D1895" s="4">
        <v>1</v>
      </c>
      <c r="E1895" s="4">
        <v>209</v>
      </c>
      <c r="F1895" s="4">
        <f>ROUND(Source!W1871,O1895)</f>
        <v>0</v>
      </c>
      <c r="G1895" s="4" t="s">
        <v>56</v>
      </c>
      <c r="H1895" s="4" t="s">
        <v>57</v>
      </c>
      <c r="I1895" s="4"/>
      <c r="J1895" s="4"/>
      <c r="K1895" s="4">
        <v>209</v>
      </c>
      <c r="L1895" s="4">
        <v>23</v>
      </c>
      <c r="M1895" s="4">
        <v>3</v>
      </c>
      <c r="N1895" s="4" t="s">
        <v>3</v>
      </c>
      <c r="O1895" s="4">
        <v>2</v>
      </c>
      <c r="P1895" s="4"/>
      <c r="Q1895" s="4"/>
      <c r="R1895" s="4"/>
      <c r="S1895" s="4"/>
      <c r="T1895" s="4"/>
      <c r="U1895" s="4"/>
      <c r="V1895" s="4"/>
      <c r="W1895" s="4"/>
    </row>
    <row r="1896" spans="1:245" x14ac:dyDescent="0.2">
      <c r="A1896" s="4">
        <v>50</v>
      </c>
      <c r="B1896" s="4">
        <v>0</v>
      </c>
      <c r="C1896" s="4">
        <v>0</v>
      </c>
      <c r="D1896" s="4">
        <v>1</v>
      </c>
      <c r="E1896" s="4">
        <v>210</v>
      </c>
      <c r="F1896" s="4">
        <f>ROUND(Source!X1871,O1896)</f>
        <v>0</v>
      </c>
      <c r="G1896" s="4" t="s">
        <v>58</v>
      </c>
      <c r="H1896" s="4" t="s">
        <v>59</v>
      </c>
      <c r="I1896" s="4"/>
      <c r="J1896" s="4"/>
      <c r="K1896" s="4">
        <v>210</v>
      </c>
      <c r="L1896" s="4">
        <v>24</v>
      </c>
      <c r="M1896" s="4">
        <v>3</v>
      </c>
      <c r="N1896" s="4" t="s">
        <v>3</v>
      </c>
      <c r="O1896" s="4">
        <v>2</v>
      </c>
      <c r="P1896" s="4"/>
      <c r="Q1896" s="4"/>
      <c r="R1896" s="4"/>
      <c r="S1896" s="4"/>
      <c r="T1896" s="4"/>
      <c r="U1896" s="4"/>
      <c r="V1896" s="4"/>
      <c r="W1896" s="4"/>
    </row>
    <row r="1897" spans="1:245" x14ac:dyDescent="0.2">
      <c r="A1897" s="4">
        <v>50</v>
      </c>
      <c r="B1897" s="4">
        <v>0</v>
      </c>
      <c r="C1897" s="4">
        <v>0</v>
      </c>
      <c r="D1897" s="4">
        <v>1</v>
      </c>
      <c r="E1897" s="4">
        <v>211</v>
      </c>
      <c r="F1897" s="4">
        <f>ROUND(Source!Y1871,O1897)</f>
        <v>0</v>
      </c>
      <c r="G1897" s="4" t="s">
        <v>60</v>
      </c>
      <c r="H1897" s="4" t="s">
        <v>61</v>
      </c>
      <c r="I1897" s="4"/>
      <c r="J1897" s="4"/>
      <c r="K1897" s="4">
        <v>211</v>
      </c>
      <c r="L1897" s="4">
        <v>25</v>
      </c>
      <c r="M1897" s="4">
        <v>3</v>
      </c>
      <c r="N1897" s="4" t="s">
        <v>3</v>
      </c>
      <c r="O1897" s="4">
        <v>2</v>
      </c>
      <c r="P1897" s="4"/>
      <c r="Q1897" s="4"/>
      <c r="R1897" s="4"/>
      <c r="S1897" s="4"/>
      <c r="T1897" s="4"/>
      <c r="U1897" s="4"/>
      <c r="V1897" s="4"/>
      <c r="W1897" s="4"/>
    </row>
    <row r="1898" spans="1:245" x14ac:dyDescent="0.2">
      <c r="A1898" s="4">
        <v>50</v>
      </c>
      <c r="B1898" s="4">
        <v>0</v>
      </c>
      <c r="C1898" s="4">
        <v>0</v>
      </c>
      <c r="D1898" s="4">
        <v>1</v>
      </c>
      <c r="E1898" s="4">
        <v>224</v>
      </c>
      <c r="F1898" s="4">
        <f>ROUND(Source!AR1871,O1898)</f>
        <v>0</v>
      </c>
      <c r="G1898" s="4" t="s">
        <v>62</v>
      </c>
      <c r="H1898" s="4" t="s">
        <v>63</v>
      </c>
      <c r="I1898" s="4"/>
      <c r="J1898" s="4"/>
      <c r="K1898" s="4">
        <v>224</v>
      </c>
      <c r="L1898" s="4">
        <v>26</v>
      </c>
      <c r="M1898" s="4">
        <v>3</v>
      </c>
      <c r="N1898" s="4" t="s">
        <v>3</v>
      </c>
      <c r="O1898" s="4">
        <v>2</v>
      </c>
      <c r="P1898" s="4"/>
      <c r="Q1898" s="4"/>
      <c r="R1898" s="4"/>
      <c r="S1898" s="4"/>
      <c r="T1898" s="4"/>
      <c r="U1898" s="4"/>
      <c r="V1898" s="4"/>
      <c r="W1898" s="4"/>
    </row>
    <row r="1900" spans="1:245" x14ac:dyDescent="0.2">
      <c r="A1900" s="1">
        <v>5</v>
      </c>
      <c r="B1900" s="1">
        <v>1</v>
      </c>
      <c r="C1900" s="1"/>
      <c r="D1900" s="1">
        <f>ROW(A1910)</f>
        <v>1910</v>
      </c>
      <c r="E1900" s="1"/>
      <c r="F1900" s="1" t="s">
        <v>278</v>
      </c>
      <c r="G1900" s="1" t="s">
        <v>279</v>
      </c>
      <c r="H1900" s="1" t="s">
        <v>3</v>
      </c>
      <c r="I1900" s="1">
        <v>0</v>
      </c>
      <c r="J1900" s="1"/>
      <c r="K1900" s="1">
        <v>-1</v>
      </c>
      <c r="L1900" s="1"/>
      <c r="M1900" s="1"/>
      <c r="N1900" s="1"/>
      <c r="O1900" s="1"/>
      <c r="P1900" s="1"/>
      <c r="Q1900" s="1"/>
      <c r="R1900" s="1"/>
      <c r="S1900" s="1"/>
      <c r="T1900" s="1"/>
      <c r="U1900" s="1" t="s">
        <v>3</v>
      </c>
      <c r="V1900" s="1">
        <v>0</v>
      </c>
      <c r="W1900" s="1"/>
      <c r="X1900" s="1"/>
      <c r="Y1900" s="1"/>
      <c r="Z1900" s="1"/>
      <c r="AA1900" s="1"/>
      <c r="AB1900" s="1" t="s">
        <v>3</v>
      </c>
      <c r="AC1900" s="1" t="s">
        <v>3</v>
      </c>
      <c r="AD1900" s="1" t="s">
        <v>3</v>
      </c>
      <c r="AE1900" s="1" t="s">
        <v>3</v>
      </c>
      <c r="AF1900" s="1" t="s">
        <v>3</v>
      </c>
      <c r="AG1900" s="1" t="s">
        <v>3</v>
      </c>
      <c r="AH1900" s="1"/>
      <c r="AI1900" s="1"/>
      <c r="AJ1900" s="1"/>
      <c r="AK1900" s="1"/>
      <c r="AL1900" s="1"/>
      <c r="AM1900" s="1"/>
      <c r="AN1900" s="1"/>
      <c r="AO1900" s="1"/>
      <c r="AP1900" s="1" t="s">
        <v>3</v>
      </c>
      <c r="AQ1900" s="1" t="s">
        <v>3</v>
      </c>
      <c r="AR1900" s="1" t="s">
        <v>3</v>
      </c>
      <c r="AS1900" s="1"/>
      <c r="AT1900" s="1"/>
      <c r="AU1900" s="1"/>
      <c r="AV1900" s="1"/>
      <c r="AW1900" s="1"/>
      <c r="AX1900" s="1"/>
      <c r="AY1900" s="1"/>
      <c r="AZ1900" s="1" t="s">
        <v>3</v>
      </c>
      <c r="BA1900" s="1"/>
      <c r="BB1900" s="1" t="s">
        <v>3</v>
      </c>
      <c r="BC1900" s="1" t="s">
        <v>3</v>
      </c>
      <c r="BD1900" s="1" t="s">
        <v>3</v>
      </c>
      <c r="BE1900" s="1" t="s">
        <v>3</v>
      </c>
      <c r="BF1900" s="1" t="s">
        <v>3</v>
      </c>
      <c r="BG1900" s="1" t="s">
        <v>3</v>
      </c>
      <c r="BH1900" s="1" t="s">
        <v>3</v>
      </c>
      <c r="BI1900" s="1" t="s">
        <v>3</v>
      </c>
      <c r="BJ1900" s="1" t="s">
        <v>3</v>
      </c>
      <c r="BK1900" s="1" t="s">
        <v>3</v>
      </c>
      <c r="BL1900" s="1" t="s">
        <v>3</v>
      </c>
      <c r="BM1900" s="1" t="s">
        <v>3</v>
      </c>
      <c r="BN1900" s="1" t="s">
        <v>3</v>
      </c>
      <c r="BO1900" s="1" t="s">
        <v>3</v>
      </c>
      <c r="BP1900" s="1" t="s">
        <v>3</v>
      </c>
      <c r="BQ1900" s="1"/>
      <c r="BR1900" s="1"/>
      <c r="BS1900" s="1"/>
      <c r="BT1900" s="1"/>
      <c r="BU1900" s="1"/>
      <c r="BV1900" s="1"/>
      <c r="BW1900" s="1"/>
      <c r="BX1900" s="1">
        <v>0</v>
      </c>
      <c r="BY1900" s="1"/>
      <c r="BZ1900" s="1"/>
      <c r="CA1900" s="1"/>
      <c r="CB1900" s="1"/>
      <c r="CC1900" s="1"/>
      <c r="CD1900" s="1"/>
      <c r="CE1900" s="1"/>
      <c r="CF1900" s="1"/>
      <c r="CG1900" s="1"/>
      <c r="CH1900" s="1"/>
      <c r="CI1900" s="1"/>
      <c r="CJ1900" s="1">
        <v>0</v>
      </c>
    </row>
    <row r="1902" spans="1:245" x14ac:dyDescent="0.2">
      <c r="A1902" s="2">
        <v>52</v>
      </c>
      <c r="B1902" s="2">
        <f t="shared" ref="B1902:G1902" si="810">B1910</f>
        <v>1</v>
      </c>
      <c r="C1902" s="2">
        <f t="shared" si="810"/>
        <v>5</v>
      </c>
      <c r="D1902" s="2">
        <f t="shared" si="810"/>
        <v>1900</v>
      </c>
      <c r="E1902" s="2">
        <f t="shared" si="810"/>
        <v>0</v>
      </c>
      <c r="F1902" s="2" t="str">
        <f t="shared" si="810"/>
        <v>1.1.3</v>
      </c>
      <c r="G1902" s="2" t="str">
        <f t="shared" si="810"/>
        <v>Устройство тротуара</v>
      </c>
      <c r="H1902" s="2"/>
      <c r="I1902" s="2"/>
      <c r="J1902" s="2"/>
      <c r="K1902" s="2"/>
      <c r="L1902" s="2"/>
      <c r="M1902" s="2"/>
      <c r="N1902" s="2"/>
      <c r="O1902" s="2">
        <f t="shared" ref="O1902:AT1902" si="811">O1910</f>
        <v>0</v>
      </c>
      <c r="P1902" s="2">
        <f t="shared" si="811"/>
        <v>0</v>
      </c>
      <c r="Q1902" s="2">
        <f t="shared" si="811"/>
        <v>0</v>
      </c>
      <c r="R1902" s="2">
        <f t="shared" si="811"/>
        <v>0</v>
      </c>
      <c r="S1902" s="2">
        <f t="shared" si="811"/>
        <v>0</v>
      </c>
      <c r="T1902" s="2">
        <f t="shared" si="811"/>
        <v>0</v>
      </c>
      <c r="U1902" s="2">
        <f t="shared" si="811"/>
        <v>0</v>
      </c>
      <c r="V1902" s="2">
        <f t="shared" si="811"/>
        <v>0</v>
      </c>
      <c r="W1902" s="2">
        <f t="shared" si="811"/>
        <v>0</v>
      </c>
      <c r="X1902" s="2">
        <f t="shared" si="811"/>
        <v>0</v>
      </c>
      <c r="Y1902" s="2">
        <f t="shared" si="811"/>
        <v>0</v>
      </c>
      <c r="Z1902" s="2">
        <f t="shared" si="811"/>
        <v>0</v>
      </c>
      <c r="AA1902" s="2">
        <f t="shared" si="811"/>
        <v>0</v>
      </c>
      <c r="AB1902" s="2">
        <f t="shared" si="811"/>
        <v>0</v>
      </c>
      <c r="AC1902" s="2">
        <f t="shared" si="811"/>
        <v>0</v>
      </c>
      <c r="AD1902" s="2">
        <f t="shared" si="811"/>
        <v>0</v>
      </c>
      <c r="AE1902" s="2">
        <f t="shared" si="811"/>
        <v>0</v>
      </c>
      <c r="AF1902" s="2">
        <f t="shared" si="811"/>
        <v>0</v>
      </c>
      <c r="AG1902" s="2">
        <f t="shared" si="811"/>
        <v>0</v>
      </c>
      <c r="AH1902" s="2">
        <f t="shared" si="811"/>
        <v>0</v>
      </c>
      <c r="AI1902" s="2">
        <f t="shared" si="811"/>
        <v>0</v>
      </c>
      <c r="AJ1902" s="2">
        <f t="shared" si="811"/>
        <v>0</v>
      </c>
      <c r="AK1902" s="2">
        <f t="shared" si="811"/>
        <v>0</v>
      </c>
      <c r="AL1902" s="2">
        <f t="shared" si="811"/>
        <v>0</v>
      </c>
      <c r="AM1902" s="2">
        <f t="shared" si="811"/>
        <v>0</v>
      </c>
      <c r="AN1902" s="2">
        <f t="shared" si="811"/>
        <v>0</v>
      </c>
      <c r="AO1902" s="2">
        <f t="shared" si="811"/>
        <v>0</v>
      </c>
      <c r="AP1902" s="2">
        <f t="shared" si="811"/>
        <v>0</v>
      </c>
      <c r="AQ1902" s="2">
        <f t="shared" si="811"/>
        <v>0</v>
      </c>
      <c r="AR1902" s="2">
        <f t="shared" si="811"/>
        <v>0</v>
      </c>
      <c r="AS1902" s="2">
        <f t="shared" si="811"/>
        <v>0</v>
      </c>
      <c r="AT1902" s="2">
        <f t="shared" si="811"/>
        <v>0</v>
      </c>
      <c r="AU1902" s="2">
        <f t="shared" ref="AU1902:BZ1902" si="812">AU1910</f>
        <v>0</v>
      </c>
      <c r="AV1902" s="2">
        <f t="shared" si="812"/>
        <v>0</v>
      </c>
      <c r="AW1902" s="2">
        <f t="shared" si="812"/>
        <v>0</v>
      </c>
      <c r="AX1902" s="2">
        <f t="shared" si="812"/>
        <v>0</v>
      </c>
      <c r="AY1902" s="2">
        <f t="shared" si="812"/>
        <v>0</v>
      </c>
      <c r="AZ1902" s="2">
        <f t="shared" si="812"/>
        <v>0</v>
      </c>
      <c r="BA1902" s="2">
        <f t="shared" si="812"/>
        <v>0</v>
      </c>
      <c r="BB1902" s="2">
        <f t="shared" si="812"/>
        <v>0</v>
      </c>
      <c r="BC1902" s="2">
        <f t="shared" si="812"/>
        <v>0</v>
      </c>
      <c r="BD1902" s="2">
        <f t="shared" si="812"/>
        <v>0</v>
      </c>
      <c r="BE1902" s="2">
        <f t="shared" si="812"/>
        <v>0</v>
      </c>
      <c r="BF1902" s="2">
        <f t="shared" si="812"/>
        <v>0</v>
      </c>
      <c r="BG1902" s="2">
        <f t="shared" si="812"/>
        <v>0</v>
      </c>
      <c r="BH1902" s="2">
        <f t="shared" si="812"/>
        <v>0</v>
      </c>
      <c r="BI1902" s="2">
        <f t="shared" si="812"/>
        <v>0</v>
      </c>
      <c r="BJ1902" s="2">
        <f t="shared" si="812"/>
        <v>0</v>
      </c>
      <c r="BK1902" s="2">
        <f t="shared" si="812"/>
        <v>0</v>
      </c>
      <c r="BL1902" s="2">
        <f t="shared" si="812"/>
        <v>0</v>
      </c>
      <c r="BM1902" s="2">
        <f t="shared" si="812"/>
        <v>0</v>
      </c>
      <c r="BN1902" s="2">
        <f t="shared" si="812"/>
        <v>0</v>
      </c>
      <c r="BO1902" s="2">
        <f t="shared" si="812"/>
        <v>0</v>
      </c>
      <c r="BP1902" s="2">
        <f t="shared" si="812"/>
        <v>0</v>
      </c>
      <c r="BQ1902" s="2">
        <f t="shared" si="812"/>
        <v>0</v>
      </c>
      <c r="BR1902" s="2">
        <f t="shared" si="812"/>
        <v>0</v>
      </c>
      <c r="BS1902" s="2">
        <f t="shared" si="812"/>
        <v>0</v>
      </c>
      <c r="BT1902" s="2">
        <f t="shared" si="812"/>
        <v>0</v>
      </c>
      <c r="BU1902" s="2">
        <f t="shared" si="812"/>
        <v>0</v>
      </c>
      <c r="BV1902" s="2">
        <f t="shared" si="812"/>
        <v>0</v>
      </c>
      <c r="BW1902" s="2">
        <f t="shared" si="812"/>
        <v>0</v>
      </c>
      <c r="BX1902" s="2">
        <f t="shared" si="812"/>
        <v>0</v>
      </c>
      <c r="BY1902" s="2">
        <f t="shared" si="812"/>
        <v>0</v>
      </c>
      <c r="BZ1902" s="2">
        <f t="shared" si="812"/>
        <v>0</v>
      </c>
      <c r="CA1902" s="2">
        <f t="shared" ref="CA1902:DF1902" si="813">CA1910</f>
        <v>0</v>
      </c>
      <c r="CB1902" s="2">
        <f t="shared" si="813"/>
        <v>0</v>
      </c>
      <c r="CC1902" s="2">
        <f t="shared" si="813"/>
        <v>0</v>
      </c>
      <c r="CD1902" s="2">
        <f t="shared" si="813"/>
        <v>0</v>
      </c>
      <c r="CE1902" s="2">
        <f t="shared" si="813"/>
        <v>0</v>
      </c>
      <c r="CF1902" s="2">
        <f t="shared" si="813"/>
        <v>0</v>
      </c>
      <c r="CG1902" s="2">
        <f t="shared" si="813"/>
        <v>0</v>
      </c>
      <c r="CH1902" s="2">
        <f t="shared" si="813"/>
        <v>0</v>
      </c>
      <c r="CI1902" s="2">
        <f t="shared" si="813"/>
        <v>0</v>
      </c>
      <c r="CJ1902" s="2">
        <f t="shared" si="813"/>
        <v>0</v>
      </c>
      <c r="CK1902" s="2">
        <f t="shared" si="813"/>
        <v>0</v>
      </c>
      <c r="CL1902" s="2">
        <f t="shared" si="813"/>
        <v>0</v>
      </c>
      <c r="CM1902" s="2">
        <f t="shared" si="813"/>
        <v>0</v>
      </c>
      <c r="CN1902" s="2">
        <f t="shared" si="813"/>
        <v>0</v>
      </c>
      <c r="CO1902" s="2">
        <f t="shared" si="813"/>
        <v>0</v>
      </c>
      <c r="CP1902" s="2">
        <f t="shared" si="813"/>
        <v>0</v>
      </c>
      <c r="CQ1902" s="2">
        <f t="shared" si="813"/>
        <v>0</v>
      </c>
      <c r="CR1902" s="2">
        <f t="shared" si="813"/>
        <v>0</v>
      </c>
      <c r="CS1902" s="2">
        <f t="shared" si="813"/>
        <v>0</v>
      </c>
      <c r="CT1902" s="2">
        <f t="shared" si="813"/>
        <v>0</v>
      </c>
      <c r="CU1902" s="2">
        <f t="shared" si="813"/>
        <v>0</v>
      </c>
      <c r="CV1902" s="2">
        <f t="shared" si="813"/>
        <v>0</v>
      </c>
      <c r="CW1902" s="2">
        <f t="shared" si="813"/>
        <v>0</v>
      </c>
      <c r="CX1902" s="2">
        <f t="shared" si="813"/>
        <v>0</v>
      </c>
      <c r="CY1902" s="2">
        <f t="shared" si="813"/>
        <v>0</v>
      </c>
      <c r="CZ1902" s="2">
        <f t="shared" si="813"/>
        <v>0</v>
      </c>
      <c r="DA1902" s="2">
        <f t="shared" si="813"/>
        <v>0</v>
      </c>
      <c r="DB1902" s="2">
        <f t="shared" si="813"/>
        <v>0</v>
      </c>
      <c r="DC1902" s="2">
        <f t="shared" si="813"/>
        <v>0</v>
      </c>
      <c r="DD1902" s="2">
        <f t="shared" si="813"/>
        <v>0</v>
      </c>
      <c r="DE1902" s="2">
        <f t="shared" si="813"/>
        <v>0</v>
      </c>
      <c r="DF1902" s="2">
        <f t="shared" si="813"/>
        <v>0</v>
      </c>
      <c r="DG1902" s="3">
        <f t="shared" ref="DG1902:EL1902" si="814">DG1910</f>
        <v>0</v>
      </c>
      <c r="DH1902" s="3">
        <f t="shared" si="814"/>
        <v>0</v>
      </c>
      <c r="DI1902" s="3">
        <f t="shared" si="814"/>
        <v>0</v>
      </c>
      <c r="DJ1902" s="3">
        <f t="shared" si="814"/>
        <v>0</v>
      </c>
      <c r="DK1902" s="3">
        <f t="shared" si="814"/>
        <v>0</v>
      </c>
      <c r="DL1902" s="3">
        <f t="shared" si="814"/>
        <v>0</v>
      </c>
      <c r="DM1902" s="3">
        <f t="shared" si="814"/>
        <v>0</v>
      </c>
      <c r="DN1902" s="3">
        <f t="shared" si="814"/>
        <v>0</v>
      </c>
      <c r="DO1902" s="3">
        <f t="shared" si="814"/>
        <v>0</v>
      </c>
      <c r="DP1902" s="3">
        <f t="shared" si="814"/>
        <v>0</v>
      </c>
      <c r="DQ1902" s="3">
        <f t="shared" si="814"/>
        <v>0</v>
      </c>
      <c r="DR1902" s="3">
        <f t="shared" si="814"/>
        <v>0</v>
      </c>
      <c r="DS1902" s="3">
        <f t="shared" si="814"/>
        <v>0</v>
      </c>
      <c r="DT1902" s="3">
        <f t="shared" si="814"/>
        <v>0</v>
      </c>
      <c r="DU1902" s="3">
        <f t="shared" si="814"/>
        <v>0</v>
      </c>
      <c r="DV1902" s="3">
        <f t="shared" si="814"/>
        <v>0</v>
      </c>
      <c r="DW1902" s="3">
        <f t="shared" si="814"/>
        <v>0</v>
      </c>
      <c r="DX1902" s="3">
        <f t="shared" si="814"/>
        <v>0</v>
      </c>
      <c r="DY1902" s="3">
        <f t="shared" si="814"/>
        <v>0</v>
      </c>
      <c r="DZ1902" s="3">
        <f t="shared" si="814"/>
        <v>0</v>
      </c>
      <c r="EA1902" s="3">
        <f t="shared" si="814"/>
        <v>0</v>
      </c>
      <c r="EB1902" s="3">
        <f t="shared" si="814"/>
        <v>0</v>
      </c>
      <c r="EC1902" s="3">
        <f t="shared" si="814"/>
        <v>0</v>
      </c>
      <c r="ED1902" s="3">
        <f t="shared" si="814"/>
        <v>0</v>
      </c>
      <c r="EE1902" s="3">
        <f t="shared" si="814"/>
        <v>0</v>
      </c>
      <c r="EF1902" s="3">
        <f t="shared" si="814"/>
        <v>0</v>
      </c>
      <c r="EG1902" s="3">
        <f t="shared" si="814"/>
        <v>0</v>
      </c>
      <c r="EH1902" s="3">
        <f t="shared" si="814"/>
        <v>0</v>
      </c>
      <c r="EI1902" s="3">
        <f t="shared" si="814"/>
        <v>0</v>
      </c>
      <c r="EJ1902" s="3">
        <f t="shared" si="814"/>
        <v>0</v>
      </c>
      <c r="EK1902" s="3">
        <f t="shared" si="814"/>
        <v>0</v>
      </c>
      <c r="EL1902" s="3">
        <f t="shared" si="814"/>
        <v>0</v>
      </c>
      <c r="EM1902" s="3">
        <f t="shared" ref="EM1902:FR1902" si="815">EM1910</f>
        <v>0</v>
      </c>
      <c r="EN1902" s="3">
        <f t="shared" si="815"/>
        <v>0</v>
      </c>
      <c r="EO1902" s="3">
        <f t="shared" si="815"/>
        <v>0</v>
      </c>
      <c r="EP1902" s="3">
        <f t="shared" si="815"/>
        <v>0</v>
      </c>
      <c r="EQ1902" s="3">
        <f t="shared" si="815"/>
        <v>0</v>
      </c>
      <c r="ER1902" s="3">
        <f t="shared" si="815"/>
        <v>0</v>
      </c>
      <c r="ES1902" s="3">
        <f t="shared" si="815"/>
        <v>0</v>
      </c>
      <c r="ET1902" s="3">
        <f t="shared" si="815"/>
        <v>0</v>
      </c>
      <c r="EU1902" s="3">
        <f t="shared" si="815"/>
        <v>0</v>
      </c>
      <c r="EV1902" s="3">
        <f t="shared" si="815"/>
        <v>0</v>
      </c>
      <c r="EW1902" s="3">
        <f t="shared" si="815"/>
        <v>0</v>
      </c>
      <c r="EX1902" s="3">
        <f t="shared" si="815"/>
        <v>0</v>
      </c>
      <c r="EY1902" s="3">
        <f t="shared" si="815"/>
        <v>0</v>
      </c>
      <c r="EZ1902" s="3">
        <f t="shared" si="815"/>
        <v>0</v>
      </c>
      <c r="FA1902" s="3">
        <f t="shared" si="815"/>
        <v>0</v>
      </c>
      <c r="FB1902" s="3">
        <f t="shared" si="815"/>
        <v>0</v>
      </c>
      <c r="FC1902" s="3">
        <f t="shared" si="815"/>
        <v>0</v>
      </c>
      <c r="FD1902" s="3">
        <f t="shared" si="815"/>
        <v>0</v>
      </c>
      <c r="FE1902" s="3">
        <f t="shared" si="815"/>
        <v>0</v>
      </c>
      <c r="FF1902" s="3">
        <f t="shared" si="815"/>
        <v>0</v>
      </c>
      <c r="FG1902" s="3">
        <f t="shared" si="815"/>
        <v>0</v>
      </c>
      <c r="FH1902" s="3">
        <f t="shared" si="815"/>
        <v>0</v>
      </c>
      <c r="FI1902" s="3">
        <f t="shared" si="815"/>
        <v>0</v>
      </c>
      <c r="FJ1902" s="3">
        <f t="shared" si="815"/>
        <v>0</v>
      </c>
      <c r="FK1902" s="3">
        <f t="shared" si="815"/>
        <v>0</v>
      </c>
      <c r="FL1902" s="3">
        <f t="shared" si="815"/>
        <v>0</v>
      </c>
      <c r="FM1902" s="3">
        <f t="shared" si="815"/>
        <v>0</v>
      </c>
      <c r="FN1902" s="3">
        <f t="shared" si="815"/>
        <v>0</v>
      </c>
      <c r="FO1902" s="3">
        <f t="shared" si="815"/>
        <v>0</v>
      </c>
      <c r="FP1902" s="3">
        <f t="shared" si="815"/>
        <v>0</v>
      </c>
      <c r="FQ1902" s="3">
        <f t="shared" si="815"/>
        <v>0</v>
      </c>
      <c r="FR1902" s="3">
        <f t="shared" si="815"/>
        <v>0</v>
      </c>
      <c r="FS1902" s="3">
        <f t="shared" ref="FS1902:GX1902" si="816">FS1910</f>
        <v>0</v>
      </c>
      <c r="FT1902" s="3">
        <f t="shared" si="816"/>
        <v>0</v>
      </c>
      <c r="FU1902" s="3">
        <f t="shared" si="816"/>
        <v>0</v>
      </c>
      <c r="FV1902" s="3">
        <f t="shared" si="816"/>
        <v>0</v>
      </c>
      <c r="FW1902" s="3">
        <f t="shared" si="816"/>
        <v>0</v>
      </c>
      <c r="FX1902" s="3">
        <f t="shared" si="816"/>
        <v>0</v>
      </c>
      <c r="FY1902" s="3">
        <f t="shared" si="816"/>
        <v>0</v>
      </c>
      <c r="FZ1902" s="3">
        <f t="shared" si="816"/>
        <v>0</v>
      </c>
      <c r="GA1902" s="3">
        <f t="shared" si="816"/>
        <v>0</v>
      </c>
      <c r="GB1902" s="3">
        <f t="shared" si="816"/>
        <v>0</v>
      </c>
      <c r="GC1902" s="3">
        <f t="shared" si="816"/>
        <v>0</v>
      </c>
      <c r="GD1902" s="3">
        <f t="shared" si="816"/>
        <v>0</v>
      </c>
      <c r="GE1902" s="3">
        <f t="shared" si="816"/>
        <v>0</v>
      </c>
      <c r="GF1902" s="3">
        <f t="shared" si="816"/>
        <v>0</v>
      </c>
      <c r="GG1902" s="3">
        <f t="shared" si="816"/>
        <v>0</v>
      </c>
      <c r="GH1902" s="3">
        <f t="shared" si="816"/>
        <v>0</v>
      </c>
      <c r="GI1902" s="3">
        <f t="shared" si="816"/>
        <v>0</v>
      </c>
      <c r="GJ1902" s="3">
        <f t="shared" si="816"/>
        <v>0</v>
      </c>
      <c r="GK1902" s="3">
        <f t="shared" si="816"/>
        <v>0</v>
      </c>
      <c r="GL1902" s="3">
        <f t="shared" si="816"/>
        <v>0</v>
      </c>
      <c r="GM1902" s="3">
        <f t="shared" si="816"/>
        <v>0</v>
      </c>
      <c r="GN1902" s="3">
        <f t="shared" si="816"/>
        <v>0</v>
      </c>
      <c r="GO1902" s="3">
        <f t="shared" si="816"/>
        <v>0</v>
      </c>
      <c r="GP1902" s="3">
        <f t="shared" si="816"/>
        <v>0</v>
      </c>
      <c r="GQ1902" s="3">
        <f t="shared" si="816"/>
        <v>0</v>
      </c>
      <c r="GR1902" s="3">
        <f t="shared" si="816"/>
        <v>0</v>
      </c>
      <c r="GS1902" s="3">
        <f t="shared" si="816"/>
        <v>0</v>
      </c>
      <c r="GT1902" s="3">
        <f t="shared" si="816"/>
        <v>0</v>
      </c>
      <c r="GU1902" s="3">
        <f t="shared" si="816"/>
        <v>0</v>
      </c>
      <c r="GV1902" s="3">
        <f t="shared" si="816"/>
        <v>0</v>
      </c>
      <c r="GW1902" s="3">
        <f t="shared" si="816"/>
        <v>0</v>
      </c>
      <c r="GX1902" s="3">
        <f t="shared" si="816"/>
        <v>0</v>
      </c>
    </row>
    <row r="1904" spans="1:245" x14ac:dyDescent="0.2">
      <c r="A1904">
        <v>17</v>
      </c>
      <c r="B1904">
        <v>1</v>
      </c>
      <c r="C1904">
        <f>ROW(SmtRes!A241)</f>
        <v>241</v>
      </c>
      <c r="D1904">
        <f>ROW(EtalonRes!A222)</f>
        <v>222</v>
      </c>
      <c r="E1904" t="s">
        <v>96</v>
      </c>
      <c r="F1904" t="s">
        <v>192</v>
      </c>
      <c r="G1904" t="s">
        <v>193</v>
      </c>
      <c r="H1904" t="s">
        <v>164</v>
      </c>
      <c r="I1904">
        <v>0</v>
      </c>
      <c r="J1904">
        <v>0</v>
      </c>
      <c r="O1904">
        <f>ROUND(CP1904,2)</f>
        <v>0</v>
      </c>
      <c r="P1904">
        <f>ROUND(CQ1904*I1904,2)</f>
        <v>0</v>
      </c>
      <c r="Q1904">
        <f>ROUND(CR1904*I1904,2)</f>
        <v>0</v>
      </c>
      <c r="R1904">
        <f>ROUND(CS1904*I1904,2)</f>
        <v>0</v>
      </c>
      <c r="S1904">
        <f>ROUND(CT1904*I1904,2)</f>
        <v>0</v>
      </c>
      <c r="T1904">
        <f>ROUND(CU1904*I1904,2)</f>
        <v>0</v>
      </c>
      <c r="U1904">
        <f>CV1904*I1904</f>
        <v>0</v>
      </c>
      <c r="V1904">
        <f>CW1904*I1904</f>
        <v>0</v>
      </c>
      <c r="W1904">
        <f>ROUND(CX1904*I1904,2)</f>
        <v>0</v>
      </c>
      <c r="X1904">
        <f t="shared" ref="X1904:Y1908" si="817">ROUND(CY1904,2)</f>
        <v>0</v>
      </c>
      <c r="Y1904">
        <f t="shared" si="817"/>
        <v>0</v>
      </c>
      <c r="AA1904">
        <v>36286615</v>
      </c>
      <c r="AB1904">
        <f>ROUND((AC1904+AD1904+AF1904),6)</f>
        <v>77340.27</v>
      </c>
      <c r="AC1904">
        <f>ROUND((ES1904),6)</f>
        <v>66244.850000000006</v>
      </c>
      <c r="AD1904">
        <f>ROUND((((ET1904)-(EU1904))+AE1904),6)</f>
        <v>8271.2800000000007</v>
      </c>
      <c r="AE1904">
        <f t="shared" ref="AE1904:AF1908" si="818">ROUND((EU1904),6)</f>
        <v>3129.62</v>
      </c>
      <c r="AF1904">
        <f t="shared" si="818"/>
        <v>2824.14</v>
      </c>
      <c r="AG1904">
        <f>ROUND((AP1904),6)</f>
        <v>0</v>
      </c>
      <c r="AH1904">
        <f t="shared" ref="AH1904:AI1908" si="819">(EW1904)</f>
        <v>16.559999999999999</v>
      </c>
      <c r="AI1904">
        <f t="shared" si="819"/>
        <v>0</v>
      </c>
      <c r="AJ1904">
        <f>(AS1904)</f>
        <v>0</v>
      </c>
      <c r="AK1904">
        <v>77340.27</v>
      </c>
      <c r="AL1904">
        <v>66244.850000000006</v>
      </c>
      <c r="AM1904">
        <v>8271.2800000000007</v>
      </c>
      <c r="AN1904">
        <v>3129.62</v>
      </c>
      <c r="AO1904">
        <v>2824.14</v>
      </c>
      <c r="AP1904">
        <v>0</v>
      </c>
      <c r="AQ1904">
        <v>16.559999999999999</v>
      </c>
      <c r="AR1904">
        <v>0</v>
      </c>
      <c r="AS1904">
        <v>0</v>
      </c>
      <c r="AT1904">
        <v>70</v>
      </c>
      <c r="AU1904">
        <v>10</v>
      </c>
      <c r="AV1904">
        <v>1</v>
      </c>
      <c r="AW1904">
        <v>1</v>
      </c>
      <c r="AZ1904">
        <v>1</v>
      </c>
      <c r="BA1904">
        <v>1</v>
      </c>
      <c r="BB1904">
        <v>1</v>
      </c>
      <c r="BC1904">
        <v>1</v>
      </c>
      <c r="BD1904" t="s">
        <v>3</v>
      </c>
      <c r="BE1904" t="s">
        <v>3</v>
      </c>
      <c r="BF1904" t="s">
        <v>3</v>
      </c>
      <c r="BG1904" t="s">
        <v>3</v>
      </c>
      <c r="BH1904">
        <v>0</v>
      </c>
      <c r="BI1904">
        <v>4</v>
      </c>
      <c r="BJ1904" t="s">
        <v>276</v>
      </c>
      <c r="BM1904">
        <v>0</v>
      </c>
      <c r="BN1904">
        <v>0</v>
      </c>
      <c r="BO1904" t="s">
        <v>3</v>
      </c>
      <c r="BP1904">
        <v>0</v>
      </c>
      <c r="BQ1904">
        <v>1</v>
      </c>
      <c r="BR1904">
        <v>0</v>
      </c>
      <c r="BS1904">
        <v>1</v>
      </c>
      <c r="BT1904">
        <v>1</v>
      </c>
      <c r="BU1904">
        <v>1</v>
      </c>
      <c r="BV1904">
        <v>1</v>
      </c>
      <c r="BW1904">
        <v>1</v>
      </c>
      <c r="BX1904">
        <v>1</v>
      </c>
      <c r="BY1904" t="s">
        <v>3</v>
      </c>
      <c r="BZ1904">
        <v>70</v>
      </c>
      <c r="CA1904">
        <v>10</v>
      </c>
      <c r="CE1904">
        <v>0</v>
      </c>
      <c r="CF1904">
        <v>0</v>
      </c>
      <c r="CG1904">
        <v>0</v>
      </c>
      <c r="CM1904">
        <v>0</v>
      </c>
      <c r="CN1904" t="s">
        <v>3</v>
      </c>
      <c r="CO1904">
        <v>0</v>
      </c>
      <c r="CP1904">
        <f>(P1904+Q1904+S1904)</f>
        <v>0</v>
      </c>
      <c r="CQ1904">
        <f>(AC1904*BC1904*AW1904)</f>
        <v>66244.850000000006</v>
      </c>
      <c r="CR1904">
        <f>((((ET1904)*BB1904-(EU1904)*BS1904)+AE1904*BS1904)*AV1904)</f>
        <v>8271.2800000000007</v>
      </c>
      <c r="CS1904">
        <f>(AE1904*BS1904*AV1904)</f>
        <v>3129.62</v>
      </c>
      <c r="CT1904">
        <f>(AF1904*BA1904*AV1904)</f>
        <v>2824.14</v>
      </c>
      <c r="CU1904">
        <f>AG1904</f>
        <v>0</v>
      </c>
      <c r="CV1904">
        <f>(AH1904*AV1904)</f>
        <v>16.559999999999999</v>
      </c>
      <c r="CW1904">
        <f t="shared" ref="CW1904:CX1908" si="820">AI1904</f>
        <v>0</v>
      </c>
      <c r="CX1904">
        <f t="shared" si="820"/>
        <v>0</v>
      </c>
      <c r="CY1904">
        <f>((S1904*BZ1904)/100)</f>
        <v>0</v>
      </c>
      <c r="CZ1904">
        <f>((S1904*CA1904)/100)</f>
        <v>0</v>
      </c>
      <c r="DC1904" t="s">
        <v>3</v>
      </c>
      <c r="DD1904" t="s">
        <v>3</v>
      </c>
      <c r="DE1904" t="s">
        <v>3</v>
      </c>
      <c r="DF1904" t="s">
        <v>3</v>
      </c>
      <c r="DG1904" t="s">
        <v>3</v>
      </c>
      <c r="DH1904" t="s">
        <v>3</v>
      </c>
      <c r="DI1904" t="s">
        <v>3</v>
      </c>
      <c r="DJ1904" t="s">
        <v>3</v>
      </c>
      <c r="DK1904" t="s">
        <v>3</v>
      </c>
      <c r="DL1904" t="s">
        <v>3</v>
      </c>
      <c r="DM1904" t="s">
        <v>3</v>
      </c>
      <c r="DN1904">
        <v>0</v>
      </c>
      <c r="DO1904">
        <v>0</v>
      </c>
      <c r="DP1904">
        <v>1</v>
      </c>
      <c r="DQ1904">
        <v>1</v>
      </c>
      <c r="DU1904">
        <v>1007</v>
      </c>
      <c r="DV1904" t="s">
        <v>164</v>
      </c>
      <c r="DW1904" t="s">
        <v>164</v>
      </c>
      <c r="DX1904">
        <v>100</v>
      </c>
      <c r="EE1904">
        <v>34857346</v>
      </c>
      <c r="EF1904">
        <v>1</v>
      </c>
      <c r="EG1904" t="s">
        <v>86</v>
      </c>
      <c r="EH1904">
        <v>0</v>
      </c>
      <c r="EI1904" t="s">
        <v>3</v>
      </c>
      <c r="EJ1904">
        <v>4</v>
      </c>
      <c r="EK1904">
        <v>0</v>
      </c>
      <c r="EL1904" t="s">
        <v>87</v>
      </c>
      <c r="EM1904" t="s">
        <v>88</v>
      </c>
      <c r="EO1904" t="s">
        <v>3</v>
      </c>
      <c r="EQ1904">
        <v>0</v>
      </c>
      <c r="ER1904">
        <v>77340.27</v>
      </c>
      <c r="ES1904">
        <v>66244.850000000006</v>
      </c>
      <c r="ET1904">
        <v>8271.2800000000007</v>
      </c>
      <c r="EU1904">
        <v>3129.62</v>
      </c>
      <c r="EV1904">
        <v>2824.14</v>
      </c>
      <c r="EW1904">
        <v>16.559999999999999</v>
      </c>
      <c r="EX1904">
        <v>0</v>
      </c>
      <c r="EY1904">
        <v>0</v>
      </c>
      <c r="FQ1904">
        <v>0</v>
      </c>
      <c r="FR1904">
        <f>ROUND(IF(AND(BH1904=3,BI1904=3),P1904,0),2)</f>
        <v>0</v>
      </c>
      <c r="FS1904">
        <v>0</v>
      </c>
      <c r="FX1904">
        <v>70</v>
      </c>
      <c r="FY1904">
        <v>10</v>
      </c>
      <c r="GA1904" t="s">
        <v>3</v>
      </c>
      <c r="GD1904">
        <v>0</v>
      </c>
      <c r="GF1904">
        <v>62023876</v>
      </c>
      <c r="GG1904">
        <v>2</v>
      </c>
      <c r="GH1904">
        <v>1</v>
      </c>
      <c r="GI1904">
        <v>-2</v>
      </c>
      <c r="GJ1904">
        <v>0</v>
      </c>
      <c r="GK1904">
        <f>ROUND(R1904*(R12)/100,2)</f>
        <v>0</v>
      </c>
      <c r="GL1904">
        <f>ROUND(IF(AND(BH1904=3,BI1904=3,FS1904&lt;&gt;0),P1904,0),2)</f>
        <v>0</v>
      </c>
      <c r="GM1904">
        <f>ROUND(O1904+X1904+Y1904+GK1904,2)+GX1904</f>
        <v>0</v>
      </c>
      <c r="GN1904">
        <f>IF(OR(BI1904=0,BI1904=1),ROUND(O1904+X1904+Y1904+GK1904,2),0)</f>
        <v>0</v>
      </c>
      <c r="GO1904">
        <f>IF(BI1904=2,ROUND(O1904+X1904+Y1904+GK1904,2),0)</f>
        <v>0</v>
      </c>
      <c r="GP1904">
        <f>IF(BI1904=4,ROUND(O1904+X1904+Y1904+GK1904,2)+GX1904,0)</f>
        <v>0</v>
      </c>
      <c r="GR1904">
        <v>0</v>
      </c>
      <c r="GS1904">
        <v>3</v>
      </c>
      <c r="GT1904">
        <v>0</v>
      </c>
      <c r="GU1904" t="s">
        <v>3</v>
      </c>
      <c r="GV1904">
        <f>ROUND((GT1904),6)</f>
        <v>0</v>
      </c>
      <c r="GW1904">
        <v>1</v>
      </c>
      <c r="GX1904">
        <f>ROUND(HC1904*I1904,2)</f>
        <v>0</v>
      </c>
      <c r="HA1904">
        <v>0</v>
      </c>
      <c r="HB1904">
        <v>0</v>
      </c>
      <c r="HC1904">
        <f>GV1904*GW1904</f>
        <v>0</v>
      </c>
      <c r="IK1904">
        <v>0</v>
      </c>
    </row>
    <row r="1905" spans="1:245" x14ac:dyDescent="0.2">
      <c r="A1905">
        <v>17</v>
      </c>
      <c r="B1905">
        <v>1</v>
      </c>
      <c r="C1905">
        <f>ROW(SmtRes!A250)</f>
        <v>250</v>
      </c>
      <c r="D1905">
        <f>ROW(EtalonRes!A231)</f>
        <v>231</v>
      </c>
      <c r="E1905" t="s">
        <v>127</v>
      </c>
      <c r="F1905" t="s">
        <v>211</v>
      </c>
      <c r="G1905" t="s">
        <v>212</v>
      </c>
      <c r="H1905" t="s">
        <v>164</v>
      </c>
      <c r="I1905">
        <v>0</v>
      </c>
      <c r="J1905">
        <v>0</v>
      </c>
      <c r="O1905">
        <f>ROUND(CP1905,2)</f>
        <v>0</v>
      </c>
      <c r="P1905">
        <f>ROUND(CQ1905*I1905,2)</f>
        <v>0</v>
      </c>
      <c r="Q1905">
        <f>ROUND(CR1905*I1905,2)</f>
        <v>0</v>
      </c>
      <c r="R1905">
        <f>ROUND(CS1905*I1905,2)</f>
        <v>0</v>
      </c>
      <c r="S1905">
        <f>ROUND(CT1905*I1905,2)</f>
        <v>0</v>
      </c>
      <c r="T1905">
        <f>ROUND(CU1905*I1905,2)</f>
        <v>0</v>
      </c>
      <c r="U1905">
        <f>CV1905*I1905</f>
        <v>0</v>
      </c>
      <c r="V1905">
        <f>CW1905*I1905</f>
        <v>0</v>
      </c>
      <c r="W1905">
        <f>ROUND(CX1905*I1905,2)</f>
        <v>0</v>
      </c>
      <c r="X1905">
        <f t="shared" si="817"/>
        <v>0</v>
      </c>
      <c r="Y1905">
        <f t="shared" si="817"/>
        <v>0</v>
      </c>
      <c r="AA1905">
        <v>36286615</v>
      </c>
      <c r="AB1905">
        <f>ROUND((AC1905+AD1905+AF1905),6)</f>
        <v>293249.3</v>
      </c>
      <c r="AC1905">
        <f>ROUND((ES1905),6)</f>
        <v>240384.27</v>
      </c>
      <c r="AD1905">
        <f>ROUND((((ET1905)-(EU1905))+AE1905),6)</f>
        <v>48628.82</v>
      </c>
      <c r="AE1905">
        <f t="shared" si="818"/>
        <v>18633.05</v>
      </c>
      <c r="AF1905">
        <f t="shared" si="818"/>
        <v>4236.21</v>
      </c>
      <c r="AG1905">
        <f>ROUND((AP1905),6)</f>
        <v>0</v>
      </c>
      <c r="AH1905">
        <f t="shared" si="819"/>
        <v>24.84</v>
      </c>
      <c r="AI1905">
        <f t="shared" si="819"/>
        <v>0</v>
      </c>
      <c r="AJ1905">
        <f>(AS1905)</f>
        <v>0</v>
      </c>
      <c r="AK1905">
        <v>293249.3</v>
      </c>
      <c r="AL1905">
        <v>240384.27</v>
      </c>
      <c r="AM1905">
        <v>48628.82</v>
      </c>
      <c r="AN1905">
        <v>18633.05</v>
      </c>
      <c r="AO1905">
        <v>4236.21</v>
      </c>
      <c r="AP1905">
        <v>0</v>
      </c>
      <c r="AQ1905">
        <v>24.84</v>
      </c>
      <c r="AR1905">
        <v>0</v>
      </c>
      <c r="AS1905">
        <v>0</v>
      </c>
      <c r="AT1905">
        <v>70</v>
      </c>
      <c r="AU1905">
        <v>10</v>
      </c>
      <c r="AV1905">
        <v>1</v>
      </c>
      <c r="AW1905">
        <v>1</v>
      </c>
      <c r="AZ1905">
        <v>1</v>
      </c>
      <c r="BA1905">
        <v>1</v>
      </c>
      <c r="BB1905">
        <v>1</v>
      </c>
      <c r="BC1905">
        <v>1</v>
      </c>
      <c r="BD1905" t="s">
        <v>3</v>
      </c>
      <c r="BE1905" t="s">
        <v>3</v>
      </c>
      <c r="BF1905" t="s">
        <v>3</v>
      </c>
      <c r="BG1905" t="s">
        <v>3</v>
      </c>
      <c r="BH1905">
        <v>0</v>
      </c>
      <c r="BI1905">
        <v>4</v>
      </c>
      <c r="BJ1905" t="s">
        <v>213</v>
      </c>
      <c r="BM1905">
        <v>0</v>
      </c>
      <c r="BN1905">
        <v>0</v>
      </c>
      <c r="BO1905" t="s">
        <v>3</v>
      </c>
      <c r="BP1905">
        <v>0</v>
      </c>
      <c r="BQ1905">
        <v>1</v>
      </c>
      <c r="BR1905">
        <v>0</v>
      </c>
      <c r="BS1905">
        <v>1</v>
      </c>
      <c r="BT1905">
        <v>1</v>
      </c>
      <c r="BU1905">
        <v>1</v>
      </c>
      <c r="BV1905">
        <v>1</v>
      </c>
      <c r="BW1905">
        <v>1</v>
      </c>
      <c r="BX1905">
        <v>1</v>
      </c>
      <c r="BY1905" t="s">
        <v>3</v>
      </c>
      <c r="BZ1905">
        <v>70</v>
      </c>
      <c r="CA1905">
        <v>10</v>
      </c>
      <c r="CE1905">
        <v>0</v>
      </c>
      <c r="CF1905">
        <v>0</v>
      </c>
      <c r="CG1905">
        <v>0</v>
      </c>
      <c r="CM1905">
        <v>0</v>
      </c>
      <c r="CN1905" t="s">
        <v>3</v>
      </c>
      <c r="CO1905">
        <v>0</v>
      </c>
      <c r="CP1905">
        <f>(P1905+Q1905+S1905)</f>
        <v>0</v>
      </c>
      <c r="CQ1905">
        <f>(AC1905*BC1905*AW1905)</f>
        <v>240384.27</v>
      </c>
      <c r="CR1905">
        <f>((((ET1905)*BB1905-(EU1905)*BS1905)+AE1905*BS1905)*AV1905)</f>
        <v>48628.82</v>
      </c>
      <c r="CS1905">
        <f>(AE1905*BS1905*AV1905)</f>
        <v>18633.05</v>
      </c>
      <c r="CT1905">
        <f>(AF1905*BA1905*AV1905)</f>
        <v>4236.21</v>
      </c>
      <c r="CU1905">
        <f>AG1905</f>
        <v>0</v>
      </c>
      <c r="CV1905">
        <f>(AH1905*AV1905)</f>
        <v>24.84</v>
      </c>
      <c r="CW1905">
        <f t="shared" si="820"/>
        <v>0</v>
      </c>
      <c r="CX1905">
        <f t="shared" si="820"/>
        <v>0</v>
      </c>
      <c r="CY1905">
        <f>((S1905*BZ1905)/100)</f>
        <v>0</v>
      </c>
      <c r="CZ1905">
        <f>((S1905*CA1905)/100)</f>
        <v>0</v>
      </c>
      <c r="DC1905" t="s">
        <v>3</v>
      </c>
      <c r="DD1905" t="s">
        <v>3</v>
      </c>
      <c r="DE1905" t="s">
        <v>3</v>
      </c>
      <c r="DF1905" t="s">
        <v>3</v>
      </c>
      <c r="DG1905" t="s">
        <v>3</v>
      </c>
      <c r="DH1905" t="s">
        <v>3</v>
      </c>
      <c r="DI1905" t="s">
        <v>3</v>
      </c>
      <c r="DJ1905" t="s">
        <v>3</v>
      </c>
      <c r="DK1905" t="s">
        <v>3</v>
      </c>
      <c r="DL1905" t="s">
        <v>3</v>
      </c>
      <c r="DM1905" t="s">
        <v>3</v>
      </c>
      <c r="DN1905">
        <v>0</v>
      </c>
      <c r="DO1905">
        <v>0</v>
      </c>
      <c r="DP1905">
        <v>1</v>
      </c>
      <c r="DQ1905">
        <v>1</v>
      </c>
      <c r="DU1905">
        <v>1007</v>
      </c>
      <c r="DV1905" t="s">
        <v>164</v>
      </c>
      <c r="DW1905" t="s">
        <v>164</v>
      </c>
      <c r="DX1905">
        <v>100</v>
      </c>
      <c r="EE1905">
        <v>34857346</v>
      </c>
      <c r="EF1905">
        <v>1</v>
      </c>
      <c r="EG1905" t="s">
        <v>86</v>
      </c>
      <c r="EH1905">
        <v>0</v>
      </c>
      <c r="EI1905" t="s">
        <v>3</v>
      </c>
      <c r="EJ1905">
        <v>4</v>
      </c>
      <c r="EK1905">
        <v>0</v>
      </c>
      <c r="EL1905" t="s">
        <v>87</v>
      </c>
      <c r="EM1905" t="s">
        <v>88</v>
      </c>
      <c r="EO1905" t="s">
        <v>3</v>
      </c>
      <c r="EQ1905">
        <v>0</v>
      </c>
      <c r="ER1905">
        <v>293249.3</v>
      </c>
      <c r="ES1905">
        <v>240384.27</v>
      </c>
      <c r="ET1905">
        <v>48628.82</v>
      </c>
      <c r="EU1905">
        <v>18633.05</v>
      </c>
      <c r="EV1905">
        <v>4236.21</v>
      </c>
      <c r="EW1905">
        <v>24.84</v>
      </c>
      <c r="EX1905">
        <v>0</v>
      </c>
      <c r="EY1905">
        <v>0</v>
      </c>
      <c r="FQ1905">
        <v>0</v>
      </c>
      <c r="FR1905">
        <f>ROUND(IF(AND(BH1905=3,BI1905=3),P1905,0),2)</f>
        <v>0</v>
      </c>
      <c r="FS1905">
        <v>0</v>
      </c>
      <c r="FX1905">
        <v>70</v>
      </c>
      <c r="FY1905">
        <v>10</v>
      </c>
      <c r="GA1905" t="s">
        <v>3</v>
      </c>
      <c r="GD1905">
        <v>0</v>
      </c>
      <c r="GF1905">
        <v>-1242174762</v>
      </c>
      <c r="GG1905">
        <v>2</v>
      </c>
      <c r="GH1905">
        <v>1</v>
      </c>
      <c r="GI1905">
        <v>-2</v>
      </c>
      <c r="GJ1905">
        <v>0</v>
      </c>
      <c r="GK1905">
        <f>ROUND(R1905*(R12)/100,2)</f>
        <v>0</v>
      </c>
      <c r="GL1905">
        <f>ROUND(IF(AND(BH1905=3,BI1905=3,FS1905&lt;&gt;0),P1905,0),2)</f>
        <v>0</v>
      </c>
      <c r="GM1905">
        <f>ROUND(O1905+X1905+Y1905+GK1905,2)+GX1905</f>
        <v>0</v>
      </c>
      <c r="GN1905">
        <f>IF(OR(BI1905=0,BI1905=1),ROUND(O1905+X1905+Y1905+GK1905,2),0)</f>
        <v>0</v>
      </c>
      <c r="GO1905">
        <f>IF(BI1905=2,ROUND(O1905+X1905+Y1905+GK1905,2),0)</f>
        <v>0</v>
      </c>
      <c r="GP1905">
        <f>IF(BI1905=4,ROUND(O1905+X1905+Y1905+GK1905,2)+GX1905,0)</f>
        <v>0</v>
      </c>
      <c r="GR1905">
        <v>0</v>
      </c>
      <c r="GS1905">
        <v>3</v>
      </c>
      <c r="GT1905">
        <v>0</v>
      </c>
      <c r="GU1905" t="s">
        <v>3</v>
      </c>
      <c r="GV1905">
        <f>ROUND((GT1905),6)</f>
        <v>0</v>
      </c>
      <c r="GW1905">
        <v>1</v>
      </c>
      <c r="GX1905">
        <f>ROUND(HC1905*I1905,2)</f>
        <v>0</v>
      </c>
      <c r="HA1905">
        <v>0</v>
      </c>
      <c r="HB1905">
        <v>0</v>
      </c>
      <c r="HC1905">
        <f>GV1905*GW1905</f>
        <v>0</v>
      </c>
      <c r="IK1905">
        <v>0</v>
      </c>
    </row>
    <row r="1906" spans="1:245" x14ac:dyDescent="0.2">
      <c r="A1906">
        <v>17</v>
      </c>
      <c r="B1906">
        <v>1</v>
      </c>
      <c r="C1906">
        <f>ROW(SmtRes!A255)</f>
        <v>255</v>
      </c>
      <c r="D1906">
        <f>ROW(EtalonRes!A235)</f>
        <v>235</v>
      </c>
      <c r="E1906" t="s">
        <v>128</v>
      </c>
      <c r="F1906" t="s">
        <v>200</v>
      </c>
      <c r="G1906" t="s">
        <v>224</v>
      </c>
      <c r="H1906" t="s">
        <v>202</v>
      </c>
      <c r="I1906">
        <v>0</v>
      </c>
      <c r="J1906">
        <v>0</v>
      </c>
      <c r="O1906">
        <f>ROUND(CP1906,2)</f>
        <v>0</v>
      </c>
      <c r="P1906">
        <f>ROUND(CQ1906*I1906,2)</f>
        <v>0</v>
      </c>
      <c r="Q1906">
        <f>ROUND(CR1906*I1906,2)</f>
        <v>0</v>
      </c>
      <c r="R1906">
        <f>ROUND(CS1906*I1906,2)</f>
        <v>0</v>
      </c>
      <c r="S1906">
        <f>ROUND(CT1906*I1906,2)</f>
        <v>0</v>
      </c>
      <c r="T1906">
        <f>ROUND(CU1906*I1906,2)</f>
        <v>0</v>
      </c>
      <c r="U1906">
        <f>CV1906*I1906</f>
        <v>0</v>
      </c>
      <c r="V1906">
        <f>CW1906*I1906</f>
        <v>0</v>
      </c>
      <c r="W1906">
        <f>ROUND(CX1906*I1906,2)</f>
        <v>0</v>
      </c>
      <c r="X1906">
        <f t="shared" si="817"/>
        <v>0</v>
      </c>
      <c r="Y1906">
        <f t="shared" si="817"/>
        <v>0</v>
      </c>
      <c r="AA1906">
        <v>36286615</v>
      </c>
      <c r="AB1906">
        <f>ROUND((AC1906+AD1906+AF1906),6)</f>
        <v>24027.06</v>
      </c>
      <c r="AC1906">
        <f>ROUND((ES1906),6)</f>
        <v>20886.79</v>
      </c>
      <c r="AD1906">
        <f>ROUND((((ET1906)-(EU1906))+AE1906),6)</f>
        <v>994.47</v>
      </c>
      <c r="AE1906">
        <f t="shared" si="818"/>
        <v>403.85</v>
      </c>
      <c r="AF1906">
        <f t="shared" si="818"/>
        <v>2145.8000000000002</v>
      </c>
      <c r="AG1906">
        <f>ROUND((AP1906),6)</f>
        <v>0</v>
      </c>
      <c r="AH1906">
        <f t="shared" si="819"/>
        <v>10.3</v>
      </c>
      <c r="AI1906">
        <f t="shared" si="819"/>
        <v>0</v>
      </c>
      <c r="AJ1906">
        <f>(AS1906)</f>
        <v>0</v>
      </c>
      <c r="AK1906">
        <v>24027.06</v>
      </c>
      <c r="AL1906">
        <v>20886.79</v>
      </c>
      <c r="AM1906">
        <v>994.47</v>
      </c>
      <c r="AN1906">
        <v>403.85</v>
      </c>
      <c r="AO1906">
        <v>2145.8000000000002</v>
      </c>
      <c r="AP1906">
        <v>0</v>
      </c>
      <c r="AQ1906">
        <v>10.3</v>
      </c>
      <c r="AR1906">
        <v>0</v>
      </c>
      <c r="AS1906">
        <v>0</v>
      </c>
      <c r="AT1906">
        <v>70</v>
      </c>
      <c r="AU1906">
        <v>10</v>
      </c>
      <c r="AV1906">
        <v>1</v>
      </c>
      <c r="AW1906">
        <v>1</v>
      </c>
      <c r="AZ1906">
        <v>1</v>
      </c>
      <c r="BA1906">
        <v>1</v>
      </c>
      <c r="BB1906">
        <v>1</v>
      </c>
      <c r="BC1906">
        <v>1</v>
      </c>
      <c r="BD1906" t="s">
        <v>3</v>
      </c>
      <c r="BE1906" t="s">
        <v>3</v>
      </c>
      <c r="BF1906" t="s">
        <v>3</v>
      </c>
      <c r="BG1906" t="s">
        <v>3</v>
      </c>
      <c r="BH1906">
        <v>0</v>
      </c>
      <c r="BI1906">
        <v>4</v>
      </c>
      <c r="BJ1906" t="s">
        <v>225</v>
      </c>
      <c r="BM1906">
        <v>0</v>
      </c>
      <c r="BN1906">
        <v>0</v>
      </c>
      <c r="BO1906" t="s">
        <v>3</v>
      </c>
      <c r="BP1906">
        <v>0</v>
      </c>
      <c r="BQ1906">
        <v>1</v>
      </c>
      <c r="BR1906">
        <v>0</v>
      </c>
      <c r="BS1906">
        <v>1</v>
      </c>
      <c r="BT1906">
        <v>1</v>
      </c>
      <c r="BU1906">
        <v>1</v>
      </c>
      <c r="BV1906">
        <v>1</v>
      </c>
      <c r="BW1906">
        <v>1</v>
      </c>
      <c r="BX1906">
        <v>1</v>
      </c>
      <c r="BY1906" t="s">
        <v>3</v>
      </c>
      <c r="BZ1906">
        <v>70</v>
      </c>
      <c r="CA1906">
        <v>10</v>
      </c>
      <c r="CE1906">
        <v>0</v>
      </c>
      <c r="CF1906">
        <v>0</v>
      </c>
      <c r="CG1906">
        <v>0</v>
      </c>
      <c r="CM1906">
        <v>0</v>
      </c>
      <c r="CN1906" t="s">
        <v>3</v>
      </c>
      <c r="CO1906">
        <v>0</v>
      </c>
      <c r="CP1906">
        <f>(P1906+Q1906+S1906)</f>
        <v>0</v>
      </c>
      <c r="CQ1906">
        <f>(AC1906*BC1906*AW1906)</f>
        <v>20886.79</v>
      </c>
      <c r="CR1906">
        <f>((((ET1906)*BB1906-(EU1906)*BS1906)+AE1906*BS1906)*AV1906)</f>
        <v>994.47</v>
      </c>
      <c r="CS1906">
        <f>(AE1906*BS1906*AV1906)</f>
        <v>403.85</v>
      </c>
      <c r="CT1906">
        <f>(AF1906*BA1906*AV1906)</f>
        <v>2145.8000000000002</v>
      </c>
      <c r="CU1906">
        <f>AG1906</f>
        <v>0</v>
      </c>
      <c r="CV1906">
        <f>(AH1906*AV1906)</f>
        <v>10.3</v>
      </c>
      <c r="CW1906">
        <f t="shared" si="820"/>
        <v>0</v>
      </c>
      <c r="CX1906">
        <f t="shared" si="820"/>
        <v>0</v>
      </c>
      <c r="CY1906">
        <f>((S1906*BZ1906)/100)</f>
        <v>0</v>
      </c>
      <c r="CZ1906">
        <f>((S1906*CA1906)/100)</f>
        <v>0</v>
      </c>
      <c r="DC1906" t="s">
        <v>3</v>
      </c>
      <c r="DD1906" t="s">
        <v>3</v>
      </c>
      <c r="DE1906" t="s">
        <v>3</v>
      </c>
      <c r="DF1906" t="s">
        <v>3</v>
      </c>
      <c r="DG1906" t="s">
        <v>3</v>
      </c>
      <c r="DH1906" t="s">
        <v>3</v>
      </c>
      <c r="DI1906" t="s">
        <v>3</v>
      </c>
      <c r="DJ1906" t="s">
        <v>3</v>
      </c>
      <c r="DK1906" t="s">
        <v>3</v>
      </c>
      <c r="DL1906" t="s">
        <v>3</v>
      </c>
      <c r="DM1906" t="s">
        <v>3</v>
      </c>
      <c r="DN1906">
        <v>0</v>
      </c>
      <c r="DO1906">
        <v>0</v>
      </c>
      <c r="DP1906">
        <v>1</v>
      </c>
      <c r="DQ1906">
        <v>1</v>
      </c>
      <c r="DU1906">
        <v>1005</v>
      </c>
      <c r="DV1906" t="s">
        <v>202</v>
      </c>
      <c r="DW1906" t="s">
        <v>202</v>
      </c>
      <c r="DX1906">
        <v>100</v>
      </c>
      <c r="EE1906">
        <v>34857346</v>
      </c>
      <c r="EF1906">
        <v>1</v>
      </c>
      <c r="EG1906" t="s">
        <v>86</v>
      </c>
      <c r="EH1906">
        <v>0</v>
      </c>
      <c r="EI1906" t="s">
        <v>3</v>
      </c>
      <c r="EJ1906">
        <v>4</v>
      </c>
      <c r="EK1906">
        <v>0</v>
      </c>
      <c r="EL1906" t="s">
        <v>87</v>
      </c>
      <c r="EM1906" t="s">
        <v>88</v>
      </c>
      <c r="EO1906" t="s">
        <v>3</v>
      </c>
      <c r="EQ1906">
        <v>0</v>
      </c>
      <c r="ER1906">
        <v>24027.06</v>
      </c>
      <c r="ES1906">
        <v>20886.79</v>
      </c>
      <c r="ET1906">
        <v>994.47</v>
      </c>
      <c r="EU1906">
        <v>403.85</v>
      </c>
      <c r="EV1906">
        <v>2145.8000000000002</v>
      </c>
      <c r="EW1906">
        <v>10.3</v>
      </c>
      <c r="EX1906">
        <v>0</v>
      </c>
      <c r="EY1906">
        <v>0</v>
      </c>
      <c r="FQ1906">
        <v>0</v>
      </c>
      <c r="FR1906">
        <f>ROUND(IF(AND(BH1906=3,BI1906=3),P1906,0),2)</f>
        <v>0</v>
      </c>
      <c r="FS1906">
        <v>0</v>
      </c>
      <c r="FX1906">
        <v>70</v>
      </c>
      <c r="FY1906">
        <v>10</v>
      </c>
      <c r="GA1906" t="s">
        <v>3</v>
      </c>
      <c r="GD1906">
        <v>0</v>
      </c>
      <c r="GF1906">
        <v>421045255</v>
      </c>
      <c r="GG1906">
        <v>2</v>
      </c>
      <c r="GH1906">
        <v>1</v>
      </c>
      <c r="GI1906">
        <v>-2</v>
      </c>
      <c r="GJ1906">
        <v>0</v>
      </c>
      <c r="GK1906">
        <f>ROUND(R1906*(R12)/100,2)</f>
        <v>0</v>
      </c>
      <c r="GL1906">
        <f>ROUND(IF(AND(BH1906=3,BI1906=3,FS1906&lt;&gt;0),P1906,0),2)</f>
        <v>0</v>
      </c>
      <c r="GM1906">
        <f>ROUND(O1906+X1906+Y1906+GK1906,2)+GX1906</f>
        <v>0</v>
      </c>
      <c r="GN1906">
        <f>IF(OR(BI1906=0,BI1906=1),ROUND(O1906+X1906+Y1906+GK1906,2),0)</f>
        <v>0</v>
      </c>
      <c r="GO1906">
        <f>IF(BI1906=2,ROUND(O1906+X1906+Y1906+GK1906,2),0)</f>
        <v>0</v>
      </c>
      <c r="GP1906">
        <f>IF(BI1906=4,ROUND(O1906+X1906+Y1906+GK1906,2)+GX1906,0)</f>
        <v>0</v>
      </c>
      <c r="GR1906">
        <v>0</v>
      </c>
      <c r="GS1906">
        <v>3</v>
      </c>
      <c r="GT1906">
        <v>0</v>
      </c>
      <c r="GU1906" t="s">
        <v>3</v>
      </c>
      <c r="GV1906">
        <f>ROUND((GT1906),6)</f>
        <v>0</v>
      </c>
      <c r="GW1906">
        <v>1</v>
      </c>
      <c r="GX1906">
        <f>ROUND(HC1906*I1906,2)</f>
        <v>0</v>
      </c>
      <c r="HA1906">
        <v>0</v>
      </c>
      <c r="HB1906">
        <v>0</v>
      </c>
      <c r="HC1906">
        <f>GV1906*GW1906</f>
        <v>0</v>
      </c>
      <c r="IK1906">
        <v>0</v>
      </c>
    </row>
    <row r="1907" spans="1:245" x14ac:dyDescent="0.2">
      <c r="A1907">
        <v>18</v>
      </c>
      <c r="B1907">
        <v>1</v>
      </c>
      <c r="C1907">
        <v>254</v>
      </c>
      <c r="E1907" t="s">
        <v>308</v>
      </c>
      <c r="F1907" t="s">
        <v>205</v>
      </c>
      <c r="G1907" t="s">
        <v>206</v>
      </c>
      <c r="H1907" t="s">
        <v>171</v>
      </c>
      <c r="I1907">
        <f>I1906*J1907</f>
        <v>0</v>
      </c>
      <c r="J1907">
        <v>-7.14</v>
      </c>
      <c r="O1907">
        <f>ROUND(CP1907,2)</f>
        <v>0</v>
      </c>
      <c r="P1907">
        <f>ROUND(CQ1907*I1907,2)</f>
        <v>0</v>
      </c>
      <c r="Q1907">
        <f>ROUND(CR1907*I1907,2)</f>
        <v>0</v>
      </c>
      <c r="R1907">
        <f>ROUND(CS1907*I1907,2)</f>
        <v>0</v>
      </c>
      <c r="S1907">
        <f>ROUND(CT1907*I1907,2)</f>
        <v>0</v>
      </c>
      <c r="T1907">
        <f>ROUND(CU1907*I1907,2)</f>
        <v>0</v>
      </c>
      <c r="U1907">
        <f>CV1907*I1907</f>
        <v>0</v>
      </c>
      <c r="V1907">
        <f>CW1907*I1907</f>
        <v>0</v>
      </c>
      <c r="W1907">
        <f>ROUND(CX1907*I1907,2)</f>
        <v>0</v>
      </c>
      <c r="X1907">
        <f t="shared" si="817"/>
        <v>0</v>
      </c>
      <c r="Y1907">
        <f t="shared" si="817"/>
        <v>0</v>
      </c>
      <c r="AA1907">
        <v>36286615</v>
      </c>
      <c r="AB1907">
        <f>ROUND((AC1907+AD1907+AF1907),6)</f>
        <v>2653.46</v>
      </c>
      <c r="AC1907">
        <f>ROUND((ES1907),6)</f>
        <v>2653.46</v>
      </c>
      <c r="AD1907">
        <f>ROUND((((ET1907)-(EU1907))+AE1907),6)</f>
        <v>0</v>
      </c>
      <c r="AE1907">
        <f t="shared" si="818"/>
        <v>0</v>
      </c>
      <c r="AF1907">
        <f t="shared" si="818"/>
        <v>0</v>
      </c>
      <c r="AG1907">
        <f>ROUND((AP1907),6)</f>
        <v>0</v>
      </c>
      <c r="AH1907">
        <f t="shared" si="819"/>
        <v>0</v>
      </c>
      <c r="AI1907">
        <f t="shared" si="819"/>
        <v>0</v>
      </c>
      <c r="AJ1907">
        <f>(AS1907)</f>
        <v>0</v>
      </c>
      <c r="AK1907">
        <v>2653.46</v>
      </c>
      <c r="AL1907">
        <v>2653.46</v>
      </c>
      <c r="AM1907">
        <v>0</v>
      </c>
      <c r="AN1907">
        <v>0</v>
      </c>
      <c r="AO1907">
        <v>0</v>
      </c>
      <c r="AP1907">
        <v>0</v>
      </c>
      <c r="AQ1907">
        <v>0</v>
      </c>
      <c r="AR1907">
        <v>0</v>
      </c>
      <c r="AS1907">
        <v>0</v>
      </c>
      <c r="AT1907">
        <v>70</v>
      </c>
      <c r="AU1907">
        <v>10</v>
      </c>
      <c r="AV1907">
        <v>1</v>
      </c>
      <c r="AW1907">
        <v>1</v>
      </c>
      <c r="AZ1907">
        <v>1</v>
      </c>
      <c r="BA1907">
        <v>1</v>
      </c>
      <c r="BB1907">
        <v>1</v>
      </c>
      <c r="BC1907">
        <v>1</v>
      </c>
      <c r="BD1907" t="s">
        <v>3</v>
      </c>
      <c r="BE1907" t="s">
        <v>3</v>
      </c>
      <c r="BF1907" t="s">
        <v>3</v>
      </c>
      <c r="BG1907" t="s">
        <v>3</v>
      </c>
      <c r="BH1907">
        <v>3</v>
      </c>
      <c r="BI1907">
        <v>4</v>
      </c>
      <c r="BJ1907" t="s">
        <v>223</v>
      </c>
      <c r="BM1907">
        <v>0</v>
      </c>
      <c r="BN1907">
        <v>0</v>
      </c>
      <c r="BO1907" t="s">
        <v>3</v>
      </c>
      <c r="BP1907">
        <v>0</v>
      </c>
      <c r="BQ1907">
        <v>1</v>
      </c>
      <c r="BR1907">
        <v>1</v>
      </c>
      <c r="BS1907">
        <v>1</v>
      </c>
      <c r="BT1907">
        <v>1</v>
      </c>
      <c r="BU1907">
        <v>1</v>
      </c>
      <c r="BV1907">
        <v>1</v>
      </c>
      <c r="BW1907">
        <v>1</v>
      </c>
      <c r="BX1907">
        <v>1</v>
      </c>
      <c r="BY1907" t="s">
        <v>3</v>
      </c>
      <c r="BZ1907">
        <v>70</v>
      </c>
      <c r="CA1907">
        <v>10</v>
      </c>
      <c r="CE1907">
        <v>0</v>
      </c>
      <c r="CF1907">
        <v>0</v>
      </c>
      <c r="CG1907">
        <v>0</v>
      </c>
      <c r="CM1907">
        <v>0</v>
      </c>
      <c r="CN1907" t="s">
        <v>3</v>
      </c>
      <c r="CO1907">
        <v>0</v>
      </c>
      <c r="CP1907">
        <f>(P1907+Q1907+S1907)</f>
        <v>0</v>
      </c>
      <c r="CQ1907">
        <f>(AC1907*BC1907*AW1907)</f>
        <v>2653.46</v>
      </c>
      <c r="CR1907">
        <f>((((ET1907)*BB1907-(EU1907)*BS1907)+AE1907*BS1907)*AV1907)</f>
        <v>0</v>
      </c>
      <c r="CS1907">
        <f>(AE1907*BS1907*AV1907)</f>
        <v>0</v>
      </c>
      <c r="CT1907">
        <f>(AF1907*BA1907*AV1907)</f>
        <v>0</v>
      </c>
      <c r="CU1907">
        <f>AG1907</f>
        <v>0</v>
      </c>
      <c r="CV1907">
        <f>(AH1907*AV1907)</f>
        <v>0</v>
      </c>
      <c r="CW1907">
        <f t="shared" si="820"/>
        <v>0</v>
      </c>
      <c r="CX1907">
        <f t="shared" si="820"/>
        <v>0</v>
      </c>
      <c r="CY1907">
        <f>((S1907*BZ1907)/100)</f>
        <v>0</v>
      </c>
      <c r="CZ1907">
        <f>((S1907*CA1907)/100)</f>
        <v>0</v>
      </c>
      <c r="DC1907" t="s">
        <v>3</v>
      </c>
      <c r="DD1907" t="s">
        <v>3</v>
      </c>
      <c r="DE1907" t="s">
        <v>3</v>
      </c>
      <c r="DF1907" t="s">
        <v>3</v>
      </c>
      <c r="DG1907" t="s">
        <v>3</v>
      </c>
      <c r="DH1907" t="s">
        <v>3</v>
      </c>
      <c r="DI1907" t="s">
        <v>3</v>
      </c>
      <c r="DJ1907" t="s">
        <v>3</v>
      </c>
      <c r="DK1907" t="s">
        <v>3</v>
      </c>
      <c r="DL1907" t="s">
        <v>3</v>
      </c>
      <c r="DM1907" t="s">
        <v>3</v>
      </c>
      <c r="DN1907">
        <v>0</v>
      </c>
      <c r="DO1907">
        <v>0</v>
      </c>
      <c r="DP1907">
        <v>1</v>
      </c>
      <c r="DQ1907">
        <v>1</v>
      </c>
      <c r="DU1907">
        <v>1009</v>
      </c>
      <c r="DV1907" t="s">
        <v>171</v>
      </c>
      <c r="DW1907" t="s">
        <v>171</v>
      </c>
      <c r="DX1907">
        <v>1000</v>
      </c>
      <c r="EE1907">
        <v>34857346</v>
      </c>
      <c r="EF1907">
        <v>1</v>
      </c>
      <c r="EG1907" t="s">
        <v>86</v>
      </c>
      <c r="EH1907">
        <v>0</v>
      </c>
      <c r="EI1907" t="s">
        <v>3</v>
      </c>
      <c r="EJ1907">
        <v>4</v>
      </c>
      <c r="EK1907">
        <v>0</v>
      </c>
      <c r="EL1907" t="s">
        <v>87</v>
      </c>
      <c r="EM1907" t="s">
        <v>88</v>
      </c>
      <c r="EO1907" t="s">
        <v>3</v>
      </c>
      <c r="EQ1907">
        <v>32768</v>
      </c>
      <c r="ER1907">
        <v>2653.46</v>
      </c>
      <c r="ES1907">
        <v>2653.46</v>
      </c>
      <c r="ET1907">
        <v>0</v>
      </c>
      <c r="EU1907">
        <v>0</v>
      </c>
      <c r="EV1907">
        <v>0</v>
      </c>
      <c r="EW1907">
        <v>0</v>
      </c>
      <c r="EX1907">
        <v>0</v>
      </c>
      <c r="FQ1907">
        <v>0</v>
      </c>
      <c r="FR1907">
        <f>ROUND(IF(AND(BH1907=3,BI1907=3),P1907,0),2)</f>
        <v>0</v>
      </c>
      <c r="FS1907">
        <v>0</v>
      </c>
      <c r="FX1907">
        <v>70</v>
      </c>
      <c r="FY1907">
        <v>10</v>
      </c>
      <c r="GA1907" t="s">
        <v>3</v>
      </c>
      <c r="GD1907">
        <v>0</v>
      </c>
      <c r="GF1907">
        <v>633964965</v>
      </c>
      <c r="GG1907">
        <v>2</v>
      </c>
      <c r="GH1907">
        <v>1</v>
      </c>
      <c r="GI1907">
        <v>-2</v>
      </c>
      <c r="GJ1907">
        <v>0</v>
      </c>
      <c r="GK1907">
        <f>ROUND(R1907*(R12)/100,2)</f>
        <v>0</v>
      </c>
      <c r="GL1907">
        <f>ROUND(IF(AND(BH1907=3,BI1907=3,FS1907&lt;&gt;0),P1907,0),2)</f>
        <v>0</v>
      </c>
      <c r="GM1907">
        <f>ROUND(O1907+X1907+Y1907+GK1907,2)+GX1907</f>
        <v>0</v>
      </c>
      <c r="GN1907">
        <f>IF(OR(BI1907=0,BI1907=1),ROUND(O1907+X1907+Y1907+GK1907,2),0)</f>
        <v>0</v>
      </c>
      <c r="GO1907">
        <f>IF(BI1907=2,ROUND(O1907+X1907+Y1907+GK1907,2),0)</f>
        <v>0</v>
      </c>
      <c r="GP1907">
        <f>IF(BI1907=4,ROUND(O1907+X1907+Y1907+GK1907,2)+GX1907,0)</f>
        <v>0</v>
      </c>
      <c r="GR1907">
        <v>0</v>
      </c>
      <c r="GS1907">
        <v>3</v>
      </c>
      <c r="GT1907">
        <v>0</v>
      </c>
      <c r="GU1907" t="s">
        <v>3</v>
      </c>
      <c r="GV1907">
        <f>ROUND((GT1907),6)</f>
        <v>0</v>
      </c>
      <c r="GW1907">
        <v>1</v>
      </c>
      <c r="GX1907">
        <f>ROUND(HC1907*I1907,2)</f>
        <v>0</v>
      </c>
      <c r="HA1907">
        <v>0</v>
      </c>
      <c r="HB1907">
        <v>0</v>
      </c>
      <c r="HC1907">
        <f>GV1907*GW1907</f>
        <v>0</v>
      </c>
      <c r="IK1907">
        <v>0</v>
      </c>
    </row>
    <row r="1908" spans="1:245" x14ac:dyDescent="0.2">
      <c r="A1908">
        <v>18</v>
      </c>
      <c r="B1908">
        <v>1</v>
      </c>
      <c r="C1908">
        <v>255</v>
      </c>
      <c r="E1908" t="s">
        <v>309</v>
      </c>
      <c r="F1908" t="s">
        <v>205</v>
      </c>
      <c r="G1908" t="s">
        <v>206</v>
      </c>
      <c r="H1908" t="s">
        <v>171</v>
      </c>
      <c r="I1908">
        <f>I1906*J1908</f>
        <v>0</v>
      </c>
      <c r="J1908">
        <v>11.9</v>
      </c>
      <c r="O1908">
        <f>ROUND(CP1908,2)</f>
        <v>0</v>
      </c>
      <c r="P1908">
        <f>ROUND(CQ1908*I1908,2)</f>
        <v>0</v>
      </c>
      <c r="Q1908">
        <f>ROUND(CR1908*I1908,2)</f>
        <v>0</v>
      </c>
      <c r="R1908">
        <f>ROUND(CS1908*I1908,2)</f>
        <v>0</v>
      </c>
      <c r="S1908">
        <f>ROUND(CT1908*I1908,2)</f>
        <v>0</v>
      </c>
      <c r="T1908">
        <f>ROUND(CU1908*I1908,2)</f>
        <v>0</v>
      </c>
      <c r="U1908">
        <f>CV1908*I1908</f>
        <v>0</v>
      </c>
      <c r="V1908">
        <f>CW1908*I1908</f>
        <v>0</v>
      </c>
      <c r="W1908">
        <f>ROUND(CX1908*I1908,2)</f>
        <v>0</v>
      </c>
      <c r="X1908">
        <f t="shared" si="817"/>
        <v>0</v>
      </c>
      <c r="Y1908">
        <f t="shared" si="817"/>
        <v>0</v>
      </c>
      <c r="AA1908">
        <v>36286615</v>
      </c>
      <c r="AB1908">
        <f>ROUND((AC1908+AD1908+AF1908),6)</f>
        <v>2653.46</v>
      </c>
      <c r="AC1908">
        <f>ROUND((ES1908),6)</f>
        <v>2653.46</v>
      </c>
      <c r="AD1908">
        <f>ROUND((((ET1908)-(EU1908))+AE1908),6)</f>
        <v>0</v>
      </c>
      <c r="AE1908">
        <f t="shared" si="818"/>
        <v>0</v>
      </c>
      <c r="AF1908">
        <f t="shared" si="818"/>
        <v>0</v>
      </c>
      <c r="AG1908">
        <f>ROUND((AP1908),6)</f>
        <v>0</v>
      </c>
      <c r="AH1908">
        <f t="shared" si="819"/>
        <v>0</v>
      </c>
      <c r="AI1908">
        <f t="shared" si="819"/>
        <v>0</v>
      </c>
      <c r="AJ1908">
        <f>(AS1908)</f>
        <v>0</v>
      </c>
      <c r="AK1908">
        <v>2653.46</v>
      </c>
      <c r="AL1908">
        <v>2653.46</v>
      </c>
      <c r="AM1908">
        <v>0</v>
      </c>
      <c r="AN1908">
        <v>0</v>
      </c>
      <c r="AO1908">
        <v>0</v>
      </c>
      <c r="AP1908">
        <v>0</v>
      </c>
      <c r="AQ1908">
        <v>0</v>
      </c>
      <c r="AR1908">
        <v>0</v>
      </c>
      <c r="AS1908">
        <v>0</v>
      </c>
      <c r="AT1908">
        <v>70</v>
      </c>
      <c r="AU1908">
        <v>10</v>
      </c>
      <c r="AV1908">
        <v>1</v>
      </c>
      <c r="AW1908">
        <v>1</v>
      </c>
      <c r="AZ1908">
        <v>1</v>
      </c>
      <c r="BA1908">
        <v>1</v>
      </c>
      <c r="BB1908">
        <v>1</v>
      </c>
      <c r="BC1908">
        <v>1</v>
      </c>
      <c r="BD1908" t="s">
        <v>3</v>
      </c>
      <c r="BE1908" t="s">
        <v>3</v>
      </c>
      <c r="BF1908" t="s">
        <v>3</v>
      </c>
      <c r="BG1908" t="s">
        <v>3</v>
      </c>
      <c r="BH1908">
        <v>3</v>
      </c>
      <c r="BI1908">
        <v>4</v>
      </c>
      <c r="BJ1908" t="s">
        <v>223</v>
      </c>
      <c r="BM1908">
        <v>0</v>
      </c>
      <c r="BN1908">
        <v>0</v>
      </c>
      <c r="BO1908" t="s">
        <v>3</v>
      </c>
      <c r="BP1908">
        <v>0</v>
      </c>
      <c r="BQ1908">
        <v>1</v>
      </c>
      <c r="BR1908">
        <v>0</v>
      </c>
      <c r="BS1908">
        <v>1</v>
      </c>
      <c r="BT1908">
        <v>1</v>
      </c>
      <c r="BU1908">
        <v>1</v>
      </c>
      <c r="BV1908">
        <v>1</v>
      </c>
      <c r="BW1908">
        <v>1</v>
      </c>
      <c r="BX1908">
        <v>1</v>
      </c>
      <c r="BY1908" t="s">
        <v>3</v>
      </c>
      <c r="BZ1908">
        <v>70</v>
      </c>
      <c r="CA1908">
        <v>10</v>
      </c>
      <c r="CE1908">
        <v>0</v>
      </c>
      <c r="CF1908">
        <v>0</v>
      </c>
      <c r="CG1908">
        <v>0</v>
      </c>
      <c r="CM1908">
        <v>0</v>
      </c>
      <c r="CN1908" t="s">
        <v>3</v>
      </c>
      <c r="CO1908">
        <v>0</v>
      </c>
      <c r="CP1908">
        <f>(P1908+Q1908+S1908)</f>
        <v>0</v>
      </c>
      <c r="CQ1908">
        <f>(AC1908*BC1908*AW1908)</f>
        <v>2653.46</v>
      </c>
      <c r="CR1908">
        <f>((((ET1908)*BB1908-(EU1908)*BS1908)+AE1908*BS1908)*AV1908)</f>
        <v>0</v>
      </c>
      <c r="CS1908">
        <f>(AE1908*BS1908*AV1908)</f>
        <v>0</v>
      </c>
      <c r="CT1908">
        <f>(AF1908*BA1908*AV1908)</f>
        <v>0</v>
      </c>
      <c r="CU1908">
        <f>AG1908</f>
        <v>0</v>
      </c>
      <c r="CV1908">
        <f>(AH1908*AV1908)</f>
        <v>0</v>
      </c>
      <c r="CW1908">
        <f t="shared" si="820"/>
        <v>0</v>
      </c>
      <c r="CX1908">
        <f t="shared" si="820"/>
        <v>0</v>
      </c>
      <c r="CY1908">
        <f>((S1908*BZ1908)/100)</f>
        <v>0</v>
      </c>
      <c r="CZ1908">
        <f>((S1908*CA1908)/100)</f>
        <v>0</v>
      </c>
      <c r="DC1908" t="s">
        <v>3</v>
      </c>
      <c r="DD1908" t="s">
        <v>3</v>
      </c>
      <c r="DE1908" t="s">
        <v>3</v>
      </c>
      <c r="DF1908" t="s">
        <v>3</v>
      </c>
      <c r="DG1908" t="s">
        <v>3</v>
      </c>
      <c r="DH1908" t="s">
        <v>3</v>
      </c>
      <c r="DI1908" t="s">
        <v>3</v>
      </c>
      <c r="DJ1908" t="s">
        <v>3</v>
      </c>
      <c r="DK1908" t="s">
        <v>3</v>
      </c>
      <c r="DL1908" t="s">
        <v>3</v>
      </c>
      <c r="DM1908" t="s">
        <v>3</v>
      </c>
      <c r="DN1908">
        <v>0</v>
      </c>
      <c r="DO1908">
        <v>0</v>
      </c>
      <c r="DP1908">
        <v>1</v>
      </c>
      <c r="DQ1908">
        <v>1</v>
      </c>
      <c r="DU1908">
        <v>1009</v>
      </c>
      <c r="DV1908" t="s">
        <v>171</v>
      </c>
      <c r="DW1908" t="s">
        <v>171</v>
      </c>
      <c r="DX1908">
        <v>1000</v>
      </c>
      <c r="EE1908">
        <v>34857346</v>
      </c>
      <c r="EF1908">
        <v>1</v>
      </c>
      <c r="EG1908" t="s">
        <v>86</v>
      </c>
      <c r="EH1908">
        <v>0</v>
      </c>
      <c r="EI1908" t="s">
        <v>3</v>
      </c>
      <c r="EJ1908">
        <v>4</v>
      </c>
      <c r="EK1908">
        <v>0</v>
      </c>
      <c r="EL1908" t="s">
        <v>87</v>
      </c>
      <c r="EM1908" t="s">
        <v>88</v>
      </c>
      <c r="EO1908" t="s">
        <v>3</v>
      </c>
      <c r="EQ1908">
        <v>0</v>
      </c>
      <c r="ER1908">
        <v>2653.46</v>
      </c>
      <c r="ES1908">
        <v>2653.46</v>
      </c>
      <c r="ET1908">
        <v>0</v>
      </c>
      <c r="EU1908">
        <v>0</v>
      </c>
      <c r="EV1908">
        <v>0</v>
      </c>
      <c r="EW1908">
        <v>0</v>
      </c>
      <c r="EX1908">
        <v>0</v>
      </c>
      <c r="FQ1908">
        <v>0</v>
      </c>
      <c r="FR1908">
        <f>ROUND(IF(AND(BH1908=3,BI1908=3),P1908,0),2)</f>
        <v>0</v>
      </c>
      <c r="FS1908">
        <v>0</v>
      </c>
      <c r="FX1908">
        <v>70</v>
      </c>
      <c r="FY1908">
        <v>10</v>
      </c>
      <c r="GA1908" t="s">
        <v>3</v>
      </c>
      <c r="GD1908">
        <v>0</v>
      </c>
      <c r="GF1908">
        <v>633964965</v>
      </c>
      <c r="GG1908">
        <v>2</v>
      </c>
      <c r="GH1908">
        <v>1</v>
      </c>
      <c r="GI1908">
        <v>-2</v>
      </c>
      <c r="GJ1908">
        <v>0</v>
      </c>
      <c r="GK1908">
        <f>ROUND(R1908*(R12)/100,2)</f>
        <v>0</v>
      </c>
      <c r="GL1908">
        <f>ROUND(IF(AND(BH1908=3,BI1908=3,FS1908&lt;&gt;0),P1908,0),2)</f>
        <v>0</v>
      </c>
      <c r="GM1908">
        <f>ROUND(O1908+X1908+Y1908+GK1908,2)+GX1908</f>
        <v>0</v>
      </c>
      <c r="GN1908">
        <f>IF(OR(BI1908=0,BI1908=1),ROUND(O1908+X1908+Y1908+GK1908,2),0)</f>
        <v>0</v>
      </c>
      <c r="GO1908">
        <f>IF(BI1908=2,ROUND(O1908+X1908+Y1908+GK1908,2),0)</f>
        <v>0</v>
      </c>
      <c r="GP1908">
        <f>IF(BI1908=4,ROUND(O1908+X1908+Y1908+GK1908,2)+GX1908,0)</f>
        <v>0</v>
      </c>
      <c r="GR1908">
        <v>0</v>
      </c>
      <c r="GS1908">
        <v>3</v>
      </c>
      <c r="GT1908">
        <v>0</v>
      </c>
      <c r="GU1908" t="s">
        <v>3</v>
      </c>
      <c r="GV1908">
        <f>ROUND((GT1908),6)</f>
        <v>0</v>
      </c>
      <c r="GW1908">
        <v>1</v>
      </c>
      <c r="GX1908">
        <f>ROUND(HC1908*I1908,2)</f>
        <v>0</v>
      </c>
      <c r="HA1908">
        <v>0</v>
      </c>
      <c r="HB1908">
        <v>0</v>
      </c>
      <c r="HC1908">
        <f>GV1908*GW1908</f>
        <v>0</v>
      </c>
      <c r="IK1908">
        <v>0</v>
      </c>
    </row>
    <row r="1910" spans="1:245" x14ac:dyDescent="0.2">
      <c r="A1910" s="2">
        <v>51</v>
      </c>
      <c r="B1910" s="2">
        <f>B1900</f>
        <v>1</v>
      </c>
      <c r="C1910" s="2">
        <f>A1900</f>
        <v>5</v>
      </c>
      <c r="D1910" s="2">
        <f>ROW(A1900)</f>
        <v>1900</v>
      </c>
      <c r="E1910" s="2"/>
      <c r="F1910" s="2" t="str">
        <f>IF(F1900&lt;&gt;"",F1900,"")</f>
        <v>1.1.3</v>
      </c>
      <c r="G1910" s="2" t="str">
        <f>IF(G1900&lt;&gt;"",G1900,"")</f>
        <v>Устройство тротуара</v>
      </c>
      <c r="H1910" s="2">
        <v>0</v>
      </c>
      <c r="I1910" s="2"/>
      <c r="J1910" s="2"/>
      <c r="K1910" s="2"/>
      <c r="L1910" s="2"/>
      <c r="M1910" s="2"/>
      <c r="N1910" s="2"/>
      <c r="O1910" s="2">
        <f t="shared" ref="O1910:T1910" si="821">ROUND(AB1910,2)</f>
        <v>0</v>
      </c>
      <c r="P1910" s="2">
        <f t="shared" si="821"/>
        <v>0</v>
      </c>
      <c r="Q1910" s="2">
        <f t="shared" si="821"/>
        <v>0</v>
      </c>
      <c r="R1910" s="2">
        <f t="shared" si="821"/>
        <v>0</v>
      </c>
      <c r="S1910" s="2">
        <f t="shared" si="821"/>
        <v>0</v>
      </c>
      <c r="T1910" s="2">
        <f t="shared" si="821"/>
        <v>0</v>
      </c>
      <c r="U1910" s="2">
        <f>AH1910</f>
        <v>0</v>
      </c>
      <c r="V1910" s="2">
        <f>AI1910</f>
        <v>0</v>
      </c>
      <c r="W1910" s="2">
        <f>ROUND(AJ1910,2)</f>
        <v>0</v>
      </c>
      <c r="X1910" s="2">
        <f>ROUND(AK1910,2)</f>
        <v>0</v>
      </c>
      <c r="Y1910" s="2">
        <f>ROUND(AL1910,2)</f>
        <v>0</v>
      </c>
      <c r="Z1910" s="2"/>
      <c r="AA1910" s="2"/>
      <c r="AB1910" s="2">
        <f>ROUND(SUMIF(AA1904:AA1908,"=36286615",O1904:O1908),2)</f>
        <v>0</v>
      </c>
      <c r="AC1910" s="2">
        <f>ROUND(SUMIF(AA1904:AA1908,"=36286615",P1904:P1908),2)</f>
        <v>0</v>
      </c>
      <c r="AD1910" s="2">
        <f>ROUND(SUMIF(AA1904:AA1908,"=36286615",Q1904:Q1908),2)</f>
        <v>0</v>
      </c>
      <c r="AE1910" s="2">
        <f>ROUND(SUMIF(AA1904:AA1908,"=36286615",R1904:R1908),2)</f>
        <v>0</v>
      </c>
      <c r="AF1910" s="2">
        <f>ROUND(SUMIF(AA1904:AA1908,"=36286615",S1904:S1908),2)</f>
        <v>0</v>
      </c>
      <c r="AG1910" s="2">
        <f>ROUND(SUMIF(AA1904:AA1908,"=36286615",T1904:T1908),2)</f>
        <v>0</v>
      </c>
      <c r="AH1910" s="2">
        <f>SUMIF(AA1904:AA1908,"=36286615",U1904:U1908)</f>
        <v>0</v>
      </c>
      <c r="AI1910" s="2">
        <f>SUMIF(AA1904:AA1908,"=36286615",V1904:V1908)</f>
        <v>0</v>
      </c>
      <c r="AJ1910" s="2">
        <f>ROUND(SUMIF(AA1904:AA1908,"=36286615",W1904:W1908),2)</f>
        <v>0</v>
      </c>
      <c r="AK1910" s="2">
        <f>ROUND(SUMIF(AA1904:AA1908,"=36286615",X1904:X1908),2)</f>
        <v>0</v>
      </c>
      <c r="AL1910" s="2">
        <f>ROUND(SUMIF(AA1904:AA1908,"=36286615",Y1904:Y1908),2)</f>
        <v>0</v>
      </c>
      <c r="AM1910" s="2"/>
      <c r="AN1910" s="2"/>
      <c r="AO1910" s="2">
        <f t="shared" ref="AO1910:BC1910" si="822">ROUND(BX1910,2)</f>
        <v>0</v>
      </c>
      <c r="AP1910" s="2">
        <f t="shared" si="822"/>
        <v>0</v>
      </c>
      <c r="AQ1910" s="2">
        <f t="shared" si="822"/>
        <v>0</v>
      </c>
      <c r="AR1910" s="2">
        <f t="shared" si="822"/>
        <v>0</v>
      </c>
      <c r="AS1910" s="2">
        <f t="shared" si="822"/>
        <v>0</v>
      </c>
      <c r="AT1910" s="2">
        <f t="shared" si="822"/>
        <v>0</v>
      </c>
      <c r="AU1910" s="2">
        <f t="shared" si="822"/>
        <v>0</v>
      </c>
      <c r="AV1910" s="2">
        <f t="shared" si="822"/>
        <v>0</v>
      </c>
      <c r="AW1910" s="2">
        <f t="shared" si="822"/>
        <v>0</v>
      </c>
      <c r="AX1910" s="2">
        <f t="shared" si="822"/>
        <v>0</v>
      </c>
      <c r="AY1910" s="2">
        <f t="shared" si="822"/>
        <v>0</v>
      </c>
      <c r="AZ1910" s="2">
        <f t="shared" si="822"/>
        <v>0</v>
      </c>
      <c r="BA1910" s="2">
        <f t="shared" si="822"/>
        <v>0</v>
      </c>
      <c r="BB1910" s="2">
        <f t="shared" si="822"/>
        <v>0</v>
      </c>
      <c r="BC1910" s="2">
        <f t="shared" si="822"/>
        <v>0</v>
      </c>
      <c r="BD1910" s="2"/>
      <c r="BE1910" s="2"/>
      <c r="BF1910" s="2"/>
      <c r="BG1910" s="2"/>
      <c r="BH1910" s="2"/>
      <c r="BI1910" s="2"/>
      <c r="BJ1910" s="2"/>
      <c r="BK1910" s="2"/>
      <c r="BL1910" s="2"/>
      <c r="BM1910" s="2"/>
      <c r="BN1910" s="2"/>
      <c r="BO1910" s="2"/>
      <c r="BP1910" s="2"/>
      <c r="BQ1910" s="2"/>
      <c r="BR1910" s="2"/>
      <c r="BS1910" s="2"/>
      <c r="BT1910" s="2"/>
      <c r="BU1910" s="2"/>
      <c r="BV1910" s="2"/>
      <c r="BW1910" s="2"/>
      <c r="BX1910" s="2">
        <f>ROUND(SUMIF(AA1904:AA1908,"=36286615",FQ1904:FQ1908),2)</f>
        <v>0</v>
      </c>
      <c r="BY1910" s="2">
        <f>ROUND(SUMIF(AA1904:AA1908,"=36286615",FR1904:FR1908),2)</f>
        <v>0</v>
      </c>
      <c r="BZ1910" s="2">
        <f>ROUND(SUMIF(AA1904:AA1908,"=36286615",GL1904:GL1908),2)</f>
        <v>0</v>
      </c>
      <c r="CA1910" s="2">
        <f>ROUND(SUMIF(AA1904:AA1908,"=36286615",GM1904:GM1908),2)</f>
        <v>0</v>
      </c>
      <c r="CB1910" s="2">
        <f>ROUND(SUMIF(AA1904:AA1908,"=36286615",GN1904:GN1908),2)</f>
        <v>0</v>
      </c>
      <c r="CC1910" s="2">
        <f>ROUND(SUMIF(AA1904:AA1908,"=36286615",GO1904:GO1908),2)</f>
        <v>0</v>
      </c>
      <c r="CD1910" s="2">
        <f>ROUND(SUMIF(AA1904:AA1908,"=36286615",GP1904:GP1908),2)</f>
        <v>0</v>
      </c>
      <c r="CE1910" s="2">
        <f>AC1910-BX1910</f>
        <v>0</v>
      </c>
      <c r="CF1910" s="2">
        <f>AC1910-BY1910</f>
        <v>0</v>
      </c>
      <c r="CG1910" s="2">
        <f>BX1910-BZ1910</f>
        <v>0</v>
      </c>
      <c r="CH1910" s="2">
        <f>AC1910-BX1910-BY1910+BZ1910</f>
        <v>0</v>
      </c>
      <c r="CI1910" s="2">
        <f>BY1910-BZ1910</f>
        <v>0</v>
      </c>
      <c r="CJ1910" s="2">
        <f>ROUND(SUMIF(AA1904:AA1908,"=36286615",GX1904:GX1908),2)</f>
        <v>0</v>
      </c>
      <c r="CK1910" s="2">
        <f>ROUND(SUMIF(AA1904:AA1908,"=36286615",GY1904:GY1908),2)</f>
        <v>0</v>
      </c>
      <c r="CL1910" s="2">
        <f>ROUND(SUMIF(AA1904:AA1908,"=36286615",GZ1904:GZ1908),2)</f>
        <v>0</v>
      </c>
      <c r="CM1910" s="2"/>
      <c r="CN1910" s="2"/>
      <c r="CO1910" s="2"/>
      <c r="CP1910" s="2"/>
      <c r="CQ1910" s="2"/>
      <c r="CR1910" s="2"/>
      <c r="CS1910" s="2"/>
      <c r="CT1910" s="2"/>
      <c r="CU1910" s="2"/>
      <c r="CV1910" s="2"/>
      <c r="CW1910" s="2"/>
      <c r="CX1910" s="2"/>
      <c r="CY1910" s="2"/>
      <c r="CZ1910" s="2"/>
      <c r="DA1910" s="2"/>
      <c r="DB1910" s="2"/>
      <c r="DC1910" s="2"/>
      <c r="DD1910" s="2"/>
      <c r="DE1910" s="2"/>
      <c r="DF1910" s="2"/>
      <c r="DG1910" s="3"/>
      <c r="DH1910" s="3"/>
      <c r="DI1910" s="3"/>
      <c r="DJ1910" s="3"/>
      <c r="DK1910" s="3"/>
      <c r="DL1910" s="3"/>
      <c r="DM1910" s="3"/>
      <c r="DN1910" s="3"/>
      <c r="DO1910" s="3"/>
      <c r="DP1910" s="3"/>
      <c r="DQ1910" s="3"/>
      <c r="DR1910" s="3"/>
      <c r="DS1910" s="3"/>
      <c r="DT1910" s="3"/>
      <c r="DU1910" s="3"/>
      <c r="DV1910" s="3"/>
      <c r="DW1910" s="3"/>
      <c r="DX1910" s="3"/>
      <c r="DY1910" s="3"/>
      <c r="DZ1910" s="3"/>
      <c r="EA1910" s="3"/>
      <c r="EB1910" s="3"/>
      <c r="EC1910" s="3"/>
      <c r="ED1910" s="3"/>
      <c r="EE1910" s="3"/>
      <c r="EF1910" s="3"/>
      <c r="EG1910" s="3"/>
      <c r="EH1910" s="3"/>
      <c r="EI1910" s="3"/>
      <c r="EJ1910" s="3"/>
      <c r="EK1910" s="3"/>
      <c r="EL1910" s="3"/>
      <c r="EM1910" s="3"/>
      <c r="EN1910" s="3"/>
      <c r="EO1910" s="3"/>
      <c r="EP1910" s="3"/>
      <c r="EQ1910" s="3"/>
      <c r="ER1910" s="3"/>
      <c r="ES1910" s="3"/>
      <c r="ET1910" s="3"/>
      <c r="EU1910" s="3"/>
      <c r="EV1910" s="3"/>
      <c r="EW1910" s="3"/>
      <c r="EX1910" s="3"/>
      <c r="EY1910" s="3"/>
      <c r="EZ1910" s="3"/>
      <c r="FA1910" s="3"/>
      <c r="FB1910" s="3"/>
      <c r="FC1910" s="3"/>
      <c r="FD1910" s="3"/>
      <c r="FE1910" s="3"/>
      <c r="FF1910" s="3"/>
      <c r="FG1910" s="3"/>
      <c r="FH1910" s="3"/>
      <c r="FI1910" s="3"/>
      <c r="FJ1910" s="3"/>
      <c r="FK1910" s="3"/>
      <c r="FL1910" s="3"/>
      <c r="FM1910" s="3"/>
      <c r="FN1910" s="3"/>
      <c r="FO1910" s="3"/>
      <c r="FP1910" s="3"/>
      <c r="FQ1910" s="3"/>
      <c r="FR1910" s="3"/>
      <c r="FS1910" s="3"/>
      <c r="FT1910" s="3"/>
      <c r="FU1910" s="3"/>
      <c r="FV1910" s="3"/>
      <c r="FW1910" s="3"/>
      <c r="FX1910" s="3"/>
      <c r="FY1910" s="3"/>
      <c r="FZ1910" s="3"/>
      <c r="GA1910" s="3"/>
      <c r="GB1910" s="3"/>
      <c r="GC1910" s="3"/>
      <c r="GD1910" s="3"/>
      <c r="GE1910" s="3"/>
      <c r="GF1910" s="3"/>
      <c r="GG1910" s="3"/>
      <c r="GH1910" s="3"/>
      <c r="GI1910" s="3"/>
      <c r="GJ1910" s="3"/>
      <c r="GK1910" s="3"/>
      <c r="GL1910" s="3"/>
      <c r="GM1910" s="3"/>
      <c r="GN1910" s="3"/>
      <c r="GO1910" s="3"/>
      <c r="GP1910" s="3"/>
      <c r="GQ1910" s="3"/>
      <c r="GR1910" s="3"/>
      <c r="GS1910" s="3"/>
      <c r="GT1910" s="3"/>
      <c r="GU1910" s="3"/>
      <c r="GV1910" s="3"/>
      <c r="GW1910" s="3"/>
      <c r="GX1910" s="3">
        <v>0</v>
      </c>
    </row>
    <row r="1912" spans="1:245" x14ac:dyDescent="0.2">
      <c r="A1912" s="4">
        <v>50</v>
      </c>
      <c r="B1912" s="4">
        <v>0</v>
      </c>
      <c r="C1912" s="4">
        <v>0</v>
      </c>
      <c r="D1912" s="4">
        <v>1</v>
      </c>
      <c r="E1912" s="4">
        <v>201</v>
      </c>
      <c r="F1912" s="4">
        <f>ROUND(Source!O1910,O1912)</f>
        <v>0</v>
      </c>
      <c r="G1912" s="4" t="s">
        <v>12</v>
      </c>
      <c r="H1912" s="4" t="s">
        <v>13</v>
      </c>
      <c r="I1912" s="4"/>
      <c r="J1912" s="4"/>
      <c r="K1912" s="4">
        <v>201</v>
      </c>
      <c r="L1912" s="4">
        <v>1</v>
      </c>
      <c r="M1912" s="4">
        <v>3</v>
      </c>
      <c r="N1912" s="4" t="s">
        <v>3</v>
      </c>
      <c r="O1912" s="4">
        <v>2</v>
      </c>
      <c r="P1912" s="4"/>
      <c r="Q1912" s="4"/>
      <c r="R1912" s="4"/>
      <c r="S1912" s="4"/>
      <c r="T1912" s="4"/>
      <c r="U1912" s="4"/>
      <c r="V1912" s="4"/>
      <c r="W1912" s="4"/>
    </row>
    <row r="1913" spans="1:245" x14ac:dyDescent="0.2">
      <c r="A1913" s="4">
        <v>50</v>
      </c>
      <c r="B1913" s="4">
        <v>0</v>
      </c>
      <c r="C1913" s="4">
        <v>0</v>
      </c>
      <c r="D1913" s="4">
        <v>1</v>
      </c>
      <c r="E1913" s="4">
        <v>202</v>
      </c>
      <c r="F1913" s="4">
        <f>ROUND(Source!P1910,O1913)</f>
        <v>0</v>
      </c>
      <c r="G1913" s="4" t="s">
        <v>14</v>
      </c>
      <c r="H1913" s="4" t="s">
        <v>15</v>
      </c>
      <c r="I1913" s="4"/>
      <c r="J1913" s="4"/>
      <c r="K1913" s="4">
        <v>202</v>
      </c>
      <c r="L1913" s="4">
        <v>2</v>
      </c>
      <c r="M1913" s="4">
        <v>3</v>
      </c>
      <c r="N1913" s="4" t="s">
        <v>3</v>
      </c>
      <c r="O1913" s="4">
        <v>2</v>
      </c>
      <c r="P1913" s="4"/>
      <c r="Q1913" s="4"/>
      <c r="R1913" s="4"/>
      <c r="S1913" s="4"/>
      <c r="T1913" s="4"/>
      <c r="U1913" s="4"/>
      <c r="V1913" s="4"/>
      <c r="W1913" s="4"/>
    </row>
    <row r="1914" spans="1:245" x14ac:dyDescent="0.2">
      <c r="A1914" s="4">
        <v>50</v>
      </c>
      <c r="B1914" s="4">
        <v>0</v>
      </c>
      <c r="C1914" s="4">
        <v>0</v>
      </c>
      <c r="D1914" s="4">
        <v>1</v>
      </c>
      <c r="E1914" s="4">
        <v>222</v>
      </c>
      <c r="F1914" s="4">
        <f>ROUND(Source!AO1910,O1914)</f>
        <v>0</v>
      </c>
      <c r="G1914" s="4" t="s">
        <v>16</v>
      </c>
      <c r="H1914" s="4" t="s">
        <v>17</v>
      </c>
      <c r="I1914" s="4"/>
      <c r="J1914" s="4"/>
      <c r="K1914" s="4">
        <v>222</v>
      </c>
      <c r="L1914" s="4">
        <v>3</v>
      </c>
      <c r="M1914" s="4">
        <v>3</v>
      </c>
      <c r="N1914" s="4" t="s">
        <v>3</v>
      </c>
      <c r="O1914" s="4">
        <v>2</v>
      </c>
      <c r="P1914" s="4"/>
      <c r="Q1914" s="4"/>
      <c r="R1914" s="4"/>
      <c r="S1914" s="4"/>
      <c r="T1914" s="4"/>
      <c r="U1914" s="4"/>
      <c r="V1914" s="4"/>
      <c r="W1914" s="4"/>
    </row>
    <row r="1915" spans="1:245" x14ac:dyDescent="0.2">
      <c r="A1915" s="4">
        <v>50</v>
      </c>
      <c r="B1915" s="4">
        <v>0</v>
      </c>
      <c r="C1915" s="4">
        <v>0</v>
      </c>
      <c r="D1915" s="4">
        <v>1</v>
      </c>
      <c r="E1915" s="4">
        <v>225</v>
      </c>
      <c r="F1915" s="4">
        <f>ROUND(Source!AV1910,O1915)</f>
        <v>0</v>
      </c>
      <c r="G1915" s="4" t="s">
        <v>18</v>
      </c>
      <c r="H1915" s="4" t="s">
        <v>19</v>
      </c>
      <c r="I1915" s="4"/>
      <c r="J1915" s="4"/>
      <c r="K1915" s="4">
        <v>225</v>
      </c>
      <c r="L1915" s="4">
        <v>4</v>
      </c>
      <c r="M1915" s="4">
        <v>3</v>
      </c>
      <c r="N1915" s="4" t="s">
        <v>3</v>
      </c>
      <c r="O1915" s="4">
        <v>2</v>
      </c>
      <c r="P1915" s="4"/>
      <c r="Q1915" s="4"/>
      <c r="R1915" s="4"/>
      <c r="S1915" s="4"/>
      <c r="T1915" s="4"/>
      <c r="U1915" s="4"/>
      <c r="V1915" s="4"/>
      <c r="W1915" s="4"/>
    </row>
    <row r="1916" spans="1:245" x14ac:dyDescent="0.2">
      <c r="A1916" s="4">
        <v>50</v>
      </c>
      <c r="B1916" s="4">
        <v>0</v>
      </c>
      <c r="C1916" s="4">
        <v>0</v>
      </c>
      <c r="D1916" s="4">
        <v>1</v>
      </c>
      <c r="E1916" s="4">
        <v>226</v>
      </c>
      <c r="F1916" s="4">
        <f>ROUND(Source!AW1910,O1916)</f>
        <v>0</v>
      </c>
      <c r="G1916" s="4" t="s">
        <v>20</v>
      </c>
      <c r="H1916" s="4" t="s">
        <v>21</v>
      </c>
      <c r="I1916" s="4"/>
      <c r="J1916" s="4"/>
      <c r="K1916" s="4">
        <v>226</v>
      </c>
      <c r="L1916" s="4">
        <v>5</v>
      </c>
      <c r="M1916" s="4">
        <v>3</v>
      </c>
      <c r="N1916" s="4" t="s">
        <v>3</v>
      </c>
      <c r="O1916" s="4">
        <v>2</v>
      </c>
      <c r="P1916" s="4"/>
      <c r="Q1916" s="4"/>
      <c r="R1916" s="4"/>
      <c r="S1916" s="4"/>
      <c r="T1916" s="4"/>
      <c r="U1916" s="4"/>
      <c r="V1916" s="4"/>
      <c r="W1916" s="4"/>
    </row>
    <row r="1917" spans="1:245" x14ac:dyDescent="0.2">
      <c r="A1917" s="4">
        <v>50</v>
      </c>
      <c r="B1917" s="4">
        <v>0</v>
      </c>
      <c r="C1917" s="4">
        <v>0</v>
      </c>
      <c r="D1917" s="4">
        <v>1</v>
      </c>
      <c r="E1917" s="4">
        <v>227</v>
      </c>
      <c r="F1917" s="4">
        <f>ROUND(Source!AX1910,O1917)</f>
        <v>0</v>
      </c>
      <c r="G1917" s="4" t="s">
        <v>22</v>
      </c>
      <c r="H1917" s="4" t="s">
        <v>23</v>
      </c>
      <c r="I1917" s="4"/>
      <c r="J1917" s="4"/>
      <c r="K1917" s="4">
        <v>227</v>
      </c>
      <c r="L1917" s="4">
        <v>6</v>
      </c>
      <c r="M1917" s="4">
        <v>3</v>
      </c>
      <c r="N1917" s="4" t="s">
        <v>3</v>
      </c>
      <c r="O1917" s="4">
        <v>2</v>
      </c>
      <c r="P1917" s="4"/>
      <c r="Q1917" s="4"/>
      <c r="R1917" s="4"/>
      <c r="S1917" s="4"/>
      <c r="T1917" s="4"/>
      <c r="U1917" s="4"/>
      <c r="V1917" s="4"/>
      <c r="W1917" s="4"/>
    </row>
    <row r="1918" spans="1:245" x14ac:dyDescent="0.2">
      <c r="A1918" s="4">
        <v>50</v>
      </c>
      <c r="B1918" s="4">
        <v>0</v>
      </c>
      <c r="C1918" s="4">
        <v>0</v>
      </c>
      <c r="D1918" s="4">
        <v>1</v>
      </c>
      <c r="E1918" s="4">
        <v>228</v>
      </c>
      <c r="F1918" s="4">
        <f>ROUND(Source!AY1910,O1918)</f>
        <v>0</v>
      </c>
      <c r="G1918" s="4" t="s">
        <v>24</v>
      </c>
      <c r="H1918" s="4" t="s">
        <v>25</v>
      </c>
      <c r="I1918" s="4"/>
      <c r="J1918" s="4"/>
      <c r="K1918" s="4">
        <v>228</v>
      </c>
      <c r="L1918" s="4">
        <v>7</v>
      </c>
      <c r="M1918" s="4">
        <v>3</v>
      </c>
      <c r="N1918" s="4" t="s">
        <v>3</v>
      </c>
      <c r="O1918" s="4">
        <v>2</v>
      </c>
      <c r="P1918" s="4"/>
      <c r="Q1918" s="4"/>
      <c r="R1918" s="4"/>
      <c r="S1918" s="4"/>
      <c r="T1918" s="4"/>
      <c r="U1918" s="4"/>
      <c r="V1918" s="4"/>
      <c r="W1918" s="4"/>
    </row>
    <row r="1919" spans="1:245" x14ac:dyDescent="0.2">
      <c r="A1919" s="4">
        <v>50</v>
      </c>
      <c r="B1919" s="4">
        <v>0</v>
      </c>
      <c r="C1919" s="4">
        <v>0</v>
      </c>
      <c r="D1919" s="4">
        <v>1</v>
      </c>
      <c r="E1919" s="4">
        <v>216</v>
      </c>
      <c r="F1919" s="4">
        <f>ROUND(Source!AP1910,O1919)</f>
        <v>0</v>
      </c>
      <c r="G1919" s="4" t="s">
        <v>26</v>
      </c>
      <c r="H1919" s="4" t="s">
        <v>27</v>
      </c>
      <c r="I1919" s="4"/>
      <c r="J1919" s="4"/>
      <c r="K1919" s="4">
        <v>216</v>
      </c>
      <c r="L1919" s="4">
        <v>8</v>
      </c>
      <c r="M1919" s="4">
        <v>3</v>
      </c>
      <c r="N1919" s="4" t="s">
        <v>3</v>
      </c>
      <c r="O1919" s="4">
        <v>2</v>
      </c>
      <c r="P1919" s="4"/>
      <c r="Q1919" s="4"/>
      <c r="R1919" s="4"/>
      <c r="S1919" s="4"/>
      <c r="T1919" s="4"/>
      <c r="U1919" s="4"/>
      <c r="V1919" s="4"/>
      <c r="W1919" s="4"/>
    </row>
    <row r="1920" spans="1:245" x14ac:dyDescent="0.2">
      <c r="A1920" s="4">
        <v>50</v>
      </c>
      <c r="B1920" s="4">
        <v>0</v>
      </c>
      <c r="C1920" s="4">
        <v>0</v>
      </c>
      <c r="D1920" s="4">
        <v>1</v>
      </c>
      <c r="E1920" s="4">
        <v>223</v>
      </c>
      <c r="F1920" s="4">
        <f>ROUND(Source!AQ1910,O1920)</f>
        <v>0</v>
      </c>
      <c r="G1920" s="4" t="s">
        <v>28</v>
      </c>
      <c r="H1920" s="4" t="s">
        <v>29</v>
      </c>
      <c r="I1920" s="4"/>
      <c r="J1920" s="4"/>
      <c r="K1920" s="4">
        <v>223</v>
      </c>
      <c r="L1920" s="4">
        <v>9</v>
      </c>
      <c r="M1920" s="4">
        <v>3</v>
      </c>
      <c r="N1920" s="4" t="s">
        <v>3</v>
      </c>
      <c r="O1920" s="4">
        <v>2</v>
      </c>
      <c r="P1920" s="4"/>
      <c r="Q1920" s="4"/>
      <c r="R1920" s="4"/>
      <c r="S1920" s="4"/>
      <c r="T1920" s="4"/>
      <c r="U1920" s="4"/>
      <c r="V1920" s="4"/>
      <c r="W1920" s="4"/>
    </row>
    <row r="1921" spans="1:23" x14ac:dyDescent="0.2">
      <c r="A1921" s="4">
        <v>50</v>
      </c>
      <c r="B1921" s="4">
        <v>0</v>
      </c>
      <c r="C1921" s="4">
        <v>0</v>
      </c>
      <c r="D1921" s="4">
        <v>1</v>
      </c>
      <c r="E1921" s="4">
        <v>229</v>
      </c>
      <c r="F1921" s="4">
        <f>ROUND(Source!AZ1910,O1921)</f>
        <v>0</v>
      </c>
      <c r="G1921" s="4" t="s">
        <v>30</v>
      </c>
      <c r="H1921" s="4" t="s">
        <v>31</v>
      </c>
      <c r="I1921" s="4"/>
      <c r="J1921" s="4"/>
      <c r="K1921" s="4">
        <v>229</v>
      </c>
      <c r="L1921" s="4">
        <v>10</v>
      </c>
      <c r="M1921" s="4">
        <v>3</v>
      </c>
      <c r="N1921" s="4" t="s">
        <v>3</v>
      </c>
      <c r="O1921" s="4">
        <v>2</v>
      </c>
      <c r="P1921" s="4"/>
      <c r="Q1921" s="4"/>
      <c r="R1921" s="4"/>
      <c r="S1921" s="4"/>
      <c r="T1921" s="4"/>
      <c r="U1921" s="4"/>
      <c r="V1921" s="4"/>
      <c r="W1921" s="4"/>
    </row>
    <row r="1922" spans="1:23" x14ac:dyDescent="0.2">
      <c r="A1922" s="4">
        <v>50</v>
      </c>
      <c r="B1922" s="4">
        <v>0</v>
      </c>
      <c r="C1922" s="4">
        <v>0</v>
      </c>
      <c r="D1922" s="4">
        <v>1</v>
      </c>
      <c r="E1922" s="4">
        <v>203</v>
      </c>
      <c r="F1922" s="4">
        <f>ROUND(Source!Q1910,O1922)</f>
        <v>0</v>
      </c>
      <c r="G1922" s="4" t="s">
        <v>32</v>
      </c>
      <c r="H1922" s="4" t="s">
        <v>33</v>
      </c>
      <c r="I1922" s="4"/>
      <c r="J1922" s="4"/>
      <c r="K1922" s="4">
        <v>203</v>
      </c>
      <c r="L1922" s="4">
        <v>11</v>
      </c>
      <c r="M1922" s="4">
        <v>3</v>
      </c>
      <c r="N1922" s="4" t="s">
        <v>3</v>
      </c>
      <c r="O1922" s="4">
        <v>2</v>
      </c>
      <c r="P1922" s="4"/>
      <c r="Q1922" s="4"/>
      <c r="R1922" s="4"/>
      <c r="S1922" s="4"/>
      <c r="T1922" s="4"/>
      <c r="U1922" s="4"/>
      <c r="V1922" s="4"/>
      <c r="W1922" s="4"/>
    </row>
    <row r="1923" spans="1:23" x14ac:dyDescent="0.2">
      <c r="A1923" s="4">
        <v>50</v>
      </c>
      <c r="B1923" s="4">
        <v>0</v>
      </c>
      <c r="C1923" s="4">
        <v>0</v>
      </c>
      <c r="D1923" s="4">
        <v>1</v>
      </c>
      <c r="E1923" s="4">
        <v>231</v>
      </c>
      <c r="F1923" s="4">
        <f>ROUND(Source!BB1910,O1923)</f>
        <v>0</v>
      </c>
      <c r="G1923" s="4" t="s">
        <v>34</v>
      </c>
      <c r="H1923" s="4" t="s">
        <v>35</v>
      </c>
      <c r="I1923" s="4"/>
      <c r="J1923" s="4"/>
      <c r="K1923" s="4">
        <v>231</v>
      </c>
      <c r="L1923" s="4">
        <v>12</v>
      </c>
      <c r="M1923" s="4">
        <v>3</v>
      </c>
      <c r="N1923" s="4" t="s">
        <v>3</v>
      </c>
      <c r="O1923" s="4">
        <v>2</v>
      </c>
      <c r="P1923" s="4"/>
      <c r="Q1923" s="4"/>
      <c r="R1923" s="4"/>
      <c r="S1923" s="4"/>
      <c r="T1923" s="4"/>
      <c r="U1923" s="4"/>
      <c r="V1923" s="4"/>
      <c r="W1923" s="4"/>
    </row>
    <row r="1924" spans="1:23" x14ac:dyDescent="0.2">
      <c r="A1924" s="4">
        <v>50</v>
      </c>
      <c r="B1924" s="4">
        <v>0</v>
      </c>
      <c r="C1924" s="4">
        <v>0</v>
      </c>
      <c r="D1924" s="4">
        <v>1</v>
      </c>
      <c r="E1924" s="4">
        <v>204</v>
      </c>
      <c r="F1924" s="4">
        <f>ROUND(Source!R1910,O1924)</f>
        <v>0</v>
      </c>
      <c r="G1924" s="4" t="s">
        <v>36</v>
      </c>
      <c r="H1924" s="4" t="s">
        <v>37</v>
      </c>
      <c r="I1924" s="4"/>
      <c r="J1924" s="4"/>
      <c r="K1924" s="4">
        <v>204</v>
      </c>
      <c r="L1924" s="4">
        <v>13</v>
      </c>
      <c r="M1924" s="4">
        <v>3</v>
      </c>
      <c r="N1924" s="4" t="s">
        <v>3</v>
      </c>
      <c r="O1924" s="4">
        <v>2</v>
      </c>
      <c r="P1924" s="4"/>
      <c r="Q1924" s="4"/>
      <c r="R1924" s="4"/>
      <c r="S1924" s="4"/>
      <c r="T1924" s="4"/>
      <c r="U1924" s="4"/>
      <c r="V1924" s="4"/>
      <c r="W1924" s="4"/>
    </row>
    <row r="1925" spans="1:23" x14ac:dyDescent="0.2">
      <c r="A1925" s="4">
        <v>50</v>
      </c>
      <c r="B1925" s="4">
        <v>0</v>
      </c>
      <c r="C1925" s="4">
        <v>0</v>
      </c>
      <c r="D1925" s="4">
        <v>1</v>
      </c>
      <c r="E1925" s="4">
        <v>205</v>
      </c>
      <c r="F1925" s="4">
        <f>ROUND(Source!S1910,O1925)</f>
        <v>0</v>
      </c>
      <c r="G1925" s="4" t="s">
        <v>38</v>
      </c>
      <c r="H1925" s="4" t="s">
        <v>39</v>
      </c>
      <c r="I1925" s="4"/>
      <c r="J1925" s="4"/>
      <c r="K1925" s="4">
        <v>205</v>
      </c>
      <c r="L1925" s="4">
        <v>14</v>
      </c>
      <c r="M1925" s="4">
        <v>3</v>
      </c>
      <c r="N1925" s="4" t="s">
        <v>3</v>
      </c>
      <c r="O1925" s="4">
        <v>2</v>
      </c>
      <c r="P1925" s="4"/>
      <c r="Q1925" s="4"/>
      <c r="R1925" s="4"/>
      <c r="S1925" s="4"/>
      <c r="T1925" s="4"/>
      <c r="U1925" s="4"/>
      <c r="V1925" s="4"/>
      <c r="W1925" s="4"/>
    </row>
    <row r="1926" spans="1:23" x14ac:dyDescent="0.2">
      <c r="A1926" s="4">
        <v>50</v>
      </c>
      <c r="B1926" s="4">
        <v>0</v>
      </c>
      <c r="C1926" s="4">
        <v>0</v>
      </c>
      <c r="D1926" s="4">
        <v>1</v>
      </c>
      <c r="E1926" s="4">
        <v>232</v>
      </c>
      <c r="F1926" s="4">
        <f>ROUND(Source!BC1910,O1926)</f>
        <v>0</v>
      </c>
      <c r="G1926" s="4" t="s">
        <v>40</v>
      </c>
      <c r="H1926" s="4" t="s">
        <v>41</v>
      </c>
      <c r="I1926" s="4"/>
      <c r="J1926" s="4"/>
      <c r="K1926" s="4">
        <v>232</v>
      </c>
      <c r="L1926" s="4">
        <v>15</v>
      </c>
      <c r="M1926" s="4">
        <v>3</v>
      </c>
      <c r="N1926" s="4" t="s">
        <v>3</v>
      </c>
      <c r="O1926" s="4">
        <v>2</v>
      </c>
      <c r="P1926" s="4"/>
      <c r="Q1926" s="4"/>
      <c r="R1926" s="4"/>
      <c r="S1926" s="4"/>
      <c r="T1926" s="4"/>
      <c r="U1926" s="4"/>
      <c r="V1926" s="4"/>
      <c r="W1926" s="4"/>
    </row>
    <row r="1927" spans="1:23" x14ac:dyDescent="0.2">
      <c r="A1927" s="4">
        <v>50</v>
      </c>
      <c r="B1927" s="4">
        <v>0</v>
      </c>
      <c r="C1927" s="4">
        <v>0</v>
      </c>
      <c r="D1927" s="4">
        <v>1</v>
      </c>
      <c r="E1927" s="4">
        <v>214</v>
      </c>
      <c r="F1927" s="4">
        <f>ROUND(Source!AS1910,O1927)</f>
        <v>0</v>
      </c>
      <c r="G1927" s="4" t="s">
        <v>42</v>
      </c>
      <c r="H1927" s="4" t="s">
        <v>43</v>
      </c>
      <c r="I1927" s="4"/>
      <c r="J1927" s="4"/>
      <c r="K1927" s="4">
        <v>214</v>
      </c>
      <c r="L1927" s="4">
        <v>16</v>
      </c>
      <c r="M1927" s="4">
        <v>3</v>
      </c>
      <c r="N1927" s="4" t="s">
        <v>3</v>
      </c>
      <c r="O1927" s="4">
        <v>2</v>
      </c>
      <c r="P1927" s="4"/>
      <c r="Q1927" s="4"/>
      <c r="R1927" s="4"/>
      <c r="S1927" s="4"/>
      <c r="T1927" s="4"/>
      <c r="U1927" s="4"/>
      <c r="V1927" s="4"/>
      <c r="W1927" s="4"/>
    </row>
    <row r="1928" spans="1:23" x14ac:dyDescent="0.2">
      <c r="A1928" s="4">
        <v>50</v>
      </c>
      <c r="B1928" s="4">
        <v>0</v>
      </c>
      <c r="C1928" s="4">
        <v>0</v>
      </c>
      <c r="D1928" s="4">
        <v>1</v>
      </c>
      <c r="E1928" s="4">
        <v>215</v>
      </c>
      <c r="F1928" s="4">
        <f>ROUND(Source!AT1910,O1928)</f>
        <v>0</v>
      </c>
      <c r="G1928" s="4" t="s">
        <v>44</v>
      </c>
      <c r="H1928" s="4" t="s">
        <v>45</v>
      </c>
      <c r="I1928" s="4"/>
      <c r="J1928" s="4"/>
      <c r="K1928" s="4">
        <v>215</v>
      </c>
      <c r="L1928" s="4">
        <v>17</v>
      </c>
      <c r="M1928" s="4">
        <v>3</v>
      </c>
      <c r="N1928" s="4" t="s">
        <v>3</v>
      </c>
      <c r="O1928" s="4">
        <v>2</v>
      </c>
      <c r="P1928" s="4"/>
      <c r="Q1928" s="4"/>
      <c r="R1928" s="4"/>
      <c r="S1928" s="4"/>
      <c r="T1928" s="4"/>
      <c r="U1928" s="4"/>
      <c r="V1928" s="4"/>
      <c r="W1928" s="4"/>
    </row>
    <row r="1929" spans="1:23" x14ac:dyDescent="0.2">
      <c r="A1929" s="4">
        <v>50</v>
      </c>
      <c r="B1929" s="4">
        <v>0</v>
      </c>
      <c r="C1929" s="4">
        <v>0</v>
      </c>
      <c r="D1929" s="4">
        <v>1</v>
      </c>
      <c r="E1929" s="4">
        <v>217</v>
      </c>
      <c r="F1929" s="4">
        <f>ROUND(Source!AU1910,O1929)</f>
        <v>0</v>
      </c>
      <c r="G1929" s="4" t="s">
        <v>46</v>
      </c>
      <c r="H1929" s="4" t="s">
        <v>47</v>
      </c>
      <c r="I1929" s="4"/>
      <c r="J1929" s="4"/>
      <c r="K1929" s="4">
        <v>217</v>
      </c>
      <c r="L1929" s="4">
        <v>18</v>
      </c>
      <c r="M1929" s="4">
        <v>3</v>
      </c>
      <c r="N1929" s="4" t="s">
        <v>3</v>
      </c>
      <c r="O1929" s="4">
        <v>2</v>
      </c>
      <c r="P1929" s="4"/>
      <c r="Q1929" s="4"/>
      <c r="R1929" s="4"/>
      <c r="S1929" s="4"/>
      <c r="T1929" s="4"/>
      <c r="U1929" s="4"/>
      <c r="V1929" s="4"/>
      <c r="W1929" s="4"/>
    </row>
    <row r="1930" spans="1:23" x14ac:dyDescent="0.2">
      <c r="A1930" s="4">
        <v>50</v>
      </c>
      <c r="B1930" s="4">
        <v>0</v>
      </c>
      <c r="C1930" s="4">
        <v>0</v>
      </c>
      <c r="D1930" s="4">
        <v>1</v>
      </c>
      <c r="E1930" s="4">
        <v>230</v>
      </c>
      <c r="F1930" s="4">
        <f>ROUND(Source!BA1910,O1930)</f>
        <v>0</v>
      </c>
      <c r="G1930" s="4" t="s">
        <v>48</v>
      </c>
      <c r="H1930" s="4" t="s">
        <v>49</v>
      </c>
      <c r="I1930" s="4"/>
      <c r="J1930" s="4"/>
      <c r="K1930" s="4">
        <v>230</v>
      </c>
      <c r="L1930" s="4">
        <v>19</v>
      </c>
      <c r="M1930" s="4">
        <v>3</v>
      </c>
      <c r="N1930" s="4" t="s">
        <v>3</v>
      </c>
      <c r="O1930" s="4">
        <v>2</v>
      </c>
      <c r="P1930" s="4"/>
      <c r="Q1930" s="4"/>
      <c r="R1930" s="4"/>
      <c r="S1930" s="4"/>
      <c r="T1930" s="4"/>
      <c r="U1930" s="4"/>
      <c r="V1930" s="4"/>
      <c r="W1930" s="4"/>
    </row>
    <row r="1931" spans="1:23" x14ac:dyDescent="0.2">
      <c r="A1931" s="4">
        <v>50</v>
      </c>
      <c r="B1931" s="4">
        <v>0</v>
      </c>
      <c r="C1931" s="4">
        <v>0</v>
      </c>
      <c r="D1931" s="4">
        <v>1</v>
      </c>
      <c r="E1931" s="4">
        <v>206</v>
      </c>
      <c r="F1931" s="4">
        <f>ROUND(Source!T1910,O1931)</f>
        <v>0</v>
      </c>
      <c r="G1931" s="4" t="s">
        <v>50</v>
      </c>
      <c r="H1931" s="4" t="s">
        <v>51</v>
      </c>
      <c r="I1931" s="4"/>
      <c r="J1931" s="4"/>
      <c r="K1931" s="4">
        <v>206</v>
      </c>
      <c r="L1931" s="4">
        <v>20</v>
      </c>
      <c r="M1931" s="4">
        <v>3</v>
      </c>
      <c r="N1931" s="4" t="s">
        <v>3</v>
      </c>
      <c r="O1931" s="4">
        <v>2</v>
      </c>
      <c r="P1931" s="4"/>
      <c r="Q1931" s="4"/>
      <c r="R1931" s="4"/>
      <c r="S1931" s="4"/>
      <c r="T1931" s="4"/>
      <c r="U1931" s="4"/>
      <c r="V1931" s="4"/>
      <c r="W1931" s="4"/>
    </row>
    <row r="1932" spans="1:23" x14ac:dyDescent="0.2">
      <c r="A1932" s="4">
        <v>50</v>
      </c>
      <c r="B1932" s="4">
        <v>0</v>
      </c>
      <c r="C1932" s="4">
        <v>0</v>
      </c>
      <c r="D1932" s="4">
        <v>1</v>
      </c>
      <c r="E1932" s="4">
        <v>207</v>
      </c>
      <c r="F1932" s="4">
        <f>Source!U1910</f>
        <v>0</v>
      </c>
      <c r="G1932" s="4" t="s">
        <v>52</v>
      </c>
      <c r="H1932" s="4" t="s">
        <v>53</v>
      </c>
      <c r="I1932" s="4"/>
      <c r="J1932" s="4"/>
      <c r="K1932" s="4">
        <v>207</v>
      </c>
      <c r="L1932" s="4">
        <v>21</v>
      </c>
      <c r="M1932" s="4">
        <v>3</v>
      </c>
      <c r="N1932" s="4" t="s">
        <v>3</v>
      </c>
      <c r="O1932" s="4">
        <v>-1</v>
      </c>
      <c r="P1932" s="4"/>
      <c r="Q1932" s="4"/>
      <c r="R1932" s="4"/>
      <c r="S1932" s="4"/>
      <c r="T1932" s="4"/>
      <c r="U1932" s="4"/>
      <c r="V1932" s="4"/>
      <c r="W1932" s="4"/>
    </row>
    <row r="1933" spans="1:23" x14ac:dyDescent="0.2">
      <c r="A1933" s="4">
        <v>50</v>
      </c>
      <c r="B1933" s="4">
        <v>0</v>
      </c>
      <c r="C1933" s="4">
        <v>0</v>
      </c>
      <c r="D1933" s="4">
        <v>1</v>
      </c>
      <c r="E1933" s="4">
        <v>208</v>
      </c>
      <c r="F1933" s="4">
        <f>Source!V1910</f>
        <v>0</v>
      </c>
      <c r="G1933" s="4" t="s">
        <v>54</v>
      </c>
      <c r="H1933" s="4" t="s">
        <v>55</v>
      </c>
      <c r="I1933" s="4"/>
      <c r="J1933" s="4"/>
      <c r="K1933" s="4">
        <v>208</v>
      </c>
      <c r="L1933" s="4">
        <v>22</v>
      </c>
      <c r="M1933" s="4">
        <v>3</v>
      </c>
      <c r="N1933" s="4" t="s">
        <v>3</v>
      </c>
      <c r="O1933" s="4">
        <v>-1</v>
      </c>
      <c r="P1933" s="4"/>
      <c r="Q1933" s="4"/>
      <c r="R1933" s="4"/>
      <c r="S1933" s="4"/>
      <c r="T1933" s="4"/>
      <c r="U1933" s="4"/>
      <c r="V1933" s="4"/>
      <c r="W1933" s="4"/>
    </row>
    <row r="1934" spans="1:23" x14ac:dyDescent="0.2">
      <c r="A1934" s="4">
        <v>50</v>
      </c>
      <c r="B1934" s="4">
        <v>0</v>
      </c>
      <c r="C1934" s="4">
        <v>0</v>
      </c>
      <c r="D1934" s="4">
        <v>1</v>
      </c>
      <c r="E1934" s="4">
        <v>209</v>
      </c>
      <c r="F1934" s="4">
        <f>ROUND(Source!W1910,O1934)</f>
        <v>0</v>
      </c>
      <c r="G1934" s="4" t="s">
        <v>56</v>
      </c>
      <c r="H1934" s="4" t="s">
        <v>57</v>
      </c>
      <c r="I1934" s="4"/>
      <c r="J1934" s="4"/>
      <c r="K1934" s="4">
        <v>209</v>
      </c>
      <c r="L1934" s="4">
        <v>23</v>
      </c>
      <c r="M1934" s="4">
        <v>3</v>
      </c>
      <c r="N1934" s="4" t="s">
        <v>3</v>
      </c>
      <c r="O1934" s="4">
        <v>2</v>
      </c>
      <c r="P1934" s="4"/>
      <c r="Q1934" s="4"/>
      <c r="R1934" s="4"/>
      <c r="S1934" s="4"/>
      <c r="T1934" s="4"/>
      <c r="U1934" s="4"/>
      <c r="V1934" s="4"/>
      <c r="W1934" s="4"/>
    </row>
    <row r="1935" spans="1:23" x14ac:dyDescent="0.2">
      <c r="A1935" s="4">
        <v>50</v>
      </c>
      <c r="B1935" s="4">
        <v>0</v>
      </c>
      <c r="C1935" s="4">
        <v>0</v>
      </c>
      <c r="D1935" s="4">
        <v>1</v>
      </c>
      <c r="E1935" s="4">
        <v>210</v>
      </c>
      <c r="F1935" s="4">
        <f>ROUND(Source!X1910,O1935)</f>
        <v>0</v>
      </c>
      <c r="G1935" s="4" t="s">
        <v>58</v>
      </c>
      <c r="H1935" s="4" t="s">
        <v>59</v>
      </c>
      <c r="I1935" s="4"/>
      <c r="J1935" s="4"/>
      <c r="K1935" s="4">
        <v>210</v>
      </c>
      <c r="L1935" s="4">
        <v>24</v>
      </c>
      <c r="M1935" s="4">
        <v>3</v>
      </c>
      <c r="N1935" s="4" t="s">
        <v>3</v>
      </c>
      <c r="O1935" s="4">
        <v>2</v>
      </c>
      <c r="P1935" s="4"/>
      <c r="Q1935" s="4"/>
      <c r="R1935" s="4"/>
      <c r="S1935" s="4"/>
      <c r="T1935" s="4"/>
      <c r="U1935" s="4"/>
      <c r="V1935" s="4"/>
      <c r="W1935" s="4"/>
    </row>
    <row r="1936" spans="1:23" x14ac:dyDescent="0.2">
      <c r="A1936" s="4">
        <v>50</v>
      </c>
      <c r="B1936" s="4">
        <v>0</v>
      </c>
      <c r="C1936" s="4">
        <v>0</v>
      </c>
      <c r="D1936" s="4">
        <v>1</v>
      </c>
      <c r="E1936" s="4">
        <v>211</v>
      </c>
      <c r="F1936" s="4">
        <f>ROUND(Source!Y1910,O1936)</f>
        <v>0</v>
      </c>
      <c r="G1936" s="4" t="s">
        <v>60</v>
      </c>
      <c r="H1936" s="4" t="s">
        <v>61</v>
      </c>
      <c r="I1936" s="4"/>
      <c r="J1936" s="4"/>
      <c r="K1936" s="4">
        <v>211</v>
      </c>
      <c r="L1936" s="4">
        <v>25</v>
      </c>
      <c r="M1936" s="4">
        <v>3</v>
      </c>
      <c r="N1936" s="4" t="s">
        <v>3</v>
      </c>
      <c r="O1936" s="4">
        <v>2</v>
      </c>
      <c r="P1936" s="4"/>
      <c r="Q1936" s="4"/>
      <c r="R1936" s="4"/>
      <c r="S1936" s="4"/>
      <c r="T1936" s="4"/>
      <c r="U1936" s="4"/>
      <c r="V1936" s="4"/>
      <c r="W1936" s="4"/>
    </row>
    <row r="1937" spans="1:206" x14ac:dyDescent="0.2">
      <c r="A1937" s="4">
        <v>50</v>
      </c>
      <c r="B1937" s="4">
        <v>0</v>
      </c>
      <c r="C1937" s="4">
        <v>0</v>
      </c>
      <c r="D1937" s="4">
        <v>1</v>
      </c>
      <c r="E1937" s="4">
        <v>224</v>
      </c>
      <c r="F1937" s="4">
        <f>ROUND(Source!AR1910,O1937)</f>
        <v>0</v>
      </c>
      <c r="G1937" s="4" t="s">
        <v>62</v>
      </c>
      <c r="H1937" s="4" t="s">
        <v>63</v>
      </c>
      <c r="I1937" s="4"/>
      <c r="J1937" s="4"/>
      <c r="K1937" s="4">
        <v>224</v>
      </c>
      <c r="L1937" s="4">
        <v>26</v>
      </c>
      <c r="M1937" s="4">
        <v>3</v>
      </c>
      <c r="N1937" s="4" t="s">
        <v>3</v>
      </c>
      <c r="O1937" s="4">
        <v>2</v>
      </c>
      <c r="P1937" s="4"/>
      <c r="Q1937" s="4"/>
      <c r="R1937" s="4"/>
      <c r="S1937" s="4"/>
      <c r="T1937" s="4"/>
      <c r="U1937" s="4"/>
      <c r="V1937" s="4"/>
      <c r="W1937" s="4"/>
    </row>
    <row r="1939" spans="1:206" x14ac:dyDescent="0.2">
      <c r="A1939" s="2">
        <v>51</v>
      </c>
      <c r="B1939" s="2">
        <f>B1860</f>
        <v>1</v>
      </c>
      <c r="C1939" s="2">
        <f>A1860</f>
        <v>4</v>
      </c>
      <c r="D1939" s="2">
        <f>ROW(A1860)</f>
        <v>1860</v>
      </c>
      <c r="E1939" s="2"/>
      <c r="F1939" s="2" t="str">
        <f>IF(F1860&lt;&gt;"",F1860,"")</f>
        <v>Новый раздел</v>
      </c>
      <c r="G1939" s="2" t="str">
        <f>IF(G1860&lt;&gt;"",G1860,"")</f>
        <v>Хамовнический вас ул. (пересеч. с Комсомольский пр-т)</v>
      </c>
      <c r="H1939" s="2">
        <v>0</v>
      </c>
      <c r="I1939" s="2"/>
      <c r="J1939" s="2"/>
      <c r="K1939" s="2"/>
      <c r="L1939" s="2"/>
      <c r="M1939" s="2"/>
      <c r="N1939" s="2"/>
      <c r="O1939" s="2">
        <f t="shared" ref="O1939:T1939" si="823">ROUND(O1871+O1910+AB1939,2)</f>
        <v>0</v>
      </c>
      <c r="P1939" s="2">
        <f t="shared" si="823"/>
        <v>0</v>
      </c>
      <c r="Q1939" s="2">
        <f t="shared" si="823"/>
        <v>0</v>
      </c>
      <c r="R1939" s="2">
        <f t="shared" si="823"/>
        <v>0</v>
      </c>
      <c r="S1939" s="2">
        <f t="shared" si="823"/>
        <v>0</v>
      </c>
      <c r="T1939" s="2">
        <f t="shared" si="823"/>
        <v>0</v>
      </c>
      <c r="U1939" s="2">
        <f>U1871+U1910+AH1939</f>
        <v>0</v>
      </c>
      <c r="V1939" s="2">
        <f>V1871+V1910+AI1939</f>
        <v>0</v>
      </c>
      <c r="W1939" s="2">
        <f>ROUND(W1871+W1910+AJ1939,2)</f>
        <v>0</v>
      </c>
      <c r="X1939" s="2">
        <f>ROUND(X1871+X1910+AK1939,2)</f>
        <v>0</v>
      </c>
      <c r="Y1939" s="2">
        <f>ROUND(Y1871+Y1910+AL1939,2)</f>
        <v>0</v>
      </c>
      <c r="Z1939" s="2"/>
      <c r="AA1939" s="2"/>
      <c r="AB1939" s="2"/>
      <c r="AC1939" s="2"/>
      <c r="AD1939" s="2"/>
      <c r="AE1939" s="2"/>
      <c r="AF1939" s="2"/>
      <c r="AG1939" s="2"/>
      <c r="AH1939" s="2"/>
      <c r="AI1939" s="2"/>
      <c r="AJ1939" s="2"/>
      <c r="AK1939" s="2"/>
      <c r="AL1939" s="2"/>
      <c r="AM1939" s="2"/>
      <c r="AN1939" s="2"/>
      <c r="AO1939" s="2">
        <f t="shared" ref="AO1939:BC1939" si="824">ROUND(AO1871+AO1910+BX1939,2)</f>
        <v>0</v>
      </c>
      <c r="AP1939" s="2">
        <f t="shared" si="824"/>
        <v>0</v>
      </c>
      <c r="AQ1939" s="2">
        <f t="shared" si="824"/>
        <v>0</v>
      </c>
      <c r="AR1939" s="2">
        <f t="shared" si="824"/>
        <v>0</v>
      </c>
      <c r="AS1939" s="2">
        <f t="shared" si="824"/>
        <v>0</v>
      </c>
      <c r="AT1939" s="2">
        <f t="shared" si="824"/>
        <v>0</v>
      </c>
      <c r="AU1939" s="2">
        <f t="shared" si="824"/>
        <v>0</v>
      </c>
      <c r="AV1939" s="2">
        <f t="shared" si="824"/>
        <v>0</v>
      </c>
      <c r="AW1939" s="2">
        <f t="shared" si="824"/>
        <v>0</v>
      </c>
      <c r="AX1939" s="2">
        <f t="shared" si="824"/>
        <v>0</v>
      </c>
      <c r="AY1939" s="2">
        <f t="shared" si="824"/>
        <v>0</v>
      </c>
      <c r="AZ1939" s="2">
        <f t="shared" si="824"/>
        <v>0</v>
      </c>
      <c r="BA1939" s="2">
        <f t="shared" si="824"/>
        <v>0</v>
      </c>
      <c r="BB1939" s="2">
        <f t="shared" si="824"/>
        <v>0</v>
      </c>
      <c r="BC1939" s="2">
        <f t="shared" si="824"/>
        <v>0</v>
      </c>
      <c r="BD1939" s="2"/>
      <c r="BE1939" s="2"/>
      <c r="BF1939" s="2"/>
      <c r="BG1939" s="2"/>
      <c r="BH1939" s="2"/>
      <c r="BI1939" s="2"/>
      <c r="BJ1939" s="2"/>
      <c r="BK1939" s="2"/>
      <c r="BL1939" s="2"/>
      <c r="BM1939" s="2"/>
      <c r="BN1939" s="2"/>
      <c r="BO1939" s="2"/>
      <c r="BP1939" s="2"/>
      <c r="BQ1939" s="2"/>
      <c r="BR1939" s="2"/>
      <c r="BS1939" s="2"/>
      <c r="BT1939" s="2"/>
      <c r="BU1939" s="2"/>
      <c r="BV1939" s="2"/>
      <c r="BW1939" s="2"/>
      <c r="BX1939" s="2"/>
      <c r="BY1939" s="2"/>
      <c r="BZ1939" s="2"/>
      <c r="CA1939" s="2"/>
      <c r="CB1939" s="2"/>
      <c r="CC1939" s="2"/>
      <c r="CD1939" s="2"/>
      <c r="CE1939" s="2"/>
      <c r="CF1939" s="2"/>
      <c r="CG1939" s="2"/>
      <c r="CH1939" s="2"/>
      <c r="CI1939" s="2"/>
      <c r="CJ1939" s="2"/>
      <c r="CK1939" s="2"/>
      <c r="CL1939" s="2"/>
      <c r="CM1939" s="2"/>
      <c r="CN1939" s="2"/>
      <c r="CO1939" s="2"/>
      <c r="CP1939" s="2"/>
      <c r="CQ1939" s="2"/>
      <c r="CR1939" s="2"/>
      <c r="CS1939" s="2"/>
      <c r="CT1939" s="2"/>
      <c r="CU1939" s="2"/>
      <c r="CV1939" s="2"/>
      <c r="CW1939" s="2"/>
      <c r="CX1939" s="2"/>
      <c r="CY1939" s="2"/>
      <c r="CZ1939" s="2"/>
      <c r="DA1939" s="2"/>
      <c r="DB1939" s="2"/>
      <c r="DC1939" s="2"/>
      <c r="DD1939" s="2"/>
      <c r="DE1939" s="2"/>
      <c r="DF1939" s="2"/>
      <c r="DG1939" s="3"/>
      <c r="DH1939" s="3"/>
      <c r="DI1939" s="3"/>
      <c r="DJ1939" s="3"/>
      <c r="DK1939" s="3"/>
      <c r="DL1939" s="3"/>
      <c r="DM1939" s="3"/>
      <c r="DN1939" s="3"/>
      <c r="DO1939" s="3"/>
      <c r="DP1939" s="3"/>
      <c r="DQ1939" s="3"/>
      <c r="DR1939" s="3"/>
      <c r="DS1939" s="3"/>
      <c r="DT1939" s="3"/>
      <c r="DU1939" s="3"/>
      <c r="DV1939" s="3"/>
      <c r="DW1939" s="3"/>
      <c r="DX1939" s="3"/>
      <c r="DY1939" s="3"/>
      <c r="DZ1939" s="3"/>
      <c r="EA1939" s="3"/>
      <c r="EB1939" s="3"/>
      <c r="EC1939" s="3"/>
      <c r="ED1939" s="3"/>
      <c r="EE1939" s="3"/>
      <c r="EF1939" s="3"/>
      <c r="EG1939" s="3"/>
      <c r="EH1939" s="3"/>
      <c r="EI1939" s="3"/>
      <c r="EJ1939" s="3"/>
      <c r="EK1939" s="3"/>
      <c r="EL1939" s="3"/>
      <c r="EM1939" s="3"/>
      <c r="EN1939" s="3"/>
      <c r="EO1939" s="3"/>
      <c r="EP1939" s="3"/>
      <c r="EQ1939" s="3"/>
      <c r="ER1939" s="3"/>
      <c r="ES1939" s="3"/>
      <c r="ET1939" s="3"/>
      <c r="EU1939" s="3"/>
      <c r="EV1939" s="3"/>
      <c r="EW1939" s="3"/>
      <c r="EX1939" s="3"/>
      <c r="EY1939" s="3"/>
      <c r="EZ1939" s="3"/>
      <c r="FA1939" s="3"/>
      <c r="FB1939" s="3"/>
      <c r="FC1939" s="3"/>
      <c r="FD1939" s="3"/>
      <c r="FE1939" s="3"/>
      <c r="FF1939" s="3"/>
      <c r="FG1939" s="3"/>
      <c r="FH1939" s="3"/>
      <c r="FI1939" s="3"/>
      <c r="FJ1939" s="3"/>
      <c r="FK1939" s="3"/>
      <c r="FL1939" s="3"/>
      <c r="FM1939" s="3"/>
      <c r="FN1939" s="3"/>
      <c r="FO1939" s="3"/>
      <c r="FP1939" s="3"/>
      <c r="FQ1939" s="3"/>
      <c r="FR1939" s="3"/>
      <c r="FS1939" s="3"/>
      <c r="FT1939" s="3"/>
      <c r="FU1939" s="3"/>
      <c r="FV1939" s="3"/>
      <c r="FW1939" s="3"/>
      <c r="FX1939" s="3"/>
      <c r="FY1939" s="3"/>
      <c r="FZ1939" s="3"/>
      <c r="GA1939" s="3"/>
      <c r="GB1939" s="3"/>
      <c r="GC1939" s="3"/>
      <c r="GD1939" s="3"/>
      <c r="GE1939" s="3"/>
      <c r="GF1939" s="3"/>
      <c r="GG1939" s="3"/>
      <c r="GH1939" s="3"/>
      <c r="GI1939" s="3"/>
      <c r="GJ1939" s="3"/>
      <c r="GK1939" s="3"/>
      <c r="GL1939" s="3"/>
      <c r="GM1939" s="3"/>
      <c r="GN1939" s="3"/>
      <c r="GO1939" s="3"/>
      <c r="GP1939" s="3"/>
      <c r="GQ1939" s="3"/>
      <c r="GR1939" s="3"/>
      <c r="GS1939" s="3"/>
      <c r="GT1939" s="3"/>
      <c r="GU1939" s="3"/>
      <c r="GV1939" s="3"/>
      <c r="GW1939" s="3"/>
      <c r="GX1939" s="3">
        <v>0</v>
      </c>
    </row>
    <row r="1941" spans="1:206" x14ac:dyDescent="0.2">
      <c r="A1941" s="4">
        <v>50</v>
      </c>
      <c r="B1941" s="4">
        <v>0</v>
      </c>
      <c r="C1941" s="4">
        <v>0</v>
      </c>
      <c r="D1941" s="4">
        <v>1</v>
      </c>
      <c r="E1941" s="4">
        <v>201</v>
      </c>
      <c r="F1941" s="4">
        <f>ROUND(Source!O1939,O1941)</f>
        <v>0</v>
      </c>
      <c r="G1941" s="4" t="s">
        <v>12</v>
      </c>
      <c r="H1941" s="4" t="s">
        <v>13</v>
      </c>
      <c r="I1941" s="4"/>
      <c r="J1941" s="4"/>
      <c r="K1941" s="4">
        <v>201</v>
      </c>
      <c r="L1941" s="4">
        <v>1</v>
      </c>
      <c r="M1941" s="4">
        <v>3</v>
      </c>
      <c r="N1941" s="4" t="s">
        <v>3</v>
      </c>
      <c r="O1941" s="4">
        <v>2</v>
      </c>
      <c r="P1941" s="4"/>
      <c r="Q1941" s="4"/>
      <c r="R1941" s="4"/>
      <c r="S1941" s="4"/>
      <c r="T1941" s="4"/>
      <c r="U1941" s="4"/>
      <c r="V1941" s="4"/>
      <c r="W1941" s="4"/>
    </row>
    <row r="1942" spans="1:206" x14ac:dyDescent="0.2">
      <c r="A1942" s="4">
        <v>50</v>
      </c>
      <c r="B1942" s="4">
        <v>0</v>
      </c>
      <c r="C1942" s="4">
        <v>0</v>
      </c>
      <c r="D1942" s="4">
        <v>1</v>
      </c>
      <c r="E1942" s="4">
        <v>202</v>
      </c>
      <c r="F1942" s="4">
        <f>ROUND(Source!P1939,O1942)</f>
        <v>0</v>
      </c>
      <c r="G1942" s="4" t="s">
        <v>14</v>
      </c>
      <c r="H1942" s="4" t="s">
        <v>15</v>
      </c>
      <c r="I1942" s="4"/>
      <c r="J1942" s="4"/>
      <c r="K1942" s="4">
        <v>202</v>
      </c>
      <c r="L1942" s="4">
        <v>2</v>
      </c>
      <c r="M1942" s="4">
        <v>3</v>
      </c>
      <c r="N1942" s="4" t="s">
        <v>3</v>
      </c>
      <c r="O1942" s="4">
        <v>2</v>
      </c>
      <c r="P1942" s="4"/>
      <c r="Q1942" s="4"/>
      <c r="R1942" s="4"/>
      <c r="S1942" s="4"/>
      <c r="T1942" s="4"/>
      <c r="U1942" s="4"/>
      <c r="V1942" s="4"/>
      <c r="W1942" s="4"/>
    </row>
    <row r="1943" spans="1:206" x14ac:dyDescent="0.2">
      <c r="A1943" s="4">
        <v>50</v>
      </c>
      <c r="B1943" s="4">
        <v>0</v>
      </c>
      <c r="C1943" s="4">
        <v>0</v>
      </c>
      <c r="D1943" s="4">
        <v>1</v>
      </c>
      <c r="E1943" s="4">
        <v>222</v>
      </c>
      <c r="F1943" s="4">
        <f>ROUND(Source!AO1939,O1943)</f>
        <v>0</v>
      </c>
      <c r="G1943" s="4" t="s">
        <v>16</v>
      </c>
      <c r="H1943" s="4" t="s">
        <v>17</v>
      </c>
      <c r="I1943" s="4"/>
      <c r="J1943" s="4"/>
      <c r="K1943" s="4">
        <v>222</v>
      </c>
      <c r="L1943" s="4">
        <v>3</v>
      </c>
      <c r="M1943" s="4">
        <v>3</v>
      </c>
      <c r="N1943" s="4" t="s">
        <v>3</v>
      </c>
      <c r="O1943" s="4">
        <v>2</v>
      </c>
      <c r="P1943" s="4"/>
      <c r="Q1943" s="4"/>
      <c r="R1943" s="4"/>
      <c r="S1943" s="4"/>
      <c r="T1943" s="4"/>
      <c r="U1943" s="4"/>
      <c r="V1943" s="4"/>
      <c r="W1943" s="4"/>
    </row>
    <row r="1944" spans="1:206" x14ac:dyDescent="0.2">
      <c r="A1944" s="4">
        <v>50</v>
      </c>
      <c r="B1944" s="4">
        <v>0</v>
      </c>
      <c r="C1944" s="4">
        <v>0</v>
      </c>
      <c r="D1944" s="4">
        <v>1</v>
      </c>
      <c r="E1944" s="4">
        <v>225</v>
      </c>
      <c r="F1944" s="4">
        <f>ROUND(Source!AV1939,O1944)</f>
        <v>0</v>
      </c>
      <c r="G1944" s="4" t="s">
        <v>18</v>
      </c>
      <c r="H1944" s="4" t="s">
        <v>19</v>
      </c>
      <c r="I1944" s="4"/>
      <c r="J1944" s="4"/>
      <c r="K1944" s="4">
        <v>225</v>
      </c>
      <c r="L1944" s="4">
        <v>4</v>
      </c>
      <c r="M1944" s="4">
        <v>3</v>
      </c>
      <c r="N1944" s="4" t="s">
        <v>3</v>
      </c>
      <c r="O1944" s="4">
        <v>2</v>
      </c>
      <c r="P1944" s="4"/>
      <c r="Q1944" s="4"/>
      <c r="R1944" s="4"/>
      <c r="S1944" s="4"/>
      <c r="T1944" s="4"/>
      <c r="U1944" s="4"/>
      <c r="V1944" s="4"/>
      <c r="W1944" s="4"/>
    </row>
    <row r="1945" spans="1:206" x14ac:dyDescent="0.2">
      <c r="A1945" s="4">
        <v>50</v>
      </c>
      <c r="B1945" s="4">
        <v>0</v>
      </c>
      <c r="C1945" s="4">
        <v>0</v>
      </c>
      <c r="D1945" s="4">
        <v>1</v>
      </c>
      <c r="E1945" s="4">
        <v>226</v>
      </c>
      <c r="F1945" s="4">
        <f>ROUND(Source!AW1939,O1945)</f>
        <v>0</v>
      </c>
      <c r="G1945" s="4" t="s">
        <v>20</v>
      </c>
      <c r="H1945" s="4" t="s">
        <v>21</v>
      </c>
      <c r="I1945" s="4"/>
      <c r="J1945" s="4"/>
      <c r="K1945" s="4">
        <v>226</v>
      </c>
      <c r="L1945" s="4">
        <v>5</v>
      </c>
      <c r="M1945" s="4">
        <v>3</v>
      </c>
      <c r="N1945" s="4" t="s">
        <v>3</v>
      </c>
      <c r="O1945" s="4">
        <v>2</v>
      </c>
      <c r="P1945" s="4"/>
      <c r="Q1945" s="4"/>
      <c r="R1945" s="4"/>
      <c r="S1945" s="4"/>
      <c r="T1945" s="4"/>
      <c r="U1945" s="4"/>
      <c r="V1945" s="4"/>
      <c r="W1945" s="4"/>
    </row>
    <row r="1946" spans="1:206" x14ac:dyDescent="0.2">
      <c r="A1946" s="4">
        <v>50</v>
      </c>
      <c r="B1946" s="4">
        <v>0</v>
      </c>
      <c r="C1946" s="4">
        <v>0</v>
      </c>
      <c r="D1946" s="4">
        <v>1</v>
      </c>
      <c r="E1946" s="4">
        <v>227</v>
      </c>
      <c r="F1946" s="4">
        <f>ROUND(Source!AX1939,O1946)</f>
        <v>0</v>
      </c>
      <c r="G1946" s="4" t="s">
        <v>22</v>
      </c>
      <c r="H1946" s="4" t="s">
        <v>23</v>
      </c>
      <c r="I1946" s="4"/>
      <c r="J1946" s="4"/>
      <c r="K1946" s="4">
        <v>227</v>
      </c>
      <c r="L1946" s="4">
        <v>6</v>
      </c>
      <c r="M1946" s="4">
        <v>3</v>
      </c>
      <c r="N1946" s="4" t="s">
        <v>3</v>
      </c>
      <c r="O1946" s="4">
        <v>2</v>
      </c>
      <c r="P1946" s="4"/>
      <c r="Q1946" s="4"/>
      <c r="R1946" s="4"/>
      <c r="S1946" s="4"/>
      <c r="T1946" s="4"/>
      <c r="U1946" s="4"/>
      <c r="V1946" s="4"/>
      <c r="W1946" s="4"/>
    </row>
    <row r="1947" spans="1:206" x14ac:dyDescent="0.2">
      <c r="A1947" s="4">
        <v>50</v>
      </c>
      <c r="B1947" s="4">
        <v>0</v>
      </c>
      <c r="C1947" s="4">
        <v>0</v>
      </c>
      <c r="D1947" s="4">
        <v>1</v>
      </c>
      <c r="E1947" s="4">
        <v>228</v>
      </c>
      <c r="F1947" s="4">
        <f>ROUND(Source!AY1939,O1947)</f>
        <v>0</v>
      </c>
      <c r="G1947" s="4" t="s">
        <v>24</v>
      </c>
      <c r="H1947" s="4" t="s">
        <v>25</v>
      </c>
      <c r="I1947" s="4"/>
      <c r="J1947" s="4"/>
      <c r="K1947" s="4">
        <v>228</v>
      </c>
      <c r="L1947" s="4">
        <v>7</v>
      </c>
      <c r="M1947" s="4">
        <v>3</v>
      </c>
      <c r="N1947" s="4" t="s">
        <v>3</v>
      </c>
      <c r="O1947" s="4">
        <v>2</v>
      </c>
      <c r="P1947" s="4"/>
      <c r="Q1947" s="4"/>
      <c r="R1947" s="4"/>
      <c r="S1947" s="4"/>
      <c r="T1947" s="4"/>
      <c r="U1947" s="4"/>
      <c r="V1947" s="4"/>
      <c r="W1947" s="4"/>
    </row>
    <row r="1948" spans="1:206" x14ac:dyDescent="0.2">
      <c r="A1948" s="4">
        <v>50</v>
      </c>
      <c r="B1948" s="4">
        <v>0</v>
      </c>
      <c r="C1948" s="4">
        <v>0</v>
      </c>
      <c r="D1948" s="4">
        <v>1</v>
      </c>
      <c r="E1948" s="4">
        <v>216</v>
      </c>
      <c r="F1948" s="4">
        <f>ROUND(Source!AP1939,O1948)</f>
        <v>0</v>
      </c>
      <c r="G1948" s="4" t="s">
        <v>26</v>
      </c>
      <c r="H1948" s="4" t="s">
        <v>27</v>
      </c>
      <c r="I1948" s="4"/>
      <c r="J1948" s="4"/>
      <c r="K1948" s="4">
        <v>216</v>
      </c>
      <c r="L1948" s="4">
        <v>8</v>
      </c>
      <c r="M1948" s="4">
        <v>3</v>
      </c>
      <c r="N1948" s="4" t="s">
        <v>3</v>
      </c>
      <c r="O1948" s="4">
        <v>2</v>
      </c>
      <c r="P1948" s="4"/>
      <c r="Q1948" s="4"/>
      <c r="R1948" s="4"/>
      <c r="S1948" s="4"/>
      <c r="T1948" s="4"/>
      <c r="U1948" s="4"/>
      <c r="V1948" s="4"/>
      <c r="W1948" s="4"/>
    </row>
    <row r="1949" spans="1:206" x14ac:dyDescent="0.2">
      <c r="A1949" s="4">
        <v>50</v>
      </c>
      <c r="B1949" s="4">
        <v>0</v>
      </c>
      <c r="C1949" s="4">
        <v>0</v>
      </c>
      <c r="D1949" s="4">
        <v>1</v>
      </c>
      <c r="E1949" s="4">
        <v>223</v>
      </c>
      <c r="F1949" s="4">
        <f>ROUND(Source!AQ1939,O1949)</f>
        <v>0</v>
      </c>
      <c r="G1949" s="4" t="s">
        <v>28</v>
      </c>
      <c r="H1949" s="4" t="s">
        <v>29</v>
      </c>
      <c r="I1949" s="4"/>
      <c r="J1949" s="4"/>
      <c r="K1949" s="4">
        <v>223</v>
      </c>
      <c r="L1949" s="4">
        <v>9</v>
      </c>
      <c r="M1949" s="4">
        <v>3</v>
      </c>
      <c r="N1949" s="4" t="s">
        <v>3</v>
      </c>
      <c r="O1949" s="4">
        <v>2</v>
      </c>
      <c r="P1949" s="4"/>
      <c r="Q1949" s="4"/>
      <c r="R1949" s="4"/>
      <c r="S1949" s="4"/>
      <c r="T1949" s="4"/>
      <c r="U1949" s="4"/>
      <c r="V1949" s="4"/>
      <c r="W1949" s="4"/>
    </row>
    <row r="1950" spans="1:206" x14ac:dyDescent="0.2">
      <c r="A1950" s="4">
        <v>50</v>
      </c>
      <c r="B1950" s="4">
        <v>0</v>
      </c>
      <c r="C1950" s="4">
        <v>0</v>
      </c>
      <c r="D1950" s="4">
        <v>1</v>
      </c>
      <c r="E1950" s="4">
        <v>229</v>
      </c>
      <c r="F1950" s="4">
        <f>ROUND(Source!AZ1939,O1950)</f>
        <v>0</v>
      </c>
      <c r="G1950" s="4" t="s">
        <v>30</v>
      </c>
      <c r="H1950" s="4" t="s">
        <v>31</v>
      </c>
      <c r="I1950" s="4"/>
      <c r="J1950" s="4"/>
      <c r="K1950" s="4">
        <v>229</v>
      </c>
      <c r="L1950" s="4">
        <v>10</v>
      </c>
      <c r="M1950" s="4">
        <v>3</v>
      </c>
      <c r="N1950" s="4" t="s">
        <v>3</v>
      </c>
      <c r="O1950" s="4">
        <v>2</v>
      </c>
      <c r="P1950" s="4"/>
      <c r="Q1950" s="4"/>
      <c r="R1950" s="4"/>
      <c r="S1950" s="4"/>
      <c r="T1950" s="4"/>
      <c r="U1950" s="4"/>
      <c r="V1950" s="4"/>
      <c r="W1950" s="4"/>
    </row>
    <row r="1951" spans="1:206" x14ac:dyDescent="0.2">
      <c r="A1951" s="4">
        <v>50</v>
      </c>
      <c r="B1951" s="4">
        <v>0</v>
      </c>
      <c r="C1951" s="4">
        <v>0</v>
      </c>
      <c r="D1951" s="4">
        <v>1</v>
      </c>
      <c r="E1951" s="4">
        <v>203</v>
      </c>
      <c r="F1951" s="4">
        <f>ROUND(Source!Q1939,O1951)</f>
        <v>0</v>
      </c>
      <c r="G1951" s="4" t="s">
        <v>32</v>
      </c>
      <c r="H1951" s="4" t="s">
        <v>33</v>
      </c>
      <c r="I1951" s="4"/>
      <c r="J1951" s="4"/>
      <c r="K1951" s="4">
        <v>203</v>
      </c>
      <c r="L1951" s="4">
        <v>11</v>
      </c>
      <c r="M1951" s="4">
        <v>3</v>
      </c>
      <c r="N1951" s="4" t="s">
        <v>3</v>
      </c>
      <c r="O1951" s="4">
        <v>2</v>
      </c>
      <c r="P1951" s="4"/>
      <c r="Q1951" s="4"/>
      <c r="R1951" s="4"/>
      <c r="S1951" s="4"/>
      <c r="T1951" s="4"/>
      <c r="U1951" s="4"/>
      <c r="V1951" s="4"/>
      <c r="W1951" s="4"/>
    </row>
    <row r="1952" spans="1:206" x14ac:dyDescent="0.2">
      <c r="A1952" s="4">
        <v>50</v>
      </c>
      <c r="B1952" s="4">
        <v>0</v>
      </c>
      <c r="C1952" s="4">
        <v>0</v>
      </c>
      <c r="D1952" s="4">
        <v>1</v>
      </c>
      <c r="E1952" s="4">
        <v>231</v>
      </c>
      <c r="F1952" s="4">
        <f>ROUND(Source!BB1939,O1952)</f>
        <v>0</v>
      </c>
      <c r="G1952" s="4" t="s">
        <v>34</v>
      </c>
      <c r="H1952" s="4" t="s">
        <v>35</v>
      </c>
      <c r="I1952" s="4"/>
      <c r="J1952" s="4"/>
      <c r="K1952" s="4">
        <v>231</v>
      </c>
      <c r="L1952" s="4">
        <v>12</v>
      </c>
      <c r="M1952" s="4">
        <v>3</v>
      </c>
      <c r="N1952" s="4" t="s">
        <v>3</v>
      </c>
      <c r="O1952" s="4">
        <v>2</v>
      </c>
      <c r="P1952" s="4"/>
      <c r="Q1952" s="4"/>
      <c r="R1952" s="4"/>
      <c r="S1952" s="4"/>
      <c r="T1952" s="4"/>
      <c r="U1952" s="4"/>
      <c r="V1952" s="4"/>
      <c r="W1952" s="4"/>
    </row>
    <row r="1953" spans="1:206" x14ac:dyDescent="0.2">
      <c r="A1953" s="4">
        <v>50</v>
      </c>
      <c r="B1953" s="4">
        <v>0</v>
      </c>
      <c r="C1953" s="4">
        <v>0</v>
      </c>
      <c r="D1953" s="4">
        <v>1</v>
      </c>
      <c r="E1953" s="4">
        <v>204</v>
      </c>
      <c r="F1953" s="4">
        <f>ROUND(Source!R1939,O1953)</f>
        <v>0</v>
      </c>
      <c r="G1953" s="4" t="s">
        <v>36</v>
      </c>
      <c r="H1953" s="4" t="s">
        <v>37</v>
      </c>
      <c r="I1953" s="4"/>
      <c r="J1953" s="4"/>
      <c r="K1953" s="4">
        <v>204</v>
      </c>
      <c r="L1953" s="4">
        <v>13</v>
      </c>
      <c r="M1953" s="4">
        <v>3</v>
      </c>
      <c r="N1953" s="4" t="s">
        <v>3</v>
      </c>
      <c r="O1953" s="4">
        <v>2</v>
      </c>
      <c r="P1953" s="4"/>
      <c r="Q1953" s="4"/>
      <c r="R1953" s="4"/>
      <c r="S1953" s="4"/>
      <c r="T1953" s="4"/>
      <c r="U1953" s="4"/>
      <c r="V1953" s="4"/>
      <c r="W1953" s="4"/>
    </row>
    <row r="1954" spans="1:206" x14ac:dyDescent="0.2">
      <c r="A1954" s="4">
        <v>50</v>
      </c>
      <c r="B1954" s="4">
        <v>0</v>
      </c>
      <c r="C1954" s="4">
        <v>0</v>
      </c>
      <c r="D1954" s="4">
        <v>1</v>
      </c>
      <c r="E1954" s="4">
        <v>205</v>
      </c>
      <c r="F1954" s="4">
        <f>ROUND(Source!S1939,O1954)</f>
        <v>0</v>
      </c>
      <c r="G1954" s="4" t="s">
        <v>38</v>
      </c>
      <c r="H1954" s="4" t="s">
        <v>39</v>
      </c>
      <c r="I1954" s="4"/>
      <c r="J1954" s="4"/>
      <c r="K1954" s="4">
        <v>205</v>
      </c>
      <c r="L1954" s="4">
        <v>14</v>
      </c>
      <c r="M1954" s="4">
        <v>3</v>
      </c>
      <c r="N1954" s="4" t="s">
        <v>3</v>
      </c>
      <c r="O1954" s="4">
        <v>2</v>
      </c>
      <c r="P1954" s="4"/>
      <c r="Q1954" s="4"/>
      <c r="R1954" s="4"/>
      <c r="S1954" s="4"/>
      <c r="T1954" s="4"/>
      <c r="U1954" s="4"/>
      <c r="V1954" s="4"/>
      <c r="W1954" s="4"/>
    </row>
    <row r="1955" spans="1:206" x14ac:dyDescent="0.2">
      <c r="A1955" s="4">
        <v>50</v>
      </c>
      <c r="B1955" s="4">
        <v>0</v>
      </c>
      <c r="C1955" s="4">
        <v>0</v>
      </c>
      <c r="D1955" s="4">
        <v>1</v>
      </c>
      <c r="E1955" s="4">
        <v>232</v>
      </c>
      <c r="F1955" s="4">
        <f>ROUND(Source!BC1939,O1955)</f>
        <v>0</v>
      </c>
      <c r="G1955" s="4" t="s">
        <v>40</v>
      </c>
      <c r="H1955" s="4" t="s">
        <v>41</v>
      </c>
      <c r="I1955" s="4"/>
      <c r="J1955" s="4"/>
      <c r="K1955" s="4">
        <v>232</v>
      </c>
      <c r="L1955" s="4">
        <v>15</v>
      </c>
      <c r="M1955" s="4">
        <v>3</v>
      </c>
      <c r="N1955" s="4" t="s">
        <v>3</v>
      </c>
      <c r="O1955" s="4">
        <v>2</v>
      </c>
      <c r="P1955" s="4"/>
      <c r="Q1955" s="4"/>
      <c r="R1955" s="4"/>
      <c r="S1955" s="4"/>
      <c r="T1955" s="4"/>
      <c r="U1955" s="4"/>
      <c r="V1955" s="4"/>
      <c r="W1955" s="4"/>
    </row>
    <row r="1956" spans="1:206" x14ac:dyDescent="0.2">
      <c r="A1956" s="4">
        <v>50</v>
      </c>
      <c r="B1956" s="4">
        <v>0</v>
      </c>
      <c r="C1956" s="4">
        <v>0</v>
      </c>
      <c r="D1956" s="4">
        <v>1</v>
      </c>
      <c r="E1956" s="4">
        <v>214</v>
      </c>
      <c r="F1956" s="4">
        <f>ROUND(Source!AS1939,O1956)</f>
        <v>0</v>
      </c>
      <c r="G1956" s="4" t="s">
        <v>42</v>
      </c>
      <c r="H1956" s="4" t="s">
        <v>43</v>
      </c>
      <c r="I1956" s="4"/>
      <c r="J1956" s="4"/>
      <c r="K1956" s="4">
        <v>214</v>
      </c>
      <c r="L1956" s="4">
        <v>16</v>
      </c>
      <c r="M1956" s="4">
        <v>3</v>
      </c>
      <c r="N1956" s="4" t="s">
        <v>3</v>
      </c>
      <c r="O1956" s="4">
        <v>2</v>
      </c>
      <c r="P1956" s="4"/>
      <c r="Q1956" s="4"/>
      <c r="R1956" s="4"/>
      <c r="S1956" s="4"/>
      <c r="T1956" s="4"/>
      <c r="U1956" s="4"/>
      <c r="V1956" s="4"/>
      <c r="W1956" s="4"/>
    </row>
    <row r="1957" spans="1:206" x14ac:dyDescent="0.2">
      <c r="A1957" s="4">
        <v>50</v>
      </c>
      <c r="B1957" s="4">
        <v>0</v>
      </c>
      <c r="C1957" s="4">
        <v>0</v>
      </c>
      <c r="D1957" s="4">
        <v>1</v>
      </c>
      <c r="E1957" s="4">
        <v>215</v>
      </c>
      <c r="F1957" s="4">
        <f>ROUND(Source!AT1939,O1957)</f>
        <v>0</v>
      </c>
      <c r="G1957" s="4" t="s">
        <v>44</v>
      </c>
      <c r="H1957" s="4" t="s">
        <v>45</v>
      </c>
      <c r="I1957" s="4"/>
      <c r="J1957" s="4"/>
      <c r="K1957" s="4">
        <v>215</v>
      </c>
      <c r="L1957" s="4">
        <v>17</v>
      </c>
      <c r="M1957" s="4">
        <v>3</v>
      </c>
      <c r="N1957" s="4" t="s">
        <v>3</v>
      </c>
      <c r="O1957" s="4">
        <v>2</v>
      </c>
      <c r="P1957" s="4"/>
      <c r="Q1957" s="4"/>
      <c r="R1957" s="4"/>
      <c r="S1957" s="4"/>
      <c r="T1957" s="4"/>
      <c r="U1957" s="4"/>
      <c r="V1957" s="4"/>
      <c r="W1957" s="4"/>
    </row>
    <row r="1958" spans="1:206" x14ac:dyDescent="0.2">
      <c r="A1958" s="4">
        <v>50</v>
      </c>
      <c r="B1958" s="4">
        <v>0</v>
      </c>
      <c r="C1958" s="4">
        <v>0</v>
      </c>
      <c r="D1958" s="4">
        <v>1</v>
      </c>
      <c r="E1958" s="4">
        <v>217</v>
      </c>
      <c r="F1958" s="4">
        <f>ROUND(Source!AU1939,O1958)</f>
        <v>0</v>
      </c>
      <c r="G1958" s="4" t="s">
        <v>46</v>
      </c>
      <c r="H1958" s="4" t="s">
        <v>47</v>
      </c>
      <c r="I1958" s="4"/>
      <c r="J1958" s="4"/>
      <c r="K1958" s="4">
        <v>217</v>
      </c>
      <c r="L1958" s="4">
        <v>18</v>
      </c>
      <c r="M1958" s="4">
        <v>3</v>
      </c>
      <c r="N1958" s="4" t="s">
        <v>3</v>
      </c>
      <c r="O1958" s="4">
        <v>2</v>
      </c>
      <c r="P1958" s="4"/>
      <c r="Q1958" s="4"/>
      <c r="R1958" s="4"/>
      <c r="S1958" s="4"/>
      <c r="T1958" s="4"/>
      <c r="U1958" s="4"/>
      <c r="V1958" s="4"/>
      <c r="W1958" s="4"/>
    </row>
    <row r="1959" spans="1:206" x14ac:dyDescent="0.2">
      <c r="A1959" s="4">
        <v>50</v>
      </c>
      <c r="B1959" s="4">
        <v>0</v>
      </c>
      <c r="C1959" s="4">
        <v>0</v>
      </c>
      <c r="D1959" s="4">
        <v>1</v>
      </c>
      <c r="E1959" s="4">
        <v>230</v>
      </c>
      <c r="F1959" s="4">
        <f>ROUND(Source!BA1939,O1959)</f>
        <v>0</v>
      </c>
      <c r="G1959" s="4" t="s">
        <v>48</v>
      </c>
      <c r="H1959" s="4" t="s">
        <v>49</v>
      </c>
      <c r="I1959" s="4"/>
      <c r="J1959" s="4"/>
      <c r="K1959" s="4">
        <v>230</v>
      </c>
      <c r="L1959" s="4">
        <v>19</v>
      </c>
      <c r="M1959" s="4">
        <v>3</v>
      </c>
      <c r="N1959" s="4" t="s">
        <v>3</v>
      </c>
      <c r="O1959" s="4">
        <v>2</v>
      </c>
      <c r="P1959" s="4"/>
      <c r="Q1959" s="4"/>
      <c r="R1959" s="4"/>
      <c r="S1959" s="4"/>
      <c r="T1959" s="4"/>
      <c r="U1959" s="4"/>
      <c r="V1959" s="4"/>
      <c r="W1959" s="4"/>
    </row>
    <row r="1960" spans="1:206" x14ac:dyDescent="0.2">
      <c r="A1960" s="4">
        <v>50</v>
      </c>
      <c r="B1960" s="4">
        <v>0</v>
      </c>
      <c r="C1960" s="4">
        <v>0</v>
      </c>
      <c r="D1960" s="4">
        <v>1</v>
      </c>
      <c r="E1960" s="4">
        <v>206</v>
      </c>
      <c r="F1960" s="4">
        <f>ROUND(Source!T1939,O1960)</f>
        <v>0</v>
      </c>
      <c r="G1960" s="4" t="s">
        <v>50</v>
      </c>
      <c r="H1960" s="4" t="s">
        <v>51</v>
      </c>
      <c r="I1960" s="4"/>
      <c r="J1960" s="4"/>
      <c r="K1960" s="4">
        <v>206</v>
      </c>
      <c r="L1960" s="4">
        <v>20</v>
      </c>
      <c r="M1960" s="4">
        <v>3</v>
      </c>
      <c r="N1960" s="4" t="s">
        <v>3</v>
      </c>
      <c r="O1960" s="4">
        <v>2</v>
      </c>
      <c r="P1960" s="4"/>
      <c r="Q1960" s="4"/>
      <c r="R1960" s="4"/>
      <c r="S1960" s="4"/>
      <c r="T1960" s="4"/>
      <c r="U1960" s="4"/>
      <c r="V1960" s="4"/>
      <c r="W1960" s="4"/>
    </row>
    <row r="1961" spans="1:206" x14ac:dyDescent="0.2">
      <c r="A1961" s="4">
        <v>50</v>
      </c>
      <c r="B1961" s="4">
        <v>0</v>
      </c>
      <c r="C1961" s="4">
        <v>0</v>
      </c>
      <c r="D1961" s="4">
        <v>1</v>
      </c>
      <c r="E1961" s="4">
        <v>207</v>
      </c>
      <c r="F1961" s="4">
        <f>Source!U1939</f>
        <v>0</v>
      </c>
      <c r="G1961" s="4" t="s">
        <v>52</v>
      </c>
      <c r="H1961" s="4" t="s">
        <v>53</v>
      </c>
      <c r="I1961" s="4"/>
      <c r="J1961" s="4"/>
      <c r="K1961" s="4">
        <v>207</v>
      </c>
      <c r="L1961" s="4">
        <v>21</v>
      </c>
      <c r="M1961" s="4">
        <v>3</v>
      </c>
      <c r="N1961" s="4" t="s">
        <v>3</v>
      </c>
      <c r="O1961" s="4">
        <v>-1</v>
      </c>
      <c r="P1961" s="4"/>
      <c r="Q1961" s="4"/>
      <c r="R1961" s="4"/>
      <c r="S1961" s="4"/>
      <c r="T1961" s="4"/>
      <c r="U1961" s="4"/>
      <c r="V1961" s="4"/>
      <c r="W1961" s="4"/>
    </row>
    <row r="1962" spans="1:206" x14ac:dyDescent="0.2">
      <c r="A1962" s="4">
        <v>50</v>
      </c>
      <c r="B1962" s="4">
        <v>0</v>
      </c>
      <c r="C1962" s="4">
        <v>0</v>
      </c>
      <c r="D1962" s="4">
        <v>1</v>
      </c>
      <c r="E1962" s="4">
        <v>208</v>
      </c>
      <c r="F1962" s="4">
        <f>Source!V1939</f>
        <v>0</v>
      </c>
      <c r="G1962" s="4" t="s">
        <v>54</v>
      </c>
      <c r="H1962" s="4" t="s">
        <v>55</v>
      </c>
      <c r="I1962" s="4"/>
      <c r="J1962" s="4"/>
      <c r="K1962" s="4">
        <v>208</v>
      </c>
      <c r="L1962" s="4">
        <v>22</v>
      </c>
      <c r="M1962" s="4">
        <v>3</v>
      </c>
      <c r="N1962" s="4" t="s">
        <v>3</v>
      </c>
      <c r="O1962" s="4">
        <v>-1</v>
      </c>
      <c r="P1962" s="4"/>
      <c r="Q1962" s="4"/>
      <c r="R1962" s="4"/>
      <c r="S1962" s="4"/>
      <c r="T1962" s="4"/>
      <c r="U1962" s="4"/>
      <c r="V1962" s="4"/>
      <c r="W1962" s="4"/>
    </row>
    <row r="1963" spans="1:206" x14ac:dyDescent="0.2">
      <c r="A1963" s="4">
        <v>50</v>
      </c>
      <c r="B1963" s="4">
        <v>0</v>
      </c>
      <c r="C1963" s="4">
        <v>0</v>
      </c>
      <c r="D1963" s="4">
        <v>1</v>
      </c>
      <c r="E1963" s="4">
        <v>209</v>
      </c>
      <c r="F1963" s="4">
        <f>ROUND(Source!W1939,O1963)</f>
        <v>0</v>
      </c>
      <c r="G1963" s="4" t="s">
        <v>56</v>
      </c>
      <c r="H1963" s="4" t="s">
        <v>57</v>
      </c>
      <c r="I1963" s="4"/>
      <c r="J1963" s="4"/>
      <c r="K1963" s="4">
        <v>209</v>
      </c>
      <c r="L1963" s="4">
        <v>23</v>
      </c>
      <c r="M1963" s="4">
        <v>3</v>
      </c>
      <c r="N1963" s="4" t="s">
        <v>3</v>
      </c>
      <c r="O1963" s="4">
        <v>2</v>
      </c>
      <c r="P1963" s="4"/>
      <c r="Q1963" s="4"/>
      <c r="R1963" s="4"/>
      <c r="S1963" s="4"/>
      <c r="T1963" s="4"/>
      <c r="U1963" s="4"/>
      <c r="V1963" s="4"/>
      <c r="W1963" s="4"/>
    </row>
    <row r="1964" spans="1:206" x14ac:dyDescent="0.2">
      <c r="A1964" s="4">
        <v>50</v>
      </c>
      <c r="B1964" s="4">
        <v>0</v>
      </c>
      <c r="C1964" s="4">
        <v>0</v>
      </c>
      <c r="D1964" s="4">
        <v>1</v>
      </c>
      <c r="E1964" s="4">
        <v>210</v>
      </c>
      <c r="F1964" s="4">
        <f>ROUND(Source!X1939,O1964)</f>
        <v>0</v>
      </c>
      <c r="G1964" s="4" t="s">
        <v>58</v>
      </c>
      <c r="H1964" s="4" t="s">
        <v>59</v>
      </c>
      <c r="I1964" s="4"/>
      <c r="J1964" s="4"/>
      <c r="K1964" s="4">
        <v>210</v>
      </c>
      <c r="L1964" s="4">
        <v>24</v>
      </c>
      <c r="M1964" s="4">
        <v>3</v>
      </c>
      <c r="N1964" s="4" t="s">
        <v>3</v>
      </c>
      <c r="O1964" s="4">
        <v>2</v>
      </c>
      <c r="P1964" s="4"/>
      <c r="Q1964" s="4"/>
      <c r="R1964" s="4"/>
      <c r="S1964" s="4"/>
      <c r="T1964" s="4"/>
      <c r="U1964" s="4"/>
      <c r="V1964" s="4"/>
      <c r="W1964" s="4"/>
    </row>
    <row r="1965" spans="1:206" x14ac:dyDescent="0.2">
      <c r="A1965" s="4">
        <v>50</v>
      </c>
      <c r="B1965" s="4">
        <v>0</v>
      </c>
      <c r="C1965" s="4">
        <v>0</v>
      </c>
      <c r="D1965" s="4">
        <v>1</v>
      </c>
      <c r="E1965" s="4">
        <v>211</v>
      </c>
      <c r="F1965" s="4">
        <f>ROUND(Source!Y1939,O1965)</f>
        <v>0</v>
      </c>
      <c r="G1965" s="4" t="s">
        <v>60</v>
      </c>
      <c r="H1965" s="4" t="s">
        <v>61</v>
      </c>
      <c r="I1965" s="4"/>
      <c r="J1965" s="4"/>
      <c r="K1965" s="4">
        <v>211</v>
      </c>
      <c r="L1965" s="4">
        <v>25</v>
      </c>
      <c r="M1965" s="4">
        <v>3</v>
      </c>
      <c r="N1965" s="4" t="s">
        <v>3</v>
      </c>
      <c r="O1965" s="4">
        <v>2</v>
      </c>
      <c r="P1965" s="4"/>
      <c r="Q1965" s="4"/>
      <c r="R1965" s="4"/>
      <c r="S1965" s="4"/>
      <c r="T1965" s="4"/>
      <c r="U1965" s="4"/>
      <c r="V1965" s="4"/>
      <c r="W1965" s="4"/>
    </row>
    <row r="1966" spans="1:206" x14ac:dyDescent="0.2">
      <c r="A1966" s="4">
        <v>50</v>
      </c>
      <c r="B1966" s="4">
        <v>0</v>
      </c>
      <c r="C1966" s="4">
        <v>0</v>
      </c>
      <c r="D1966" s="4">
        <v>1</v>
      </c>
      <c r="E1966" s="4">
        <v>224</v>
      </c>
      <c r="F1966" s="4">
        <f>ROUND(Source!AR1939,O1966)</f>
        <v>0</v>
      </c>
      <c r="G1966" s="4" t="s">
        <v>62</v>
      </c>
      <c r="H1966" s="4" t="s">
        <v>63</v>
      </c>
      <c r="I1966" s="4"/>
      <c r="J1966" s="4"/>
      <c r="K1966" s="4">
        <v>224</v>
      </c>
      <c r="L1966" s="4">
        <v>26</v>
      </c>
      <c r="M1966" s="4">
        <v>3</v>
      </c>
      <c r="N1966" s="4" t="s">
        <v>3</v>
      </c>
      <c r="O1966" s="4">
        <v>2</v>
      </c>
      <c r="P1966" s="4"/>
      <c r="Q1966" s="4"/>
      <c r="R1966" s="4"/>
      <c r="S1966" s="4"/>
      <c r="T1966" s="4"/>
      <c r="U1966" s="4"/>
      <c r="V1966" s="4"/>
      <c r="W1966" s="4"/>
    </row>
    <row r="1968" spans="1:206" x14ac:dyDescent="0.2">
      <c r="A1968" s="2">
        <v>51</v>
      </c>
      <c r="B1968" s="2">
        <f>B1856</f>
        <v>1</v>
      </c>
      <c r="C1968" s="2">
        <f>A1856</f>
        <v>3</v>
      </c>
      <c r="D1968" s="2">
        <f>ROW(A1856)</f>
        <v>1856</v>
      </c>
      <c r="E1968" s="2"/>
      <c r="F1968" s="2" t="str">
        <f>IF(F1856&lt;&gt;"",F1856,"")</f>
        <v>3</v>
      </c>
      <c r="G1968" s="2" t="str">
        <f>IF(G1856&lt;&gt;"",G1856,"")</f>
        <v>Хамовники</v>
      </c>
      <c r="H1968" s="2">
        <v>0</v>
      </c>
      <c r="I1968" s="2"/>
      <c r="J1968" s="2"/>
      <c r="K1968" s="2"/>
      <c r="L1968" s="2"/>
      <c r="M1968" s="2"/>
      <c r="N1968" s="2"/>
      <c r="O1968" s="2">
        <f t="shared" ref="O1968:T1968" si="825">ROUND(O1939+AB1968,2)</f>
        <v>0</v>
      </c>
      <c r="P1968" s="2">
        <f t="shared" si="825"/>
        <v>0</v>
      </c>
      <c r="Q1968" s="2">
        <f t="shared" si="825"/>
        <v>0</v>
      </c>
      <c r="R1968" s="2">
        <f t="shared" si="825"/>
        <v>0</v>
      </c>
      <c r="S1968" s="2">
        <f t="shared" si="825"/>
        <v>0</v>
      </c>
      <c r="T1968" s="2">
        <f t="shared" si="825"/>
        <v>0</v>
      </c>
      <c r="U1968" s="2">
        <f>U1939+AH1968</f>
        <v>0</v>
      </c>
      <c r="V1968" s="2">
        <f>V1939+AI1968</f>
        <v>0</v>
      </c>
      <c r="W1968" s="2">
        <f>ROUND(W1939+AJ1968,2)</f>
        <v>0</v>
      </c>
      <c r="X1968" s="2">
        <f>ROUND(X1939+AK1968,2)</f>
        <v>0</v>
      </c>
      <c r="Y1968" s="2">
        <f>ROUND(Y1939+AL1968,2)</f>
        <v>0</v>
      </c>
      <c r="Z1968" s="2"/>
      <c r="AA1968" s="2"/>
      <c r="AB1968" s="2"/>
      <c r="AC1968" s="2"/>
      <c r="AD1968" s="2"/>
      <c r="AE1968" s="2"/>
      <c r="AF1968" s="2"/>
      <c r="AG1968" s="2"/>
      <c r="AH1968" s="2"/>
      <c r="AI1968" s="2"/>
      <c r="AJ1968" s="2"/>
      <c r="AK1968" s="2"/>
      <c r="AL1968" s="2"/>
      <c r="AM1968" s="2"/>
      <c r="AN1968" s="2"/>
      <c r="AO1968" s="2">
        <f t="shared" ref="AO1968:BC1968" si="826">ROUND(AO1939+BX1968,2)</f>
        <v>0</v>
      </c>
      <c r="AP1968" s="2">
        <f t="shared" si="826"/>
        <v>0</v>
      </c>
      <c r="AQ1968" s="2">
        <f t="shared" si="826"/>
        <v>0</v>
      </c>
      <c r="AR1968" s="2">
        <f t="shared" si="826"/>
        <v>0</v>
      </c>
      <c r="AS1968" s="2">
        <f t="shared" si="826"/>
        <v>0</v>
      </c>
      <c r="AT1968" s="2">
        <f t="shared" si="826"/>
        <v>0</v>
      </c>
      <c r="AU1968" s="2">
        <f t="shared" si="826"/>
        <v>0</v>
      </c>
      <c r="AV1968" s="2">
        <f t="shared" si="826"/>
        <v>0</v>
      </c>
      <c r="AW1968" s="2">
        <f t="shared" si="826"/>
        <v>0</v>
      </c>
      <c r="AX1968" s="2">
        <f t="shared" si="826"/>
        <v>0</v>
      </c>
      <c r="AY1968" s="2">
        <f t="shared" si="826"/>
        <v>0</v>
      </c>
      <c r="AZ1968" s="2">
        <f t="shared" si="826"/>
        <v>0</v>
      </c>
      <c r="BA1968" s="2">
        <f t="shared" si="826"/>
        <v>0</v>
      </c>
      <c r="BB1968" s="2">
        <f t="shared" si="826"/>
        <v>0</v>
      </c>
      <c r="BC1968" s="2">
        <f t="shared" si="826"/>
        <v>0</v>
      </c>
      <c r="BD1968" s="2"/>
      <c r="BE1968" s="2"/>
      <c r="BF1968" s="2"/>
      <c r="BG1968" s="2"/>
      <c r="BH1968" s="2"/>
      <c r="BI1968" s="2"/>
      <c r="BJ1968" s="2"/>
      <c r="BK1968" s="2"/>
      <c r="BL1968" s="2"/>
      <c r="BM1968" s="2"/>
      <c r="BN1968" s="2"/>
      <c r="BO1968" s="2"/>
      <c r="BP1968" s="2"/>
      <c r="BQ1968" s="2"/>
      <c r="BR1968" s="2"/>
      <c r="BS1968" s="2"/>
      <c r="BT1968" s="2"/>
      <c r="BU1968" s="2"/>
      <c r="BV1968" s="2"/>
      <c r="BW1968" s="2"/>
      <c r="BX1968" s="2"/>
      <c r="BY1968" s="2"/>
      <c r="BZ1968" s="2"/>
      <c r="CA1968" s="2"/>
      <c r="CB1968" s="2"/>
      <c r="CC1968" s="2"/>
      <c r="CD1968" s="2"/>
      <c r="CE1968" s="2"/>
      <c r="CF1968" s="2"/>
      <c r="CG1968" s="2"/>
      <c r="CH1968" s="2"/>
      <c r="CI1968" s="2"/>
      <c r="CJ1968" s="2"/>
      <c r="CK1968" s="2"/>
      <c r="CL1968" s="2"/>
      <c r="CM1968" s="2"/>
      <c r="CN1968" s="2"/>
      <c r="CO1968" s="2"/>
      <c r="CP1968" s="2"/>
      <c r="CQ1968" s="2"/>
      <c r="CR1968" s="2"/>
      <c r="CS1968" s="2"/>
      <c r="CT1968" s="2"/>
      <c r="CU1968" s="2"/>
      <c r="CV1968" s="2"/>
      <c r="CW1968" s="2"/>
      <c r="CX1968" s="2"/>
      <c r="CY1968" s="2"/>
      <c r="CZ1968" s="2"/>
      <c r="DA1968" s="2"/>
      <c r="DB1968" s="2"/>
      <c r="DC1968" s="2"/>
      <c r="DD1968" s="2"/>
      <c r="DE1968" s="2"/>
      <c r="DF1968" s="2"/>
      <c r="DG1968" s="3"/>
      <c r="DH1968" s="3"/>
      <c r="DI1968" s="3"/>
      <c r="DJ1968" s="3"/>
      <c r="DK1968" s="3"/>
      <c r="DL1968" s="3"/>
      <c r="DM1968" s="3"/>
      <c r="DN1968" s="3"/>
      <c r="DO1968" s="3"/>
      <c r="DP1968" s="3"/>
      <c r="DQ1968" s="3"/>
      <c r="DR1968" s="3"/>
      <c r="DS1968" s="3"/>
      <c r="DT1968" s="3"/>
      <c r="DU1968" s="3"/>
      <c r="DV1968" s="3"/>
      <c r="DW1968" s="3"/>
      <c r="DX1968" s="3"/>
      <c r="DY1968" s="3"/>
      <c r="DZ1968" s="3"/>
      <c r="EA1968" s="3"/>
      <c r="EB1968" s="3"/>
      <c r="EC1968" s="3"/>
      <c r="ED1968" s="3"/>
      <c r="EE1968" s="3"/>
      <c r="EF1968" s="3"/>
      <c r="EG1968" s="3"/>
      <c r="EH1968" s="3"/>
      <c r="EI1968" s="3"/>
      <c r="EJ1968" s="3"/>
      <c r="EK1968" s="3"/>
      <c r="EL1968" s="3"/>
      <c r="EM1968" s="3"/>
      <c r="EN1968" s="3"/>
      <c r="EO1968" s="3"/>
      <c r="EP1968" s="3"/>
      <c r="EQ1968" s="3"/>
      <c r="ER1968" s="3"/>
      <c r="ES1968" s="3"/>
      <c r="ET1968" s="3"/>
      <c r="EU1968" s="3"/>
      <c r="EV1968" s="3"/>
      <c r="EW1968" s="3"/>
      <c r="EX1968" s="3"/>
      <c r="EY1968" s="3"/>
      <c r="EZ1968" s="3"/>
      <c r="FA1968" s="3"/>
      <c r="FB1968" s="3"/>
      <c r="FC1968" s="3"/>
      <c r="FD1968" s="3"/>
      <c r="FE1968" s="3"/>
      <c r="FF1968" s="3"/>
      <c r="FG1968" s="3"/>
      <c r="FH1968" s="3"/>
      <c r="FI1968" s="3"/>
      <c r="FJ1968" s="3"/>
      <c r="FK1968" s="3"/>
      <c r="FL1968" s="3"/>
      <c r="FM1968" s="3"/>
      <c r="FN1968" s="3"/>
      <c r="FO1968" s="3"/>
      <c r="FP1968" s="3"/>
      <c r="FQ1968" s="3"/>
      <c r="FR1968" s="3"/>
      <c r="FS1968" s="3"/>
      <c r="FT1968" s="3"/>
      <c r="FU1968" s="3"/>
      <c r="FV1968" s="3"/>
      <c r="FW1968" s="3"/>
      <c r="FX1968" s="3"/>
      <c r="FY1968" s="3"/>
      <c r="FZ1968" s="3"/>
      <c r="GA1968" s="3"/>
      <c r="GB1968" s="3"/>
      <c r="GC1968" s="3"/>
      <c r="GD1968" s="3"/>
      <c r="GE1968" s="3"/>
      <c r="GF1968" s="3"/>
      <c r="GG1968" s="3"/>
      <c r="GH1968" s="3"/>
      <c r="GI1968" s="3"/>
      <c r="GJ1968" s="3"/>
      <c r="GK1968" s="3"/>
      <c r="GL1968" s="3"/>
      <c r="GM1968" s="3"/>
      <c r="GN1968" s="3"/>
      <c r="GO1968" s="3"/>
      <c r="GP1968" s="3"/>
      <c r="GQ1968" s="3"/>
      <c r="GR1968" s="3"/>
      <c r="GS1968" s="3"/>
      <c r="GT1968" s="3"/>
      <c r="GU1968" s="3"/>
      <c r="GV1968" s="3"/>
      <c r="GW1968" s="3"/>
      <c r="GX1968" s="3">
        <v>0</v>
      </c>
    </row>
    <row r="1970" spans="1:23" x14ac:dyDescent="0.2">
      <c r="A1970" s="4">
        <v>50</v>
      </c>
      <c r="B1970" s="4">
        <v>0</v>
      </c>
      <c r="C1970" s="4">
        <v>0</v>
      </c>
      <c r="D1970" s="4">
        <v>1</v>
      </c>
      <c r="E1970" s="4">
        <v>201</v>
      </c>
      <c r="F1970" s="4">
        <f>ROUND(Source!O1968,O1970)</f>
        <v>0</v>
      </c>
      <c r="G1970" s="4" t="s">
        <v>12</v>
      </c>
      <c r="H1970" s="4" t="s">
        <v>13</v>
      </c>
      <c r="I1970" s="4"/>
      <c r="J1970" s="4"/>
      <c r="K1970" s="4">
        <v>201</v>
      </c>
      <c r="L1970" s="4">
        <v>1</v>
      </c>
      <c r="M1970" s="4">
        <v>3</v>
      </c>
      <c r="N1970" s="4" t="s">
        <v>3</v>
      </c>
      <c r="O1970" s="4">
        <v>2</v>
      </c>
      <c r="P1970" s="4"/>
      <c r="Q1970" s="4"/>
      <c r="R1970" s="4"/>
      <c r="S1970" s="4"/>
      <c r="T1970" s="4"/>
      <c r="U1970" s="4"/>
      <c r="V1970" s="4"/>
      <c r="W1970" s="4"/>
    </row>
    <row r="1971" spans="1:23" x14ac:dyDescent="0.2">
      <c r="A1971" s="4">
        <v>50</v>
      </c>
      <c r="B1971" s="4">
        <v>0</v>
      </c>
      <c r="C1971" s="4">
        <v>0</v>
      </c>
      <c r="D1971" s="4">
        <v>1</v>
      </c>
      <c r="E1971" s="4">
        <v>202</v>
      </c>
      <c r="F1971" s="4">
        <f>ROUND(Source!P1968,O1971)</f>
        <v>0</v>
      </c>
      <c r="G1971" s="4" t="s">
        <v>14</v>
      </c>
      <c r="H1971" s="4" t="s">
        <v>15</v>
      </c>
      <c r="I1971" s="4"/>
      <c r="J1971" s="4"/>
      <c r="K1971" s="4">
        <v>202</v>
      </c>
      <c r="L1971" s="4">
        <v>2</v>
      </c>
      <c r="M1971" s="4">
        <v>3</v>
      </c>
      <c r="N1971" s="4" t="s">
        <v>3</v>
      </c>
      <c r="O1971" s="4">
        <v>2</v>
      </c>
      <c r="P1971" s="4"/>
      <c r="Q1971" s="4"/>
      <c r="R1971" s="4"/>
      <c r="S1971" s="4"/>
      <c r="T1971" s="4"/>
      <c r="U1971" s="4"/>
      <c r="V1971" s="4"/>
      <c r="W1971" s="4"/>
    </row>
    <row r="1972" spans="1:23" x14ac:dyDescent="0.2">
      <c r="A1972" s="4">
        <v>50</v>
      </c>
      <c r="B1972" s="4">
        <v>0</v>
      </c>
      <c r="C1972" s="4">
        <v>0</v>
      </c>
      <c r="D1972" s="4">
        <v>1</v>
      </c>
      <c r="E1972" s="4">
        <v>222</v>
      </c>
      <c r="F1972" s="4">
        <f>ROUND(Source!AO1968,O1972)</f>
        <v>0</v>
      </c>
      <c r="G1972" s="4" t="s">
        <v>16</v>
      </c>
      <c r="H1972" s="4" t="s">
        <v>17</v>
      </c>
      <c r="I1972" s="4"/>
      <c r="J1972" s="4"/>
      <c r="K1972" s="4">
        <v>222</v>
      </c>
      <c r="L1972" s="4">
        <v>3</v>
      </c>
      <c r="M1972" s="4">
        <v>3</v>
      </c>
      <c r="N1972" s="4" t="s">
        <v>3</v>
      </c>
      <c r="O1972" s="4">
        <v>2</v>
      </c>
      <c r="P1972" s="4"/>
      <c r="Q1972" s="4"/>
      <c r="R1972" s="4"/>
      <c r="S1972" s="4"/>
      <c r="T1972" s="4"/>
      <c r="U1972" s="4"/>
      <c r="V1972" s="4"/>
      <c r="W1972" s="4"/>
    </row>
    <row r="1973" spans="1:23" x14ac:dyDescent="0.2">
      <c r="A1973" s="4">
        <v>50</v>
      </c>
      <c r="B1973" s="4">
        <v>0</v>
      </c>
      <c r="C1973" s="4">
        <v>0</v>
      </c>
      <c r="D1973" s="4">
        <v>1</v>
      </c>
      <c r="E1973" s="4">
        <v>225</v>
      </c>
      <c r="F1973" s="4">
        <f>ROUND(Source!AV1968,O1973)</f>
        <v>0</v>
      </c>
      <c r="G1973" s="4" t="s">
        <v>18</v>
      </c>
      <c r="H1973" s="4" t="s">
        <v>19</v>
      </c>
      <c r="I1973" s="4"/>
      <c r="J1973" s="4"/>
      <c r="K1973" s="4">
        <v>225</v>
      </c>
      <c r="L1973" s="4">
        <v>4</v>
      </c>
      <c r="M1973" s="4">
        <v>3</v>
      </c>
      <c r="N1973" s="4" t="s">
        <v>3</v>
      </c>
      <c r="O1973" s="4">
        <v>2</v>
      </c>
      <c r="P1973" s="4"/>
      <c r="Q1973" s="4"/>
      <c r="R1973" s="4"/>
      <c r="S1973" s="4"/>
      <c r="T1973" s="4"/>
      <c r="U1973" s="4"/>
      <c r="V1973" s="4"/>
      <c r="W1973" s="4"/>
    </row>
    <row r="1974" spans="1:23" x14ac:dyDescent="0.2">
      <c r="A1974" s="4">
        <v>50</v>
      </c>
      <c r="B1974" s="4">
        <v>0</v>
      </c>
      <c r="C1974" s="4">
        <v>0</v>
      </c>
      <c r="D1974" s="4">
        <v>1</v>
      </c>
      <c r="E1974" s="4">
        <v>226</v>
      </c>
      <c r="F1974" s="4">
        <f>ROUND(Source!AW1968,O1974)</f>
        <v>0</v>
      </c>
      <c r="G1974" s="4" t="s">
        <v>20</v>
      </c>
      <c r="H1974" s="4" t="s">
        <v>21</v>
      </c>
      <c r="I1974" s="4"/>
      <c r="J1974" s="4"/>
      <c r="K1974" s="4">
        <v>226</v>
      </c>
      <c r="L1974" s="4">
        <v>5</v>
      </c>
      <c r="M1974" s="4">
        <v>3</v>
      </c>
      <c r="N1974" s="4" t="s">
        <v>3</v>
      </c>
      <c r="O1974" s="4">
        <v>2</v>
      </c>
      <c r="P1974" s="4"/>
      <c r="Q1974" s="4"/>
      <c r="R1974" s="4"/>
      <c r="S1974" s="4"/>
      <c r="T1974" s="4"/>
      <c r="U1974" s="4"/>
      <c r="V1974" s="4"/>
      <c r="W1974" s="4"/>
    </row>
    <row r="1975" spans="1:23" x14ac:dyDescent="0.2">
      <c r="A1975" s="4">
        <v>50</v>
      </c>
      <c r="B1975" s="4">
        <v>0</v>
      </c>
      <c r="C1975" s="4">
        <v>0</v>
      </c>
      <c r="D1975" s="4">
        <v>1</v>
      </c>
      <c r="E1975" s="4">
        <v>227</v>
      </c>
      <c r="F1975" s="4">
        <f>ROUND(Source!AX1968,O1975)</f>
        <v>0</v>
      </c>
      <c r="G1975" s="4" t="s">
        <v>22</v>
      </c>
      <c r="H1975" s="4" t="s">
        <v>23</v>
      </c>
      <c r="I1975" s="4"/>
      <c r="J1975" s="4"/>
      <c r="K1975" s="4">
        <v>227</v>
      </c>
      <c r="L1975" s="4">
        <v>6</v>
      </c>
      <c r="M1975" s="4">
        <v>3</v>
      </c>
      <c r="N1975" s="4" t="s">
        <v>3</v>
      </c>
      <c r="O1975" s="4">
        <v>2</v>
      </c>
      <c r="P1975" s="4"/>
      <c r="Q1975" s="4"/>
      <c r="R1975" s="4"/>
      <c r="S1975" s="4"/>
      <c r="T1975" s="4"/>
      <c r="U1975" s="4"/>
      <c r="V1975" s="4"/>
      <c r="W1975" s="4"/>
    </row>
    <row r="1976" spans="1:23" x14ac:dyDescent="0.2">
      <c r="A1976" s="4">
        <v>50</v>
      </c>
      <c r="B1976" s="4">
        <v>0</v>
      </c>
      <c r="C1976" s="4">
        <v>0</v>
      </c>
      <c r="D1976" s="4">
        <v>1</v>
      </c>
      <c r="E1976" s="4">
        <v>228</v>
      </c>
      <c r="F1976" s="4">
        <f>ROUND(Source!AY1968,O1976)</f>
        <v>0</v>
      </c>
      <c r="G1976" s="4" t="s">
        <v>24</v>
      </c>
      <c r="H1976" s="4" t="s">
        <v>25</v>
      </c>
      <c r="I1976" s="4"/>
      <c r="J1976" s="4"/>
      <c r="K1976" s="4">
        <v>228</v>
      </c>
      <c r="L1976" s="4">
        <v>7</v>
      </c>
      <c r="M1976" s="4">
        <v>3</v>
      </c>
      <c r="N1976" s="4" t="s">
        <v>3</v>
      </c>
      <c r="O1976" s="4">
        <v>2</v>
      </c>
      <c r="P1976" s="4"/>
      <c r="Q1976" s="4"/>
      <c r="R1976" s="4"/>
      <c r="S1976" s="4"/>
      <c r="T1976" s="4"/>
      <c r="U1976" s="4"/>
      <c r="V1976" s="4"/>
      <c r="W1976" s="4"/>
    </row>
    <row r="1977" spans="1:23" x14ac:dyDescent="0.2">
      <c r="A1977" s="4">
        <v>50</v>
      </c>
      <c r="B1977" s="4">
        <v>0</v>
      </c>
      <c r="C1977" s="4">
        <v>0</v>
      </c>
      <c r="D1977" s="4">
        <v>1</v>
      </c>
      <c r="E1977" s="4">
        <v>216</v>
      </c>
      <c r="F1977" s="4">
        <f>ROUND(Source!AP1968,O1977)</f>
        <v>0</v>
      </c>
      <c r="G1977" s="4" t="s">
        <v>26</v>
      </c>
      <c r="H1977" s="4" t="s">
        <v>27</v>
      </c>
      <c r="I1977" s="4"/>
      <c r="J1977" s="4"/>
      <c r="K1977" s="4">
        <v>216</v>
      </c>
      <c r="L1977" s="4">
        <v>8</v>
      </c>
      <c r="M1977" s="4">
        <v>3</v>
      </c>
      <c r="N1977" s="4" t="s">
        <v>3</v>
      </c>
      <c r="O1977" s="4">
        <v>2</v>
      </c>
      <c r="P1977" s="4"/>
      <c r="Q1977" s="4"/>
      <c r="R1977" s="4"/>
      <c r="S1977" s="4"/>
      <c r="T1977" s="4"/>
      <c r="U1977" s="4"/>
      <c r="V1977" s="4"/>
      <c r="W1977" s="4"/>
    </row>
    <row r="1978" spans="1:23" x14ac:dyDescent="0.2">
      <c r="A1978" s="4">
        <v>50</v>
      </c>
      <c r="B1978" s="4">
        <v>0</v>
      </c>
      <c r="C1978" s="4">
        <v>0</v>
      </c>
      <c r="D1978" s="4">
        <v>1</v>
      </c>
      <c r="E1978" s="4">
        <v>223</v>
      </c>
      <c r="F1978" s="4">
        <f>ROUND(Source!AQ1968,O1978)</f>
        <v>0</v>
      </c>
      <c r="G1978" s="4" t="s">
        <v>28</v>
      </c>
      <c r="H1978" s="4" t="s">
        <v>29</v>
      </c>
      <c r="I1978" s="4"/>
      <c r="J1978" s="4"/>
      <c r="K1978" s="4">
        <v>223</v>
      </c>
      <c r="L1978" s="4">
        <v>9</v>
      </c>
      <c r="M1978" s="4">
        <v>3</v>
      </c>
      <c r="N1978" s="4" t="s">
        <v>3</v>
      </c>
      <c r="O1978" s="4">
        <v>2</v>
      </c>
      <c r="P1978" s="4"/>
      <c r="Q1978" s="4"/>
      <c r="R1978" s="4"/>
      <c r="S1978" s="4"/>
      <c r="T1978" s="4"/>
      <c r="U1978" s="4"/>
      <c r="V1978" s="4"/>
      <c r="W1978" s="4"/>
    </row>
    <row r="1979" spans="1:23" x14ac:dyDescent="0.2">
      <c r="A1979" s="4">
        <v>50</v>
      </c>
      <c r="B1979" s="4">
        <v>0</v>
      </c>
      <c r="C1979" s="4">
        <v>0</v>
      </c>
      <c r="D1979" s="4">
        <v>1</v>
      </c>
      <c r="E1979" s="4">
        <v>229</v>
      </c>
      <c r="F1979" s="4">
        <f>ROUND(Source!AZ1968,O1979)</f>
        <v>0</v>
      </c>
      <c r="G1979" s="4" t="s">
        <v>30</v>
      </c>
      <c r="H1979" s="4" t="s">
        <v>31</v>
      </c>
      <c r="I1979" s="4"/>
      <c r="J1979" s="4"/>
      <c r="K1979" s="4">
        <v>229</v>
      </c>
      <c r="L1979" s="4">
        <v>10</v>
      </c>
      <c r="M1979" s="4">
        <v>3</v>
      </c>
      <c r="N1979" s="4" t="s">
        <v>3</v>
      </c>
      <c r="O1979" s="4">
        <v>2</v>
      </c>
      <c r="P1979" s="4"/>
      <c r="Q1979" s="4"/>
      <c r="R1979" s="4"/>
      <c r="S1979" s="4"/>
      <c r="T1979" s="4"/>
      <c r="U1979" s="4"/>
      <c r="V1979" s="4"/>
      <c r="W1979" s="4"/>
    </row>
    <row r="1980" spans="1:23" x14ac:dyDescent="0.2">
      <c r="A1980" s="4">
        <v>50</v>
      </c>
      <c r="B1980" s="4">
        <v>0</v>
      </c>
      <c r="C1980" s="4">
        <v>0</v>
      </c>
      <c r="D1980" s="4">
        <v>1</v>
      </c>
      <c r="E1980" s="4">
        <v>203</v>
      </c>
      <c r="F1980" s="4">
        <f>ROUND(Source!Q1968,O1980)</f>
        <v>0</v>
      </c>
      <c r="G1980" s="4" t="s">
        <v>32</v>
      </c>
      <c r="H1980" s="4" t="s">
        <v>33</v>
      </c>
      <c r="I1980" s="4"/>
      <c r="J1980" s="4"/>
      <c r="K1980" s="4">
        <v>203</v>
      </c>
      <c r="L1980" s="4">
        <v>11</v>
      </c>
      <c r="M1980" s="4">
        <v>3</v>
      </c>
      <c r="N1980" s="4" t="s">
        <v>3</v>
      </c>
      <c r="O1980" s="4">
        <v>2</v>
      </c>
      <c r="P1980" s="4"/>
      <c r="Q1980" s="4"/>
      <c r="R1980" s="4"/>
      <c r="S1980" s="4"/>
      <c r="T1980" s="4"/>
      <c r="U1980" s="4"/>
      <c r="V1980" s="4"/>
      <c r="W1980" s="4"/>
    </row>
    <row r="1981" spans="1:23" x14ac:dyDescent="0.2">
      <c r="A1981" s="4">
        <v>50</v>
      </c>
      <c r="B1981" s="4">
        <v>0</v>
      </c>
      <c r="C1981" s="4">
        <v>0</v>
      </c>
      <c r="D1981" s="4">
        <v>1</v>
      </c>
      <c r="E1981" s="4">
        <v>231</v>
      </c>
      <c r="F1981" s="4">
        <f>ROUND(Source!BB1968,O1981)</f>
        <v>0</v>
      </c>
      <c r="G1981" s="4" t="s">
        <v>34</v>
      </c>
      <c r="H1981" s="4" t="s">
        <v>35</v>
      </c>
      <c r="I1981" s="4"/>
      <c r="J1981" s="4"/>
      <c r="K1981" s="4">
        <v>231</v>
      </c>
      <c r="L1981" s="4">
        <v>12</v>
      </c>
      <c r="M1981" s="4">
        <v>3</v>
      </c>
      <c r="N1981" s="4" t="s">
        <v>3</v>
      </c>
      <c r="O1981" s="4">
        <v>2</v>
      </c>
      <c r="P1981" s="4"/>
      <c r="Q1981" s="4"/>
      <c r="R1981" s="4"/>
      <c r="S1981" s="4"/>
      <c r="T1981" s="4"/>
      <c r="U1981" s="4"/>
      <c r="V1981" s="4"/>
      <c r="W1981" s="4"/>
    </row>
    <row r="1982" spans="1:23" x14ac:dyDescent="0.2">
      <c r="A1982" s="4">
        <v>50</v>
      </c>
      <c r="B1982" s="4">
        <v>0</v>
      </c>
      <c r="C1982" s="4">
        <v>0</v>
      </c>
      <c r="D1982" s="4">
        <v>1</v>
      </c>
      <c r="E1982" s="4">
        <v>204</v>
      </c>
      <c r="F1982" s="4">
        <f>ROUND(Source!R1968,O1982)</f>
        <v>0</v>
      </c>
      <c r="G1982" s="4" t="s">
        <v>36</v>
      </c>
      <c r="H1982" s="4" t="s">
        <v>37</v>
      </c>
      <c r="I1982" s="4"/>
      <c r="J1982" s="4"/>
      <c r="K1982" s="4">
        <v>204</v>
      </c>
      <c r="L1982" s="4">
        <v>13</v>
      </c>
      <c r="M1982" s="4">
        <v>3</v>
      </c>
      <c r="N1982" s="4" t="s">
        <v>3</v>
      </c>
      <c r="O1982" s="4">
        <v>2</v>
      </c>
      <c r="P1982" s="4"/>
      <c r="Q1982" s="4"/>
      <c r="R1982" s="4"/>
      <c r="S1982" s="4"/>
      <c r="T1982" s="4"/>
      <c r="U1982" s="4"/>
      <c r="V1982" s="4"/>
      <c r="W1982" s="4"/>
    </row>
    <row r="1983" spans="1:23" x14ac:dyDescent="0.2">
      <c r="A1983" s="4">
        <v>50</v>
      </c>
      <c r="B1983" s="4">
        <v>0</v>
      </c>
      <c r="C1983" s="4">
        <v>0</v>
      </c>
      <c r="D1983" s="4">
        <v>1</v>
      </c>
      <c r="E1983" s="4">
        <v>205</v>
      </c>
      <c r="F1983" s="4">
        <f>ROUND(Source!S1968,O1983)</f>
        <v>0</v>
      </c>
      <c r="G1983" s="4" t="s">
        <v>38</v>
      </c>
      <c r="H1983" s="4" t="s">
        <v>39</v>
      </c>
      <c r="I1983" s="4"/>
      <c r="J1983" s="4"/>
      <c r="K1983" s="4">
        <v>205</v>
      </c>
      <c r="L1983" s="4">
        <v>14</v>
      </c>
      <c r="M1983" s="4">
        <v>3</v>
      </c>
      <c r="N1983" s="4" t="s">
        <v>3</v>
      </c>
      <c r="O1983" s="4">
        <v>2</v>
      </c>
      <c r="P1983" s="4"/>
      <c r="Q1983" s="4"/>
      <c r="R1983" s="4"/>
      <c r="S1983" s="4"/>
      <c r="T1983" s="4"/>
      <c r="U1983" s="4"/>
      <c r="V1983" s="4"/>
      <c r="W1983" s="4"/>
    </row>
    <row r="1984" spans="1:23" x14ac:dyDescent="0.2">
      <c r="A1984" s="4">
        <v>50</v>
      </c>
      <c r="B1984" s="4">
        <v>0</v>
      </c>
      <c r="C1984" s="4">
        <v>0</v>
      </c>
      <c r="D1984" s="4">
        <v>1</v>
      </c>
      <c r="E1984" s="4">
        <v>232</v>
      </c>
      <c r="F1984" s="4">
        <f>ROUND(Source!BC1968,O1984)</f>
        <v>0</v>
      </c>
      <c r="G1984" s="4" t="s">
        <v>40</v>
      </c>
      <c r="H1984" s="4" t="s">
        <v>41</v>
      </c>
      <c r="I1984" s="4"/>
      <c r="J1984" s="4"/>
      <c r="K1984" s="4">
        <v>232</v>
      </c>
      <c r="L1984" s="4">
        <v>15</v>
      </c>
      <c r="M1984" s="4">
        <v>3</v>
      </c>
      <c r="N1984" s="4" t="s">
        <v>3</v>
      </c>
      <c r="O1984" s="4">
        <v>2</v>
      </c>
      <c r="P1984" s="4"/>
      <c r="Q1984" s="4"/>
      <c r="R1984" s="4"/>
      <c r="S1984" s="4"/>
      <c r="T1984" s="4"/>
      <c r="U1984" s="4"/>
      <c r="V1984" s="4"/>
      <c r="W1984" s="4"/>
    </row>
    <row r="1985" spans="1:23" x14ac:dyDescent="0.2">
      <c r="A1985" s="4">
        <v>50</v>
      </c>
      <c r="B1985" s="4">
        <v>0</v>
      </c>
      <c r="C1985" s="4">
        <v>0</v>
      </c>
      <c r="D1985" s="4">
        <v>1</v>
      </c>
      <c r="E1985" s="4">
        <v>214</v>
      </c>
      <c r="F1985" s="4">
        <f>ROUND(Source!AS1968,O1985)</f>
        <v>0</v>
      </c>
      <c r="G1985" s="4" t="s">
        <v>42</v>
      </c>
      <c r="H1985" s="4" t="s">
        <v>43</v>
      </c>
      <c r="I1985" s="4"/>
      <c r="J1985" s="4"/>
      <c r="K1985" s="4">
        <v>214</v>
      </c>
      <c r="L1985" s="4">
        <v>16</v>
      </c>
      <c r="M1985" s="4">
        <v>3</v>
      </c>
      <c r="N1985" s="4" t="s">
        <v>3</v>
      </c>
      <c r="O1985" s="4">
        <v>2</v>
      </c>
      <c r="P1985" s="4"/>
      <c r="Q1985" s="4"/>
      <c r="R1985" s="4"/>
      <c r="S1985" s="4"/>
      <c r="T1985" s="4"/>
      <c r="U1985" s="4"/>
      <c r="V1985" s="4"/>
      <c r="W1985" s="4"/>
    </row>
    <row r="1986" spans="1:23" x14ac:dyDescent="0.2">
      <c r="A1986" s="4">
        <v>50</v>
      </c>
      <c r="B1986" s="4">
        <v>0</v>
      </c>
      <c r="C1986" s="4">
        <v>0</v>
      </c>
      <c r="D1986" s="4">
        <v>1</v>
      </c>
      <c r="E1986" s="4">
        <v>215</v>
      </c>
      <c r="F1986" s="4">
        <f>ROUND(Source!AT1968,O1986)</f>
        <v>0</v>
      </c>
      <c r="G1986" s="4" t="s">
        <v>44</v>
      </c>
      <c r="H1986" s="4" t="s">
        <v>45</v>
      </c>
      <c r="I1986" s="4"/>
      <c r="J1986" s="4"/>
      <c r="K1986" s="4">
        <v>215</v>
      </c>
      <c r="L1986" s="4">
        <v>17</v>
      </c>
      <c r="M1986" s="4">
        <v>3</v>
      </c>
      <c r="N1986" s="4" t="s">
        <v>3</v>
      </c>
      <c r="O1986" s="4">
        <v>2</v>
      </c>
      <c r="P1986" s="4"/>
      <c r="Q1986" s="4"/>
      <c r="R1986" s="4"/>
      <c r="S1986" s="4"/>
      <c r="T1986" s="4"/>
      <c r="U1986" s="4"/>
      <c r="V1986" s="4"/>
      <c r="W1986" s="4"/>
    </row>
    <row r="1987" spans="1:23" x14ac:dyDescent="0.2">
      <c r="A1987" s="4">
        <v>50</v>
      </c>
      <c r="B1987" s="4">
        <v>0</v>
      </c>
      <c r="C1987" s="4">
        <v>0</v>
      </c>
      <c r="D1987" s="4">
        <v>1</v>
      </c>
      <c r="E1987" s="4">
        <v>217</v>
      </c>
      <c r="F1987" s="4">
        <f>ROUND(Source!AU1968,O1987)</f>
        <v>0</v>
      </c>
      <c r="G1987" s="4" t="s">
        <v>46</v>
      </c>
      <c r="H1987" s="4" t="s">
        <v>47</v>
      </c>
      <c r="I1987" s="4"/>
      <c r="J1987" s="4"/>
      <c r="K1987" s="4">
        <v>217</v>
      </c>
      <c r="L1987" s="4">
        <v>18</v>
      </c>
      <c r="M1987" s="4">
        <v>3</v>
      </c>
      <c r="N1987" s="4" t="s">
        <v>3</v>
      </c>
      <c r="O1987" s="4">
        <v>2</v>
      </c>
      <c r="P1987" s="4"/>
      <c r="Q1987" s="4"/>
      <c r="R1987" s="4"/>
      <c r="S1987" s="4"/>
      <c r="T1987" s="4"/>
      <c r="U1987" s="4"/>
      <c r="V1987" s="4"/>
      <c r="W1987" s="4"/>
    </row>
    <row r="1988" spans="1:23" x14ac:dyDescent="0.2">
      <c r="A1988" s="4">
        <v>50</v>
      </c>
      <c r="B1988" s="4">
        <v>0</v>
      </c>
      <c r="C1988" s="4">
        <v>0</v>
      </c>
      <c r="D1988" s="4">
        <v>1</v>
      </c>
      <c r="E1988" s="4">
        <v>230</v>
      </c>
      <c r="F1988" s="4">
        <f>ROUND(Source!BA1968,O1988)</f>
        <v>0</v>
      </c>
      <c r="G1988" s="4" t="s">
        <v>48</v>
      </c>
      <c r="H1988" s="4" t="s">
        <v>49</v>
      </c>
      <c r="I1988" s="4"/>
      <c r="J1988" s="4"/>
      <c r="K1988" s="4">
        <v>230</v>
      </c>
      <c r="L1988" s="4">
        <v>19</v>
      </c>
      <c r="M1988" s="4">
        <v>3</v>
      </c>
      <c r="N1988" s="4" t="s">
        <v>3</v>
      </c>
      <c r="O1988" s="4">
        <v>2</v>
      </c>
      <c r="P1988" s="4"/>
      <c r="Q1988" s="4"/>
      <c r="R1988" s="4"/>
      <c r="S1988" s="4"/>
      <c r="T1988" s="4"/>
      <c r="U1988" s="4"/>
      <c r="V1988" s="4"/>
      <c r="W1988" s="4"/>
    </row>
    <row r="1989" spans="1:23" x14ac:dyDescent="0.2">
      <c r="A1989" s="4">
        <v>50</v>
      </c>
      <c r="B1989" s="4">
        <v>0</v>
      </c>
      <c r="C1989" s="4">
        <v>0</v>
      </c>
      <c r="D1989" s="4">
        <v>1</v>
      </c>
      <c r="E1989" s="4">
        <v>206</v>
      </c>
      <c r="F1989" s="4">
        <f>ROUND(Source!T1968,O1989)</f>
        <v>0</v>
      </c>
      <c r="G1989" s="4" t="s">
        <v>50</v>
      </c>
      <c r="H1989" s="4" t="s">
        <v>51</v>
      </c>
      <c r="I1989" s="4"/>
      <c r="J1989" s="4"/>
      <c r="K1989" s="4">
        <v>206</v>
      </c>
      <c r="L1989" s="4">
        <v>20</v>
      </c>
      <c r="M1989" s="4">
        <v>3</v>
      </c>
      <c r="N1989" s="4" t="s">
        <v>3</v>
      </c>
      <c r="O1989" s="4">
        <v>2</v>
      </c>
      <c r="P1989" s="4"/>
      <c r="Q1989" s="4"/>
      <c r="R1989" s="4"/>
      <c r="S1989" s="4"/>
      <c r="T1989" s="4"/>
      <c r="U1989" s="4"/>
      <c r="V1989" s="4"/>
      <c r="W1989" s="4"/>
    </row>
    <row r="1990" spans="1:23" x14ac:dyDescent="0.2">
      <c r="A1990" s="4">
        <v>50</v>
      </c>
      <c r="B1990" s="4">
        <v>0</v>
      </c>
      <c r="C1990" s="4">
        <v>0</v>
      </c>
      <c r="D1990" s="4">
        <v>1</v>
      </c>
      <c r="E1990" s="4">
        <v>207</v>
      </c>
      <c r="F1990" s="4">
        <f>Source!U1968</f>
        <v>0</v>
      </c>
      <c r="G1990" s="4" t="s">
        <v>52</v>
      </c>
      <c r="H1990" s="4" t="s">
        <v>53</v>
      </c>
      <c r="I1990" s="4"/>
      <c r="J1990" s="4"/>
      <c r="K1990" s="4">
        <v>207</v>
      </c>
      <c r="L1990" s="4">
        <v>21</v>
      </c>
      <c r="M1990" s="4">
        <v>3</v>
      </c>
      <c r="N1990" s="4" t="s">
        <v>3</v>
      </c>
      <c r="O1990" s="4">
        <v>-1</v>
      </c>
      <c r="P1990" s="4"/>
      <c r="Q1990" s="4"/>
      <c r="R1990" s="4"/>
      <c r="S1990" s="4"/>
      <c r="T1990" s="4"/>
      <c r="U1990" s="4"/>
      <c r="V1990" s="4"/>
      <c r="W1990" s="4"/>
    </row>
    <row r="1991" spans="1:23" x14ac:dyDescent="0.2">
      <c r="A1991" s="4">
        <v>50</v>
      </c>
      <c r="B1991" s="4">
        <v>0</v>
      </c>
      <c r="C1991" s="4">
        <v>0</v>
      </c>
      <c r="D1991" s="4">
        <v>1</v>
      </c>
      <c r="E1991" s="4">
        <v>208</v>
      </c>
      <c r="F1991" s="4">
        <f>Source!V1968</f>
        <v>0</v>
      </c>
      <c r="G1991" s="4" t="s">
        <v>54</v>
      </c>
      <c r="H1991" s="4" t="s">
        <v>55</v>
      </c>
      <c r="I1991" s="4"/>
      <c r="J1991" s="4"/>
      <c r="K1991" s="4">
        <v>208</v>
      </c>
      <c r="L1991" s="4">
        <v>22</v>
      </c>
      <c r="M1991" s="4">
        <v>3</v>
      </c>
      <c r="N1991" s="4" t="s">
        <v>3</v>
      </c>
      <c r="O1991" s="4">
        <v>-1</v>
      </c>
      <c r="P1991" s="4"/>
      <c r="Q1991" s="4"/>
      <c r="R1991" s="4"/>
      <c r="S1991" s="4"/>
      <c r="T1991" s="4"/>
      <c r="U1991" s="4"/>
      <c r="V1991" s="4"/>
      <c r="W1991" s="4"/>
    </row>
    <row r="1992" spans="1:23" x14ac:dyDescent="0.2">
      <c r="A1992" s="4">
        <v>50</v>
      </c>
      <c r="B1992" s="4">
        <v>0</v>
      </c>
      <c r="C1992" s="4">
        <v>0</v>
      </c>
      <c r="D1992" s="4">
        <v>1</v>
      </c>
      <c r="E1992" s="4">
        <v>209</v>
      </c>
      <c r="F1992" s="4">
        <f>ROUND(Source!W1968,O1992)</f>
        <v>0</v>
      </c>
      <c r="G1992" s="4" t="s">
        <v>56</v>
      </c>
      <c r="H1992" s="4" t="s">
        <v>57</v>
      </c>
      <c r="I1992" s="4"/>
      <c r="J1992" s="4"/>
      <c r="K1992" s="4">
        <v>209</v>
      </c>
      <c r="L1992" s="4">
        <v>23</v>
      </c>
      <c r="M1992" s="4">
        <v>3</v>
      </c>
      <c r="N1992" s="4" t="s">
        <v>3</v>
      </c>
      <c r="O1992" s="4">
        <v>2</v>
      </c>
      <c r="P1992" s="4"/>
      <c r="Q1992" s="4"/>
      <c r="R1992" s="4"/>
      <c r="S1992" s="4"/>
      <c r="T1992" s="4"/>
      <c r="U1992" s="4"/>
      <c r="V1992" s="4"/>
      <c r="W1992" s="4"/>
    </row>
    <row r="1993" spans="1:23" x14ac:dyDescent="0.2">
      <c r="A1993" s="4">
        <v>50</v>
      </c>
      <c r="B1993" s="4">
        <v>0</v>
      </c>
      <c r="C1993" s="4">
        <v>0</v>
      </c>
      <c r="D1993" s="4">
        <v>1</v>
      </c>
      <c r="E1993" s="4">
        <v>210</v>
      </c>
      <c r="F1993" s="4">
        <f>ROUND(Source!X1968,O1993)</f>
        <v>0</v>
      </c>
      <c r="G1993" s="4" t="s">
        <v>58</v>
      </c>
      <c r="H1993" s="4" t="s">
        <v>59</v>
      </c>
      <c r="I1993" s="4"/>
      <c r="J1993" s="4"/>
      <c r="K1993" s="4">
        <v>210</v>
      </c>
      <c r="L1993" s="4">
        <v>24</v>
      </c>
      <c r="M1993" s="4">
        <v>3</v>
      </c>
      <c r="N1993" s="4" t="s">
        <v>3</v>
      </c>
      <c r="O1993" s="4">
        <v>2</v>
      </c>
      <c r="P1993" s="4"/>
      <c r="Q1993" s="4"/>
      <c r="R1993" s="4"/>
      <c r="S1993" s="4"/>
      <c r="T1993" s="4"/>
      <c r="U1993" s="4"/>
      <c r="V1993" s="4"/>
      <c r="W1993" s="4"/>
    </row>
    <row r="1994" spans="1:23" x14ac:dyDescent="0.2">
      <c r="A1994" s="4">
        <v>50</v>
      </c>
      <c r="B1994" s="4">
        <v>0</v>
      </c>
      <c r="C1994" s="4">
        <v>0</v>
      </c>
      <c r="D1994" s="4">
        <v>1</v>
      </c>
      <c r="E1994" s="4">
        <v>211</v>
      </c>
      <c r="F1994" s="4">
        <f>ROUND(Source!Y1968,O1994)</f>
        <v>0</v>
      </c>
      <c r="G1994" s="4" t="s">
        <v>60</v>
      </c>
      <c r="H1994" s="4" t="s">
        <v>61</v>
      </c>
      <c r="I1994" s="4"/>
      <c r="J1994" s="4"/>
      <c r="K1994" s="4">
        <v>211</v>
      </c>
      <c r="L1994" s="4">
        <v>25</v>
      </c>
      <c r="M1994" s="4">
        <v>3</v>
      </c>
      <c r="N1994" s="4" t="s">
        <v>3</v>
      </c>
      <c r="O1994" s="4">
        <v>2</v>
      </c>
      <c r="P1994" s="4"/>
      <c r="Q1994" s="4"/>
      <c r="R1994" s="4"/>
      <c r="S1994" s="4"/>
      <c r="T1994" s="4"/>
      <c r="U1994" s="4"/>
      <c r="V1994" s="4"/>
      <c r="W1994" s="4"/>
    </row>
    <row r="1995" spans="1:23" x14ac:dyDescent="0.2">
      <c r="A1995" s="4">
        <v>50</v>
      </c>
      <c r="B1995" s="4">
        <v>0</v>
      </c>
      <c r="C1995" s="4">
        <v>0</v>
      </c>
      <c r="D1995" s="4">
        <v>1</v>
      </c>
      <c r="E1995" s="4">
        <v>224</v>
      </c>
      <c r="F1995" s="4">
        <f>ROUND(Source!AR1968,O1995)</f>
        <v>0</v>
      </c>
      <c r="G1995" s="4" t="s">
        <v>62</v>
      </c>
      <c r="H1995" s="4" t="s">
        <v>63</v>
      </c>
      <c r="I1995" s="4"/>
      <c r="J1995" s="4"/>
      <c r="K1995" s="4">
        <v>224</v>
      </c>
      <c r="L1995" s="4">
        <v>26</v>
      </c>
      <c r="M1995" s="4">
        <v>3</v>
      </c>
      <c r="N1995" s="4" t="s">
        <v>3</v>
      </c>
      <c r="O1995" s="4">
        <v>2</v>
      </c>
      <c r="P1995" s="4"/>
      <c r="Q1995" s="4"/>
      <c r="R1995" s="4"/>
      <c r="S1995" s="4"/>
      <c r="T1995" s="4"/>
      <c r="U1995" s="4"/>
      <c r="V1995" s="4"/>
      <c r="W1995" s="4"/>
    </row>
    <row r="1996" spans="1:23" x14ac:dyDescent="0.2">
      <c r="A1996" s="4">
        <v>50</v>
      </c>
      <c r="B1996" s="4">
        <v>1</v>
      </c>
      <c r="C1996" s="4">
        <v>0</v>
      </c>
      <c r="D1996" s="4">
        <v>2</v>
      </c>
      <c r="E1996" s="4">
        <v>0</v>
      </c>
      <c r="F1996" s="4">
        <f>ROUND(F1995-F1994,O1996)</f>
        <v>0</v>
      </c>
      <c r="G1996" s="4" t="s">
        <v>64</v>
      </c>
      <c r="H1996" s="4" t="s">
        <v>65</v>
      </c>
      <c r="I1996" s="4"/>
      <c r="J1996" s="4"/>
      <c r="K1996" s="4">
        <v>212</v>
      </c>
      <c r="L1996" s="4">
        <v>27</v>
      </c>
      <c r="M1996" s="4">
        <v>0</v>
      </c>
      <c r="N1996" s="4" t="s">
        <v>3</v>
      </c>
      <c r="O1996" s="4">
        <v>2</v>
      </c>
      <c r="P1996" s="4"/>
      <c r="Q1996" s="4"/>
      <c r="R1996" s="4"/>
      <c r="S1996" s="4"/>
      <c r="T1996" s="4"/>
      <c r="U1996" s="4"/>
      <c r="V1996" s="4"/>
      <c r="W1996" s="4"/>
    </row>
    <row r="1997" spans="1:23" x14ac:dyDescent="0.2">
      <c r="A1997" s="4">
        <v>50</v>
      </c>
      <c r="B1997" s="4">
        <v>1</v>
      </c>
      <c r="C1997" s="4">
        <v>0</v>
      </c>
      <c r="D1997" s="4">
        <v>2</v>
      </c>
      <c r="E1997" s="4">
        <v>0</v>
      </c>
      <c r="F1997" s="4">
        <f>ROUND(F1982+F1983,O1997)</f>
        <v>0</v>
      </c>
      <c r="G1997" s="4" t="s">
        <v>66</v>
      </c>
      <c r="H1997" s="4" t="s">
        <v>67</v>
      </c>
      <c r="I1997" s="4"/>
      <c r="J1997" s="4"/>
      <c r="K1997" s="4">
        <v>212</v>
      </c>
      <c r="L1997" s="4">
        <v>28</v>
      </c>
      <c r="M1997" s="4">
        <v>0</v>
      </c>
      <c r="N1997" s="4" t="s">
        <v>3</v>
      </c>
      <c r="O1997" s="4">
        <v>2</v>
      </c>
      <c r="P1997" s="4"/>
      <c r="Q1997" s="4"/>
      <c r="R1997" s="4"/>
      <c r="S1997" s="4"/>
      <c r="T1997" s="4"/>
      <c r="U1997" s="4"/>
      <c r="V1997" s="4"/>
      <c r="W1997" s="4"/>
    </row>
    <row r="1998" spans="1:23" x14ac:dyDescent="0.2">
      <c r="A1998" s="4">
        <v>50</v>
      </c>
      <c r="B1998" s="4">
        <v>1</v>
      </c>
      <c r="C1998" s="4">
        <v>0</v>
      </c>
      <c r="D1998" s="4">
        <v>2</v>
      </c>
      <c r="E1998" s="4">
        <v>0</v>
      </c>
      <c r="F1998" s="4">
        <f>ROUND((F1996-F1983-F1982)*0.2,O1998)</f>
        <v>0</v>
      </c>
      <c r="G1998" s="4" t="s">
        <v>68</v>
      </c>
      <c r="H1998" s="4" t="s">
        <v>69</v>
      </c>
      <c r="I1998" s="4"/>
      <c r="J1998" s="4"/>
      <c r="K1998" s="4">
        <v>212</v>
      </c>
      <c r="L1998" s="4">
        <v>29</v>
      </c>
      <c r="M1998" s="4">
        <v>0</v>
      </c>
      <c r="N1998" s="4" t="s">
        <v>3</v>
      </c>
      <c r="O1998" s="4">
        <v>2</v>
      </c>
      <c r="P1998" s="4"/>
      <c r="Q1998" s="4"/>
      <c r="R1998" s="4"/>
      <c r="S1998" s="4"/>
      <c r="T1998" s="4"/>
      <c r="U1998" s="4"/>
      <c r="V1998" s="4"/>
      <c r="W1998" s="4"/>
    </row>
    <row r="1999" spans="1:23" x14ac:dyDescent="0.2">
      <c r="A1999" s="4">
        <v>50</v>
      </c>
      <c r="B1999" s="4">
        <v>1</v>
      </c>
      <c r="C1999" s="4">
        <v>0</v>
      </c>
      <c r="D1999" s="4">
        <v>2</v>
      </c>
      <c r="E1999" s="4">
        <v>0</v>
      </c>
      <c r="F1999" s="4">
        <f>ROUND(F1996+F1998,O1999)</f>
        <v>0</v>
      </c>
      <c r="G1999" s="4" t="s">
        <v>70</v>
      </c>
      <c r="H1999" s="4" t="s">
        <v>71</v>
      </c>
      <c r="I1999" s="4"/>
      <c r="J1999" s="4"/>
      <c r="K1999" s="4">
        <v>212</v>
      </c>
      <c r="L1999" s="4">
        <v>30</v>
      </c>
      <c r="M1999" s="4">
        <v>0</v>
      </c>
      <c r="N1999" s="4" t="s">
        <v>3</v>
      </c>
      <c r="O1999" s="4">
        <v>2</v>
      </c>
      <c r="P1999" s="4"/>
      <c r="Q1999" s="4"/>
      <c r="R1999" s="4"/>
      <c r="S1999" s="4"/>
      <c r="T1999" s="4"/>
      <c r="U1999" s="4"/>
      <c r="V1999" s="4"/>
      <c r="W1999" s="4"/>
    </row>
    <row r="2000" spans="1:23" x14ac:dyDescent="0.2">
      <c r="A2000" s="4">
        <v>50</v>
      </c>
      <c r="B2000" s="4">
        <v>1</v>
      </c>
      <c r="C2000" s="4">
        <v>0</v>
      </c>
      <c r="D2000" s="4">
        <v>2</v>
      </c>
      <c r="E2000" s="4">
        <v>213</v>
      </c>
      <c r="F2000" s="4">
        <f>ROUND(F1995*1.2,O2000)</f>
        <v>0</v>
      </c>
      <c r="G2000" s="4" t="s">
        <v>72</v>
      </c>
      <c r="H2000" s="4" t="s">
        <v>73</v>
      </c>
      <c r="I2000" s="4"/>
      <c r="J2000" s="4"/>
      <c r="K2000" s="4">
        <v>212</v>
      </c>
      <c r="L2000" s="4">
        <v>31</v>
      </c>
      <c r="M2000" s="4">
        <v>0</v>
      </c>
      <c r="N2000" s="4" t="s">
        <v>3</v>
      </c>
      <c r="O2000" s="4">
        <v>2</v>
      </c>
      <c r="P2000" s="4"/>
      <c r="Q2000" s="4"/>
      <c r="R2000" s="4"/>
      <c r="S2000" s="4"/>
      <c r="T2000" s="4"/>
      <c r="U2000" s="4"/>
      <c r="V2000" s="4"/>
      <c r="W2000" s="4"/>
    </row>
    <row r="2001" spans="1:245" x14ac:dyDescent="0.2">
      <c r="A2001" s="4">
        <v>50</v>
      </c>
      <c r="B2001" s="4">
        <v>1</v>
      </c>
      <c r="C2001" s="4">
        <v>0</v>
      </c>
      <c r="D2001" s="4">
        <v>2</v>
      </c>
      <c r="E2001" s="4">
        <v>0</v>
      </c>
      <c r="F2001" s="4">
        <f>ROUND(F2000-F1999,O2001)</f>
        <v>0</v>
      </c>
      <c r="G2001" s="4" t="s">
        <v>74</v>
      </c>
      <c r="H2001" s="4" t="s">
        <v>75</v>
      </c>
      <c r="I2001" s="4"/>
      <c r="J2001" s="4"/>
      <c r="K2001" s="4">
        <v>212</v>
      </c>
      <c r="L2001" s="4">
        <v>32</v>
      </c>
      <c r="M2001" s="4">
        <v>0</v>
      </c>
      <c r="N2001" s="4" t="s">
        <v>3</v>
      </c>
      <c r="O2001" s="4">
        <v>2</v>
      </c>
      <c r="P2001" s="4"/>
      <c r="Q2001" s="4"/>
      <c r="R2001" s="4"/>
      <c r="S2001" s="4"/>
      <c r="T2001" s="4"/>
      <c r="U2001" s="4"/>
      <c r="V2001" s="4"/>
      <c r="W2001" s="4"/>
    </row>
    <row r="2003" spans="1:245" x14ac:dyDescent="0.2">
      <c r="A2003" s="1">
        <v>3</v>
      </c>
      <c r="B2003" s="1">
        <v>1</v>
      </c>
      <c r="C2003" s="1"/>
      <c r="D2003" s="1">
        <f>ROW(A2336)</f>
        <v>2336</v>
      </c>
      <c r="E2003" s="1"/>
      <c r="F2003" s="1" t="s">
        <v>127</v>
      </c>
      <c r="G2003" s="1" t="s">
        <v>310</v>
      </c>
      <c r="H2003" s="1" t="s">
        <v>3</v>
      </c>
      <c r="I2003" s="1">
        <v>0</v>
      </c>
      <c r="J2003" s="1" t="s">
        <v>3</v>
      </c>
      <c r="K2003" s="1">
        <v>-1</v>
      </c>
      <c r="L2003" s="1" t="s">
        <v>3</v>
      </c>
      <c r="M2003" s="1"/>
      <c r="N2003" s="1"/>
      <c r="O2003" s="1"/>
      <c r="P2003" s="1"/>
      <c r="Q2003" s="1"/>
      <c r="R2003" s="1"/>
      <c r="S2003" s="1"/>
      <c r="T2003" s="1"/>
      <c r="U2003" s="1" t="s">
        <v>3</v>
      </c>
      <c r="V2003" s="1">
        <v>0</v>
      </c>
      <c r="W2003" s="1"/>
      <c r="X2003" s="1"/>
      <c r="Y2003" s="1"/>
      <c r="Z2003" s="1"/>
      <c r="AA2003" s="1"/>
      <c r="AB2003" s="1" t="s">
        <v>3</v>
      </c>
      <c r="AC2003" s="1" t="s">
        <v>3</v>
      </c>
      <c r="AD2003" s="1" t="s">
        <v>3</v>
      </c>
      <c r="AE2003" s="1" t="s">
        <v>3</v>
      </c>
      <c r="AF2003" s="1" t="s">
        <v>3</v>
      </c>
      <c r="AG2003" s="1" t="s">
        <v>3</v>
      </c>
      <c r="AH2003" s="1"/>
      <c r="AI2003" s="1"/>
      <c r="AJ2003" s="1"/>
      <c r="AK2003" s="1"/>
      <c r="AL2003" s="1"/>
      <c r="AM2003" s="1"/>
      <c r="AN2003" s="1"/>
      <c r="AO2003" s="1"/>
      <c r="AP2003" s="1" t="s">
        <v>3</v>
      </c>
      <c r="AQ2003" s="1" t="s">
        <v>3</v>
      </c>
      <c r="AR2003" s="1" t="s">
        <v>3</v>
      </c>
      <c r="AS2003" s="1"/>
      <c r="AT2003" s="1"/>
      <c r="AU2003" s="1"/>
      <c r="AV2003" s="1"/>
      <c r="AW2003" s="1"/>
      <c r="AX2003" s="1"/>
      <c r="AY2003" s="1"/>
      <c r="AZ2003" s="1" t="s">
        <v>3</v>
      </c>
      <c r="BA2003" s="1"/>
      <c r="BB2003" s="1" t="s">
        <v>3</v>
      </c>
      <c r="BC2003" s="1" t="s">
        <v>3</v>
      </c>
      <c r="BD2003" s="1" t="s">
        <v>3</v>
      </c>
      <c r="BE2003" s="1" t="s">
        <v>3</v>
      </c>
      <c r="BF2003" s="1" t="s">
        <v>3</v>
      </c>
      <c r="BG2003" s="1" t="s">
        <v>3</v>
      </c>
      <c r="BH2003" s="1" t="s">
        <v>3</v>
      </c>
      <c r="BI2003" s="1" t="s">
        <v>3</v>
      </c>
      <c r="BJ2003" s="1" t="s">
        <v>3</v>
      </c>
      <c r="BK2003" s="1" t="s">
        <v>3</v>
      </c>
      <c r="BL2003" s="1" t="s">
        <v>3</v>
      </c>
      <c r="BM2003" s="1" t="s">
        <v>3</v>
      </c>
      <c r="BN2003" s="1" t="s">
        <v>3</v>
      </c>
      <c r="BO2003" s="1" t="s">
        <v>3</v>
      </c>
      <c r="BP2003" s="1" t="s">
        <v>3</v>
      </c>
      <c r="BQ2003" s="1"/>
      <c r="BR2003" s="1"/>
      <c r="BS2003" s="1"/>
      <c r="BT2003" s="1"/>
      <c r="BU2003" s="1"/>
      <c r="BV2003" s="1"/>
      <c r="BW2003" s="1"/>
      <c r="BX2003" s="1">
        <v>0</v>
      </c>
      <c r="BY2003" s="1"/>
      <c r="BZ2003" s="1"/>
      <c r="CA2003" s="1"/>
      <c r="CB2003" s="1"/>
      <c r="CC2003" s="1"/>
      <c r="CD2003" s="1"/>
      <c r="CE2003" s="1"/>
      <c r="CF2003" s="1">
        <v>0</v>
      </c>
      <c r="CG2003" s="1">
        <v>0</v>
      </c>
      <c r="CH2003" s="1"/>
      <c r="CI2003" s="1" t="s">
        <v>3</v>
      </c>
      <c r="CJ2003" s="1" t="s">
        <v>3</v>
      </c>
    </row>
    <row r="2005" spans="1:245" x14ac:dyDescent="0.2">
      <c r="A2005" s="2">
        <v>52</v>
      </c>
      <c r="B2005" s="2">
        <f t="shared" ref="B2005:G2005" si="827">B2336</f>
        <v>1</v>
      </c>
      <c r="C2005" s="2">
        <f t="shared" si="827"/>
        <v>3</v>
      </c>
      <c r="D2005" s="2">
        <f t="shared" si="827"/>
        <v>2003</v>
      </c>
      <c r="E2005" s="2">
        <f t="shared" si="827"/>
        <v>0</v>
      </c>
      <c r="F2005" s="2" t="str">
        <f t="shared" si="827"/>
        <v>4</v>
      </c>
      <c r="G2005" s="2" t="str">
        <f t="shared" si="827"/>
        <v>Тверской</v>
      </c>
      <c r="H2005" s="2"/>
      <c r="I2005" s="2"/>
      <c r="J2005" s="2"/>
      <c r="K2005" s="2"/>
      <c r="L2005" s="2"/>
      <c r="M2005" s="2"/>
      <c r="N2005" s="2"/>
      <c r="O2005" s="2">
        <f t="shared" ref="O2005:AT2005" si="828">O2336</f>
        <v>0</v>
      </c>
      <c r="P2005" s="2">
        <f t="shared" si="828"/>
        <v>0</v>
      </c>
      <c r="Q2005" s="2">
        <f t="shared" si="828"/>
        <v>0</v>
      </c>
      <c r="R2005" s="2">
        <f t="shared" si="828"/>
        <v>0</v>
      </c>
      <c r="S2005" s="2">
        <f t="shared" si="828"/>
        <v>0</v>
      </c>
      <c r="T2005" s="2">
        <f t="shared" si="828"/>
        <v>0</v>
      </c>
      <c r="U2005" s="2">
        <f t="shared" si="828"/>
        <v>0</v>
      </c>
      <c r="V2005" s="2">
        <f t="shared" si="828"/>
        <v>0</v>
      </c>
      <c r="W2005" s="2">
        <f t="shared" si="828"/>
        <v>0</v>
      </c>
      <c r="X2005" s="2">
        <f t="shared" si="828"/>
        <v>0</v>
      </c>
      <c r="Y2005" s="2">
        <f t="shared" si="828"/>
        <v>0</v>
      </c>
      <c r="Z2005" s="2">
        <f t="shared" si="828"/>
        <v>0</v>
      </c>
      <c r="AA2005" s="2">
        <f t="shared" si="828"/>
        <v>0</v>
      </c>
      <c r="AB2005" s="2">
        <f t="shared" si="828"/>
        <v>0</v>
      </c>
      <c r="AC2005" s="2">
        <f t="shared" si="828"/>
        <v>0</v>
      </c>
      <c r="AD2005" s="2">
        <f t="shared" si="828"/>
        <v>0</v>
      </c>
      <c r="AE2005" s="2">
        <f t="shared" si="828"/>
        <v>0</v>
      </c>
      <c r="AF2005" s="2">
        <f t="shared" si="828"/>
        <v>0</v>
      </c>
      <c r="AG2005" s="2">
        <f t="shared" si="828"/>
        <v>0</v>
      </c>
      <c r="AH2005" s="2">
        <f t="shared" si="828"/>
        <v>0</v>
      </c>
      <c r="AI2005" s="2">
        <f t="shared" si="828"/>
        <v>0</v>
      </c>
      <c r="AJ2005" s="2">
        <f t="shared" si="828"/>
        <v>0</v>
      </c>
      <c r="AK2005" s="2">
        <f t="shared" si="828"/>
        <v>0</v>
      </c>
      <c r="AL2005" s="2">
        <f t="shared" si="828"/>
        <v>0</v>
      </c>
      <c r="AM2005" s="2">
        <f t="shared" si="828"/>
        <v>0</v>
      </c>
      <c r="AN2005" s="2">
        <f t="shared" si="828"/>
        <v>0</v>
      </c>
      <c r="AO2005" s="2">
        <f t="shared" si="828"/>
        <v>0</v>
      </c>
      <c r="AP2005" s="2">
        <f t="shared" si="828"/>
        <v>0</v>
      </c>
      <c r="AQ2005" s="2">
        <f t="shared" si="828"/>
        <v>0</v>
      </c>
      <c r="AR2005" s="2">
        <f t="shared" si="828"/>
        <v>0</v>
      </c>
      <c r="AS2005" s="2">
        <f t="shared" si="828"/>
        <v>0</v>
      </c>
      <c r="AT2005" s="2">
        <f t="shared" si="828"/>
        <v>0</v>
      </c>
      <c r="AU2005" s="2">
        <f t="shared" ref="AU2005:BZ2005" si="829">AU2336</f>
        <v>0</v>
      </c>
      <c r="AV2005" s="2">
        <f t="shared" si="829"/>
        <v>0</v>
      </c>
      <c r="AW2005" s="2">
        <f t="shared" si="829"/>
        <v>0</v>
      </c>
      <c r="AX2005" s="2">
        <f t="shared" si="829"/>
        <v>0</v>
      </c>
      <c r="AY2005" s="2">
        <f t="shared" si="829"/>
        <v>0</v>
      </c>
      <c r="AZ2005" s="2">
        <f t="shared" si="829"/>
        <v>0</v>
      </c>
      <c r="BA2005" s="2">
        <f t="shared" si="829"/>
        <v>0</v>
      </c>
      <c r="BB2005" s="2">
        <f t="shared" si="829"/>
        <v>0</v>
      </c>
      <c r="BC2005" s="2">
        <f t="shared" si="829"/>
        <v>0</v>
      </c>
      <c r="BD2005" s="2">
        <f t="shared" si="829"/>
        <v>0</v>
      </c>
      <c r="BE2005" s="2">
        <f t="shared" si="829"/>
        <v>0</v>
      </c>
      <c r="BF2005" s="2">
        <f t="shared" si="829"/>
        <v>0</v>
      </c>
      <c r="BG2005" s="2">
        <f t="shared" si="829"/>
        <v>0</v>
      </c>
      <c r="BH2005" s="2">
        <f t="shared" si="829"/>
        <v>0</v>
      </c>
      <c r="BI2005" s="2">
        <f t="shared" si="829"/>
        <v>0</v>
      </c>
      <c r="BJ2005" s="2">
        <f t="shared" si="829"/>
        <v>0</v>
      </c>
      <c r="BK2005" s="2">
        <f t="shared" si="829"/>
        <v>0</v>
      </c>
      <c r="BL2005" s="2">
        <f t="shared" si="829"/>
        <v>0</v>
      </c>
      <c r="BM2005" s="2">
        <f t="shared" si="829"/>
        <v>0</v>
      </c>
      <c r="BN2005" s="2">
        <f t="shared" si="829"/>
        <v>0</v>
      </c>
      <c r="BO2005" s="2">
        <f t="shared" si="829"/>
        <v>0</v>
      </c>
      <c r="BP2005" s="2">
        <f t="shared" si="829"/>
        <v>0</v>
      </c>
      <c r="BQ2005" s="2">
        <f t="shared" si="829"/>
        <v>0</v>
      </c>
      <c r="BR2005" s="2">
        <f t="shared" si="829"/>
        <v>0</v>
      </c>
      <c r="BS2005" s="2">
        <f t="shared" si="829"/>
        <v>0</v>
      </c>
      <c r="BT2005" s="2">
        <f t="shared" si="829"/>
        <v>0</v>
      </c>
      <c r="BU2005" s="2">
        <f t="shared" si="829"/>
        <v>0</v>
      </c>
      <c r="BV2005" s="2">
        <f t="shared" si="829"/>
        <v>0</v>
      </c>
      <c r="BW2005" s="2">
        <f t="shared" si="829"/>
        <v>0</v>
      </c>
      <c r="BX2005" s="2">
        <f t="shared" si="829"/>
        <v>0</v>
      </c>
      <c r="BY2005" s="2">
        <f t="shared" si="829"/>
        <v>0</v>
      </c>
      <c r="BZ2005" s="2">
        <f t="shared" si="829"/>
        <v>0</v>
      </c>
      <c r="CA2005" s="2">
        <f t="shared" ref="CA2005:DF2005" si="830">CA2336</f>
        <v>0</v>
      </c>
      <c r="CB2005" s="2">
        <f t="shared" si="830"/>
        <v>0</v>
      </c>
      <c r="CC2005" s="2">
        <f t="shared" si="830"/>
        <v>0</v>
      </c>
      <c r="CD2005" s="2">
        <f t="shared" si="830"/>
        <v>0</v>
      </c>
      <c r="CE2005" s="2">
        <f t="shared" si="830"/>
        <v>0</v>
      </c>
      <c r="CF2005" s="2">
        <f t="shared" si="830"/>
        <v>0</v>
      </c>
      <c r="CG2005" s="2">
        <f t="shared" si="830"/>
        <v>0</v>
      </c>
      <c r="CH2005" s="2">
        <f t="shared" si="830"/>
        <v>0</v>
      </c>
      <c r="CI2005" s="2">
        <f t="shared" si="830"/>
        <v>0</v>
      </c>
      <c r="CJ2005" s="2">
        <f t="shared" si="830"/>
        <v>0</v>
      </c>
      <c r="CK2005" s="2">
        <f t="shared" si="830"/>
        <v>0</v>
      </c>
      <c r="CL2005" s="2">
        <f t="shared" si="830"/>
        <v>0</v>
      </c>
      <c r="CM2005" s="2">
        <f t="shared" si="830"/>
        <v>0</v>
      </c>
      <c r="CN2005" s="2">
        <f t="shared" si="830"/>
        <v>0</v>
      </c>
      <c r="CO2005" s="2">
        <f t="shared" si="830"/>
        <v>0</v>
      </c>
      <c r="CP2005" s="2">
        <f t="shared" si="830"/>
        <v>0</v>
      </c>
      <c r="CQ2005" s="2">
        <f t="shared" si="830"/>
        <v>0</v>
      </c>
      <c r="CR2005" s="2">
        <f t="shared" si="830"/>
        <v>0</v>
      </c>
      <c r="CS2005" s="2">
        <f t="shared" si="830"/>
        <v>0</v>
      </c>
      <c r="CT2005" s="2">
        <f t="shared" si="830"/>
        <v>0</v>
      </c>
      <c r="CU2005" s="2">
        <f t="shared" si="830"/>
        <v>0</v>
      </c>
      <c r="CV2005" s="2">
        <f t="shared" si="830"/>
        <v>0</v>
      </c>
      <c r="CW2005" s="2">
        <f t="shared" si="830"/>
        <v>0</v>
      </c>
      <c r="CX2005" s="2">
        <f t="shared" si="830"/>
        <v>0</v>
      </c>
      <c r="CY2005" s="2">
        <f t="shared" si="830"/>
        <v>0</v>
      </c>
      <c r="CZ2005" s="2">
        <f t="shared" si="830"/>
        <v>0</v>
      </c>
      <c r="DA2005" s="2">
        <f t="shared" si="830"/>
        <v>0</v>
      </c>
      <c r="DB2005" s="2">
        <f t="shared" si="830"/>
        <v>0</v>
      </c>
      <c r="DC2005" s="2">
        <f t="shared" si="830"/>
        <v>0</v>
      </c>
      <c r="DD2005" s="2">
        <f t="shared" si="830"/>
        <v>0</v>
      </c>
      <c r="DE2005" s="2">
        <f t="shared" si="830"/>
        <v>0</v>
      </c>
      <c r="DF2005" s="2">
        <f t="shared" si="830"/>
        <v>0</v>
      </c>
      <c r="DG2005" s="3">
        <f t="shared" ref="DG2005:EL2005" si="831">DG2336</f>
        <v>0</v>
      </c>
      <c r="DH2005" s="3">
        <f t="shared" si="831"/>
        <v>0</v>
      </c>
      <c r="DI2005" s="3">
        <f t="shared" si="831"/>
        <v>0</v>
      </c>
      <c r="DJ2005" s="3">
        <f t="shared" si="831"/>
        <v>0</v>
      </c>
      <c r="DK2005" s="3">
        <f t="shared" si="831"/>
        <v>0</v>
      </c>
      <c r="DL2005" s="3">
        <f t="shared" si="831"/>
        <v>0</v>
      </c>
      <c r="DM2005" s="3">
        <f t="shared" si="831"/>
        <v>0</v>
      </c>
      <c r="DN2005" s="3">
        <f t="shared" si="831"/>
        <v>0</v>
      </c>
      <c r="DO2005" s="3">
        <f t="shared" si="831"/>
        <v>0</v>
      </c>
      <c r="DP2005" s="3">
        <f t="shared" si="831"/>
        <v>0</v>
      </c>
      <c r="DQ2005" s="3">
        <f t="shared" si="831"/>
        <v>0</v>
      </c>
      <c r="DR2005" s="3">
        <f t="shared" si="831"/>
        <v>0</v>
      </c>
      <c r="DS2005" s="3">
        <f t="shared" si="831"/>
        <v>0</v>
      </c>
      <c r="DT2005" s="3">
        <f t="shared" si="831"/>
        <v>0</v>
      </c>
      <c r="DU2005" s="3">
        <f t="shared" si="831"/>
        <v>0</v>
      </c>
      <c r="DV2005" s="3">
        <f t="shared" si="831"/>
        <v>0</v>
      </c>
      <c r="DW2005" s="3">
        <f t="shared" si="831"/>
        <v>0</v>
      </c>
      <c r="DX2005" s="3">
        <f t="shared" si="831"/>
        <v>0</v>
      </c>
      <c r="DY2005" s="3">
        <f t="shared" si="831"/>
        <v>0</v>
      </c>
      <c r="DZ2005" s="3">
        <f t="shared" si="831"/>
        <v>0</v>
      </c>
      <c r="EA2005" s="3">
        <f t="shared" si="831"/>
        <v>0</v>
      </c>
      <c r="EB2005" s="3">
        <f t="shared" si="831"/>
        <v>0</v>
      </c>
      <c r="EC2005" s="3">
        <f t="shared" si="831"/>
        <v>0</v>
      </c>
      <c r="ED2005" s="3">
        <f t="shared" si="831"/>
        <v>0</v>
      </c>
      <c r="EE2005" s="3">
        <f t="shared" si="831"/>
        <v>0</v>
      </c>
      <c r="EF2005" s="3">
        <f t="shared" si="831"/>
        <v>0</v>
      </c>
      <c r="EG2005" s="3">
        <f t="shared" si="831"/>
        <v>0</v>
      </c>
      <c r="EH2005" s="3">
        <f t="shared" si="831"/>
        <v>0</v>
      </c>
      <c r="EI2005" s="3">
        <f t="shared" si="831"/>
        <v>0</v>
      </c>
      <c r="EJ2005" s="3">
        <f t="shared" si="831"/>
        <v>0</v>
      </c>
      <c r="EK2005" s="3">
        <f t="shared" si="831"/>
        <v>0</v>
      </c>
      <c r="EL2005" s="3">
        <f t="shared" si="831"/>
        <v>0</v>
      </c>
      <c r="EM2005" s="3">
        <f t="shared" ref="EM2005:FR2005" si="832">EM2336</f>
        <v>0</v>
      </c>
      <c r="EN2005" s="3">
        <f t="shared" si="832"/>
        <v>0</v>
      </c>
      <c r="EO2005" s="3">
        <f t="shared" si="832"/>
        <v>0</v>
      </c>
      <c r="EP2005" s="3">
        <f t="shared" si="832"/>
        <v>0</v>
      </c>
      <c r="EQ2005" s="3">
        <f t="shared" si="832"/>
        <v>0</v>
      </c>
      <c r="ER2005" s="3">
        <f t="shared" si="832"/>
        <v>0</v>
      </c>
      <c r="ES2005" s="3">
        <f t="shared" si="832"/>
        <v>0</v>
      </c>
      <c r="ET2005" s="3">
        <f t="shared" si="832"/>
        <v>0</v>
      </c>
      <c r="EU2005" s="3">
        <f t="shared" si="832"/>
        <v>0</v>
      </c>
      <c r="EV2005" s="3">
        <f t="shared" si="832"/>
        <v>0</v>
      </c>
      <c r="EW2005" s="3">
        <f t="shared" si="832"/>
        <v>0</v>
      </c>
      <c r="EX2005" s="3">
        <f t="shared" si="832"/>
        <v>0</v>
      </c>
      <c r="EY2005" s="3">
        <f t="shared" si="832"/>
        <v>0</v>
      </c>
      <c r="EZ2005" s="3">
        <f t="shared" si="832"/>
        <v>0</v>
      </c>
      <c r="FA2005" s="3">
        <f t="shared" si="832"/>
        <v>0</v>
      </c>
      <c r="FB2005" s="3">
        <f t="shared" si="832"/>
        <v>0</v>
      </c>
      <c r="FC2005" s="3">
        <f t="shared" si="832"/>
        <v>0</v>
      </c>
      <c r="FD2005" s="3">
        <f t="shared" si="832"/>
        <v>0</v>
      </c>
      <c r="FE2005" s="3">
        <f t="shared" si="832"/>
        <v>0</v>
      </c>
      <c r="FF2005" s="3">
        <f t="shared" si="832"/>
        <v>0</v>
      </c>
      <c r="FG2005" s="3">
        <f t="shared" si="832"/>
        <v>0</v>
      </c>
      <c r="FH2005" s="3">
        <f t="shared" si="832"/>
        <v>0</v>
      </c>
      <c r="FI2005" s="3">
        <f t="shared" si="832"/>
        <v>0</v>
      </c>
      <c r="FJ2005" s="3">
        <f t="shared" si="832"/>
        <v>0</v>
      </c>
      <c r="FK2005" s="3">
        <f t="shared" si="832"/>
        <v>0</v>
      </c>
      <c r="FL2005" s="3">
        <f t="shared" si="832"/>
        <v>0</v>
      </c>
      <c r="FM2005" s="3">
        <f t="shared" si="832"/>
        <v>0</v>
      </c>
      <c r="FN2005" s="3">
        <f t="shared" si="832"/>
        <v>0</v>
      </c>
      <c r="FO2005" s="3">
        <f t="shared" si="832"/>
        <v>0</v>
      </c>
      <c r="FP2005" s="3">
        <f t="shared" si="832"/>
        <v>0</v>
      </c>
      <c r="FQ2005" s="3">
        <f t="shared" si="832"/>
        <v>0</v>
      </c>
      <c r="FR2005" s="3">
        <f t="shared" si="832"/>
        <v>0</v>
      </c>
      <c r="FS2005" s="3">
        <f t="shared" ref="FS2005:GX2005" si="833">FS2336</f>
        <v>0</v>
      </c>
      <c r="FT2005" s="3">
        <f t="shared" si="833"/>
        <v>0</v>
      </c>
      <c r="FU2005" s="3">
        <f t="shared" si="833"/>
        <v>0</v>
      </c>
      <c r="FV2005" s="3">
        <f t="shared" si="833"/>
        <v>0</v>
      </c>
      <c r="FW2005" s="3">
        <f t="shared" si="833"/>
        <v>0</v>
      </c>
      <c r="FX2005" s="3">
        <f t="shared" si="833"/>
        <v>0</v>
      </c>
      <c r="FY2005" s="3">
        <f t="shared" si="833"/>
        <v>0</v>
      </c>
      <c r="FZ2005" s="3">
        <f t="shared" si="833"/>
        <v>0</v>
      </c>
      <c r="GA2005" s="3">
        <f t="shared" si="833"/>
        <v>0</v>
      </c>
      <c r="GB2005" s="3">
        <f t="shared" si="833"/>
        <v>0</v>
      </c>
      <c r="GC2005" s="3">
        <f t="shared" si="833"/>
        <v>0</v>
      </c>
      <c r="GD2005" s="3">
        <f t="shared" si="833"/>
        <v>0</v>
      </c>
      <c r="GE2005" s="3">
        <f t="shared" si="833"/>
        <v>0</v>
      </c>
      <c r="GF2005" s="3">
        <f t="shared" si="833"/>
        <v>0</v>
      </c>
      <c r="GG2005" s="3">
        <f t="shared" si="833"/>
        <v>0</v>
      </c>
      <c r="GH2005" s="3">
        <f t="shared" si="833"/>
        <v>0</v>
      </c>
      <c r="GI2005" s="3">
        <f t="shared" si="833"/>
        <v>0</v>
      </c>
      <c r="GJ2005" s="3">
        <f t="shared" si="833"/>
        <v>0</v>
      </c>
      <c r="GK2005" s="3">
        <f t="shared" si="833"/>
        <v>0</v>
      </c>
      <c r="GL2005" s="3">
        <f t="shared" si="833"/>
        <v>0</v>
      </c>
      <c r="GM2005" s="3">
        <f t="shared" si="833"/>
        <v>0</v>
      </c>
      <c r="GN2005" s="3">
        <f t="shared" si="833"/>
        <v>0</v>
      </c>
      <c r="GO2005" s="3">
        <f t="shared" si="833"/>
        <v>0</v>
      </c>
      <c r="GP2005" s="3">
        <f t="shared" si="833"/>
        <v>0</v>
      </c>
      <c r="GQ2005" s="3">
        <f t="shared" si="833"/>
        <v>0</v>
      </c>
      <c r="GR2005" s="3">
        <f t="shared" si="833"/>
        <v>0</v>
      </c>
      <c r="GS2005" s="3">
        <f t="shared" si="833"/>
        <v>0</v>
      </c>
      <c r="GT2005" s="3">
        <f t="shared" si="833"/>
        <v>0</v>
      </c>
      <c r="GU2005" s="3">
        <f t="shared" si="833"/>
        <v>0</v>
      </c>
      <c r="GV2005" s="3">
        <f t="shared" si="833"/>
        <v>0</v>
      </c>
      <c r="GW2005" s="3">
        <f t="shared" si="833"/>
        <v>0</v>
      </c>
      <c r="GX2005" s="3">
        <f t="shared" si="833"/>
        <v>0</v>
      </c>
    </row>
    <row r="2007" spans="1:245" x14ac:dyDescent="0.2">
      <c r="A2007" s="1">
        <v>4</v>
      </c>
      <c r="B2007" s="1">
        <v>1</v>
      </c>
      <c r="C2007" s="1"/>
      <c r="D2007" s="1">
        <f>ROW(A2128)</f>
        <v>2128</v>
      </c>
      <c r="E2007" s="1"/>
      <c r="F2007" s="1" t="s">
        <v>304</v>
      </c>
      <c r="G2007" s="1" t="s">
        <v>311</v>
      </c>
      <c r="H2007" s="1" t="s">
        <v>3</v>
      </c>
      <c r="I2007" s="1">
        <v>0</v>
      </c>
      <c r="J2007" s="1"/>
      <c r="K2007" s="1">
        <v>0</v>
      </c>
      <c r="L2007" s="1"/>
      <c r="M2007" s="1"/>
      <c r="N2007" s="1"/>
      <c r="O2007" s="1"/>
      <c r="P2007" s="1"/>
      <c r="Q2007" s="1"/>
      <c r="R2007" s="1"/>
      <c r="S2007" s="1"/>
      <c r="T2007" s="1"/>
      <c r="U2007" s="1" t="s">
        <v>3</v>
      </c>
      <c r="V2007" s="1">
        <v>0</v>
      </c>
      <c r="W2007" s="1"/>
      <c r="X2007" s="1"/>
      <c r="Y2007" s="1"/>
      <c r="Z2007" s="1"/>
      <c r="AA2007" s="1"/>
      <c r="AB2007" s="1" t="s">
        <v>3</v>
      </c>
      <c r="AC2007" s="1" t="s">
        <v>3</v>
      </c>
      <c r="AD2007" s="1" t="s">
        <v>3</v>
      </c>
      <c r="AE2007" s="1" t="s">
        <v>3</v>
      </c>
      <c r="AF2007" s="1" t="s">
        <v>3</v>
      </c>
      <c r="AG2007" s="1" t="s">
        <v>3</v>
      </c>
      <c r="AH2007" s="1"/>
      <c r="AI2007" s="1"/>
      <c r="AJ2007" s="1"/>
      <c r="AK2007" s="1"/>
      <c r="AL2007" s="1"/>
      <c r="AM2007" s="1"/>
      <c r="AN2007" s="1"/>
      <c r="AO2007" s="1"/>
      <c r="AP2007" s="1" t="s">
        <v>3</v>
      </c>
      <c r="AQ2007" s="1" t="s">
        <v>3</v>
      </c>
      <c r="AR2007" s="1" t="s">
        <v>3</v>
      </c>
      <c r="AS2007" s="1"/>
      <c r="AT2007" s="1"/>
      <c r="AU2007" s="1"/>
      <c r="AV2007" s="1"/>
      <c r="AW2007" s="1"/>
      <c r="AX2007" s="1"/>
      <c r="AY2007" s="1"/>
      <c r="AZ2007" s="1" t="s">
        <v>3</v>
      </c>
      <c r="BA2007" s="1"/>
      <c r="BB2007" s="1" t="s">
        <v>3</v>
      </c>
      <c r="BC2007" s="1" t="s">
        <v>3</v>
      </c>
      <c r="BD2007" s="1" t="s">
        <v>3</v>
      </c>
      <c r="BE2007" s="1" t="s">
        <v>3</v>
      </c>
      <c r="BF2007" s="1" t="s">
        <v>3</v>
      </c>
      <c r="BG2007" s="1" t="s">
        <v>3</v>
      </c>
      <c r="BH2007" s="1" t="s">
        <v>3</v>
      </c>
      <c r="BI2007" s="1" t="s">
        <v>3</v>
      </c>
      <c r="BJ2007" s="1" t="s">
        <v>3</v>
      </c>
      <c r="BK2007" s="1" t="s">
        <v>3</v>
      </c>
      <c r="BL2007" s="1" t="s">
        <v>3</v>
      </c>
      <c r="BM2007" s="1" t="s">
        <v>3</v>
      </c>
      <c r="BN2007" s="1" t="s">
        <v>3</v>
      </c>
      <c r="BO2007" s="1" t="s">
        <v>3</v>
      </c>
      <c r="BP2007" s="1" t="s">
        <v>3</v>
      </c>
      <c r="BQ2007" s="1"/>
      <c r="BR2007" s="1"/>
      <c r="BS2007" s="1"/>
      <c r="BT2007" s="1"/>
      <c r="BU2007" s="1"/>
      <c r="BV2007" s="1"/>
      <c r="BW2007" s="1"/>
      <c r="BX2007" s="1">
        <v>0</v>
      </c>
      <c r="BY2007" s="1"/>
      <c r="BZ2007" s="1"/>
      <c r="CA2007" s="1"/>
      <c r="CB2007" s="1"/>
      <c r="CC2007" s="1"/>
      <c r="CD2007" s="1"/>
      <c r="CE2007" s="1"/>
      <c r="CF2007" s="1"/>
      <c r="CG2007" s="1"/>
      <c r="CH2007" s="1"/>
      <c r="CI2007" s="1"/>
      <c r="CJ2007" s="1">
        <v>0</v>
      </c>
    </row>
    <row r="2009" spans="1:245" x14ac:dyDescent="0.2">
      <c r="A2009" s="2">
        <v>52</v>
      </c>
      <c r="B2009" s="2">
        <f t="shared" ref="B2009:G2009" si="834">B2128</f>
        <v>1</v>
      </c>
      <c r="C2009" s="2">
        <f t="shared" si="834"/>
        <v>4</v>
      </c>
      <c r="D2009" s="2">
        <f t="shared" si="834"/>
        <v>2007</v>
      </c>
      <c r="E2009" s="2">
        <f t="shared" si="834"/>
        <v>0</v>
      </c>
      <c r="F2009" s="2" t="str">
        <f t="shared" si="834"/>
        <v>Новый раздел</v>
      </c>
      <c r="G2009" s="2" t="str">
        <f t="shared" si="834"/>
        <v>Краснопролетарская кл. (пересеч. с ул. Селезневская)</v>
      </c>
      <c r="H2009" s="2"/>
      <c r="I2009" s="2"/>
      <c r="J2009" s="2"/>
      <c r="K2009" s="2"/>
      <c r="L2009" s="2"/>
      <c r="M2009" s="2"/>
      <c r="N2009" s="2"/>
      <c r="O2009" s="2">
        <f t="shared" ref="O2009:AT2009" si="835">O2128</f>
        <v>0</v>
      </c>
      <c r="P2009" s="2">
        <f t="shared" si="835"/>
        <v>0</v>
      </c>
      <c r="Q2009" s="2">
        <f t="shared" si="835"/>
        <v>0</v>
      </c>
      <c r="R2009" s="2">
        <f t="shared" si="835"/>
        <v>0</v>
      </c>
      <c r="S2009" s="2">
        <f t="shared" si="835"/>
        <v>0</v>
      </c>
      <c r="T2009" s="2">
        <f t="shared" si="835"/>
        <v>0</v>
      </c>
      <c r="U2009" s="2">
        <f t="shared" si="835"/>
        <v>0</v>
      </c>
      <c r="V2009" s="2">
        <f t="shared" si="835"/>
        <v>0</v>
      </c>
      <c r="W2009" s="2">
        <f t="shared" si="835"/>
        <v>0</v>
      </c>
      <c r="X2009" s="2">
        <f t="shared" si="835"/>
        <v>0</v>
      </c>
      <c r="Y2009" s="2">
        <f t="shared" si="835"/>
        <v>0</v>
      </c>
      <c r="Z2009" s="2">
        <f t="shared" si="835"/>
        <v>0</v>
      </c>
      <c r="AA2009" s="2">
        <f t="shared" si="835"/>
        <v>0</v>
      </c>
      <c r="AB2009" s="2">
        <f t="shared" si="835"/>
        <v>0</v>
      </c>
      <c r="AC2009" s="2">
        <f t="shared" si="835"/>
        <v>0</v>
      </c>
      <c r="AD2009" s="2">
        <f t="shared" si="835"/>
        <v>0</v>
      </c>
      <c r="AE2009" s="2">
        <f t="shared" si="835"/>
        <v>0</v>
      </c>
      <c r="AF2009" s="2">
        <f t="shared" si="835"/>
        <v>0</v>
      </c>
      <c r="AG2009" s="2">
        <f t="shared" si="835"/>
        <v>0</v>
      </c>
      <c r="AH2009" s="2">
        <f t="shared" si="835"/>
        <v>0</v>
      </c>
      <c r="AI2009" s="2">
        <f t="shared" si="835"/>
        <v>0</v>
      </c>
      <c r="AJ2009" s="2">
        <f t="shared" si="835"/>
        <v>0</v>
      </c>
      <c r="AK2009" s="2">
        <f t="shared" si="835"/>
        <v>0</v>
      </c>
      <c r="AL2009" s="2">
        <f t="shared" si="835"/>
        <v>0</v>
      </c>
      <c r="AM2009" s="2">
        <f t="shared" si="835"/>
        <v>0</v>
      </c>
      <c r="AN2009" s="2">
        <f t="shared" si="835"/>
        <v>0</v>
      </c>
      <c r="AO2009" s="2">
        <f t="shared" si="835"/>
        <v>0</v>
      </c>
      <c r="AP2009" s="2">
        <f t="shared" si="835"/>
        <v>0</v>
      </c>
      <c r="AQ2009" s="2">
        <f t="shared" si="835"/>
        <v>0</v>
      </c>
      <c r="AR2009" s="2">
        <f t="shared" si="835"/>
        <v>0</v>
      </c>
      <c r="AS2009" s="2">
        <f t="shared" si="835"/>
        <v>0</v>
      </c>
      <c r="AT2009" s="2">
        <f t="shared" si="835"/>
        <v>0</v>
      </c>
      <c r="AU2009" s="2">
        <f t="shared" ref="AU2009:BZ2009" si="836">AU2128</f>
        <v>0</v>
      </c>
      <c r="AV2009" s="2">
        <f t="shared" si="836"/>
        <v>0</v>
      </c>
      <c r="AW2009" s="2">
        <f t="shared" si="836"/>
        <v>0</v>
      </c>
      <c r="AX2009" s="2">
        <f t="shared" si="836"/>
        <v>0</v>
      </c>
      <c r="AY2009" s="2">
        <f t="shared" si="836"/>
        <v>0</v>
      </c>
      <c r="AZ2009" s="2">
        <f t="shared" si="836"/>
        <v>0</v>
      </c>
      <c r="BA2009" s="2">
        <f t="shared" si="836"/>
        <v>0</v>
      </c>
      <c r="BB2009" s="2">
        <f t="shared" si="836"/>
        <v>0</v>
      </c>
      <c r="BC2009" s="2">
        <f t="shared" si="836"/>
        <v>0</v>
      </c>
      <c r="BD2009" s="2">
        <f t="shared" si="836"/>
        <v>0</v>
      </c>
      <c r="BE2009" s="2">
        <f t="shared" si="836"/>
        <v>0</v>
      </c>
      <c r="BF2009" s="2">
        <f t="shared" si="836"/>
        <v>0</v>
      </c>
      <c r="BG2009" s="2">
        <f t="shared" si="836"/>
        <v>0</v>
      </c>
      <c r="BH2009" s="2">
        <f t="shared" si="836"/>
        <v>0</v>
      </c>
      <c r="BI2009" s="2">
        <f t="shared" si="836"/>
        <v>0</v>
      </c>
      <c r="BJ2009" s="2">
        <f t="shared" si="836"/>
        <v>0</v>
      </c>
      <c r="BK2009" s="2">
        <f t="shared" si="836"/>
        <v>0</v>
      </c>
      <c r="BL2009" s="2">
        <f t="shared" si="836"/>
        <v>0</v>
      </c>
      <c r="BM2009" s="2">
        <f t="shared" si="836"/>
        <v>0</v>
      </c>
      <c r="BN2009" s="2">
        <f t="shared" si="836"/>
        <v>0</v>
      </c>
      <c r="BO2009" s="2">
        <f t="shared" si="836"/>
        <v>0</v>
      </c>
      <c r="BP2009" s="2">
        <f t="shared" si="836"/>
        <v>0</v>
      </c>
      <c r="BQ2009" s="2">
        <f t="shared" si="836"/>
        <v>0</v>
      </c>
      <c r="BR2009" s="2">
        <f t="shared" si="836"/>
        <v>0</v>
      </c>
      <c r="BS2009" s="2">
        <f t="shared" si="836"/>
        <v>0</v>
      </c>
      <c r="BT2009" s="2">
        <f t="shared" si="836"/>
        <v>0</v>
      </c>
      <c r="BU2009" s="2">
        <f t="shared" si="836"/>
        <v>0</v>
      </c>
      <c r="BV2009" s="2">
        <f t="shared" si="836"/>
        <v>0</v>
      </c>
      <c r="BW2009" s="2">
        <f t="shared" si="836"/>
        <v>0</v>
      </c>
      <c r="BX2009" s="2">
        <f t="shared" si="836"/>
        <v>0</v>
      </c>
      <c r="BY2009" s="2">
        <f t="shared" si="836"/>
        <v>0</v>
      </c>
      <c r="BZ2009" s="2">
        <f t="shared" si="836"/>
        <v>0</v>
      </c>
      <c r="CA2009" s="2">
        <f t="shared" ref="CA2009:DF2009" si="837">CA2128</f>
        <v>0</v>
      </c>
      <c r="CB2009" s="2">
        <f t="shared" si="837"/>
        <v>0</v>
      </c>
      <c r="CC2009" s="2">
        <f t="shared" si="837"/>
        <v>0</v>
      </c>
      <c r="CD2009" s="2">
        <f t="shared" si="837"/>
        <v>0</v>
      </c>
      <c r="CE2009" s="2">
        <f t="shared" si="837"/>
        <v>0</v>
      </c>
      <c r="CF2009" s="2">
        <f t="shared" si="837"/>
        <v>0</v>
      </c>
      <c r="CG2009" s="2">
        <f t="shared" si="837"/>
        <v>0</v>
      </c>
      <c r="CH2009" s="2">
        <f t="shared" si="837"/>
        <v>0</v>
      </c>
      <c r="CI2009" s="2">
        <f t="shared" si="837"/>
        <v>0</v>
      </c>
      <c r="CJ2009" s="2">
        <f t="shared" si="837"/>
        <v>0</v>
      </c>
      <c r="CK2009" s="2">
        <f t="shared" si="837"/>
        <v>0</v>
      </c>
      <c r="CL2009" s="2">
        <f t="shared" si="837"/>
        <v>0</v>
      </c>
      <c r="CM2009" s="2">
        <f t="shared" si="837"/>
        <v>0</v>
      </c>
      <c r="CN2009" s="2">
        <f t="shared" si="837"/>
        <v>0</v>
      </c>
      <c r="CO2009" s="2">
        <f t="shared" si="837"/>
        <v>0</v>
      </c>
      <c r="CP2009" s="2">
        <f t="shared" si="837"/>
        <v>0</v>
      </c>
      <c r="CQ2009" s="2">
        <f t="shared" si="837"/>
        <v>0</v>
      </c>
      <c r="CR2009" s="2">
        <f t="shared" si="837"/>
        <v>0</v>
      </c>
      <c r="CS2009" s="2">
        <f t="shared" si="837"/>
        <v>0</v>
      </c>
      <c r="CT2009" s="2">
        <f t="shared" si="837"/>
        <v>0</v>
      </c>
      <c r="CU2009" s="2">
        <f t="shared" si="837"/>
        <v>0</v>
      </c>
      <c r="CV2009" s="2">
        <f t="shared" si="837"/>
        <v>0</v>
      </c>
      <c r="CW2009" s="2">
        <f t="shared" si="837"/>
        <v>0</v>
      </c>
      <c r="CX2009" s="2">
        <f t="shared" si="837"/>
        <v>0</v>
      </c>
      <c r="CY2009" s="2">
        <f t="shared" si="837"/>
        <v>0</v>
      </c>
      <c r="CZ2009" s="2">
        <f t="shared" si="837"/>
        <v>0</v>
      </c>
      <c r="DA2009" s="2">
        <f t="shared" si="837"/>
        <v>0</v>
      </c>
      <c r="DB2009" s="2">
        <f t="shared" si="837"/>
        <v>0</v>
      </c>
      <c r="DC2009" s="2">
        <f t="shared" si="837"/>
        <v>0</v>
      </c>
      <c r="DD2009" s="2">
        <f t="shared" si="837"/>
        <v>0</v>
      </c>
      <c r="DE2009" s="2">
        <f t="shared" si="837"/>
        <v>0</v>
      </c>
      <c r="DF2009" s="2">
        <f t="shared" si="837"/>
        <v>0</v>
      </c>
      <c r="DG2009" s="3">
        <f t="shared" ref="DG2009:EL2009" si="838">DG2128</f>
        <v>0</v>
      </c>
      <c r="DH2009" s="3">
        <f t="shared" si="838"/>
        <v>0</v>
      </c>
      <c r="DI2009" s="3">
        <f t="shared" si="838"/>
        <v>0</v>
      </c>
      <c r="DJ2009" s="3">
        <f t="shared" si="838"/>
        <v>0</v>
      </c>
      <c r="DK2009" s="3">
        <f t="shared" si="838"/>
        <v>0</v>
      </c>
      <c r="DL2009" s="3">
        <f t="shared" si="838"/>
        <v>0</v>
      </c>
      <c r="DM2009" s="3">
        <f t="shared" si="838"/>
        <v>0</v>
      </c>
      <c r="DN2009" s="3">
        <f t="shared" si="838"/>
        <v>0</v>
      </c>
      <c r="DO2009" s="3">
        <f t="shared" si="838"/>
        <v>0</v>
      </c>
      <c r="DP2009" s="3">
        <f t="shared" si="838"/>
        <v>0</v>
      </c>
      <c r="DQ2009" s="3">
        <f t="shared" si="838"/>
        <v>0</v>
      </c>
      <c r="DR2009" s="3">
        <f t="shared" si="838"/>
        <v>0</v>
      </c>
      <c r="DS2009" s="3">
        <f t="shared" si="838"/>
        <v>0</v>
      </c>
      <c r="DT2009" s="3">
        <f t="shared" si="838"/>
        <v>0</v>
      </c>
      <c r="DU2009" s="3">
        <f t="shared" si="838"/>
        <v>0</v>
      </c>
      <c r="DV2009" s="3">
        <f t="shared" si="838"/>
        <v>0</v>
      </c>
      <c r="DW2009" s="3">
        <f t="shared" si="838"/>
        <v>0</v>
      </c>
      <c r="DX2009" s="3">
        <f t="shared" si="838"/>
        <v>0</v>
      </c>
      <c r="DY2009" s="3">
        <f t="shared" si="838"/>
        <v>0</v>
      </c>
      <c r="DZ2009" s="3">
        <f t="shared" si="838"/>
        <v>0</v>
      </c>
      <c r="EA2009" s="3">
        <f t="shared" si="838"/>
        <v>0</v>
      </c>
      <c r="EB2009" s="3">
        <f t="shared" si="838"/>
        <v>0</v>
      </c>
      <c r="EC2009" s="3">
        <f t="shared" si="838"/>
        <v>0</v>
      </c>
      <c r="ED2009" s="3">
        <f t="shared" si="838"/>
        <v>0</v>
      </c>
      <c r="EE2009" s="3">
        <f t="shared" si="838"/>
        <v>0</v>
      </c>
      <c r="EF2009" s="3">
        <f t="shared" si="838"/>
        <v>0</v>
      </c>
      <c r="EG2009" s="3">
        <f t="shared" si="838"/>
        <v>0</v>
      </c>
      <c r="EH2009" s="3">
        <f t="shared" si="838"/>
        <v>0</v>
      </c>
      <c r="EI2009" s="3">
        <f t="shared" si="838"/>
        <v>0</v>
      </c>
      <c r="EJ2009" s="3">
        <f t="shared" si="838"/>
        <v>0</v>
      </c>
      <c r="EK2009" s="3">
        <f t="shared" si="838"/>
        <v>0</v>
      </c>
      <c r="EL2009" s="3">
        <f t="shared" si="838"/>
        <v>0</v>
      </c>
      <c r="EM2009" s="3">
        <f t="shared" ref="EM2009:FR2009" si="839">EM2128</f>
        <v>0</v>
      </c>
      <c r="EN2009" s="3">
        <f t="shared" si="839"/>
        <v>0</v>
      </c>
      <c r="EO2009" s="3">
        <f t="shared" si="839"/>
        <v>0</v>
      </c>
      <c r="EP2009" s="3">
        <f t="shared" si="839"/>
        <v>0</v>
      </c>
      <c r="EQ2009" s="3">
        <f t="shared" si="839"/>
        <v>0</v>
      </c>
      <c r="ER2009" s="3">
        <f t="shared" si="839"/>
        <v>0</v>
      </c>
      <c r="ES2009" s="3">
        <f t="shared" si="839"/>
        <v>0</v>
      </c>
      <c r="ET2009" s="3">
        <f t="shared" si="839"/>
        <v>0</v>
      </c>
      <c r="EU2009" s="3">
        <f t="shared" si="839"/>
        <v>0</v>
      </c>
      <c r="EV2009" s="3">
        <f t="shared" si="839"/>
        <v>0</v>
      </c>
      <c r="EW2009" s="3">
        <f t="shared" si="839"/>
        <v>0</v>
      </c>
      <c r="EX2009" s="3">
        <f t="shared" si="839"/>
        <v>0</v>
      </c>
      <c r="EY2009" s="3">
        <f t="shared" si="839"/>
        <v>0</v>
      </c>
      <c r="EZ2009" s="3">
        <f t="shared" si="839"/>
        <v>0</v>
      </c>
      <c r="FA2009" s="3">
        <f t="shared" si="839"/>
        <v>0</v>
      </c>
      <c r="FB2009" s="3">
        <f t="shared" si="839"/>
        <v>0</v>
      </c>
      <c r="FC2009" s="3">
        <f t="shared" si="839"/>
        <v>0</v>
      </c>
      <c r="FD2009" s="3">
        <f t="shared" si="839"/>
        <v>0</v>
      </c>
      <c r="FE2009" s="3">
        <f t="shared" si="839"/>
        <v>0</v>
      </c>
      <c r="FF2009" s="3">
        <f t="shared" si="839"/>
        <v>0</v>
      </c>
      <c r="FG2009" s="3">
        <f t="shared" si="839"/>
        <v>0</v>
      </c>
      <c r="FH2009" s="3">
        <f t="shared" si="839"/>
        <v>0</v>
      </c>
      <c r="FI2009" s="3">
        <f t="shared" si="839"/>
        <v>0</v>
      </c>
      <c r="FJ2009" s="3">
        <f t="shared" si="839"/>
        <v>0</v>
      </c>
      <c r="FK2009" s="3">
        <f t="shared" si="839"/>
        <v>0</v>
      </c>
      <c r="FL2009" s="3">
        <f t="shared" si="839"/>
        <v>0</v>
      </c>
      <c r="FM2009" s="3">
        <f t="shared" si="839"/>
        <v>0</v>
      </c>
      <c r="FN2009" s="3">
        <f t="shared" si="839"/>
        <v>0</v>
      </c>
      <c r="FO2009" s="3">
        <f t="shared" si="839"/>
        <v>0</v>
      </c>
      <c r="FP2009" s="3">
        <f t="shared" si="839"/>
        <v>0</v>
      </c>
      <c r="FQ2009" s="3">
        <f t="shared" si="839"/>
        <v>0</v>
      </c>
      <c r="FR2009" s="3">
        <f t="shared" si="839"/>
        <v>0</v>
      </c>
      <c r="FS2009" s="3">
        <f t="shared" ref="FS2009:GX2009" si="840">FS2128</f>
        <v>0</v>
      </c>
      <c r="FT2009" s="3">
        <f t="shared" si="840"/>
        <v>0</v>
      </c>
      <c r="FU2009" s="3">
        <f t="shared" si="840"/>
        <v>0</v>
      </c>
      <c r="FV2009" s="3">
        <f t="shared" si="840"/>
        <v>0</v>
      </c>
      <c r="FW2009" s="3">
        <f t="shared" si="840"/>
        <v>0</v>
      </c>
      <c r="FX2009" s="3">
        <f t="shared" si="840"/>
        <v>0</v>
      </c>
      <c r="FY2009" s="3">
        <f t="shared" si="840"/>
        <v>0</v>
      </c>
      <c r="FZ2009" s="3">
        <f t="shared" si="840"/>
        <v>0</v>
      </c>
      <c r="GA2009" s="3">
        <f t="shared" si="840"/>
        <v>0</v>
      </c>
      <c r="GB2009" s="3">
        <f t="shared" si="840"/>
        <v>0</v>
      </c>
      <c r="GC2009" s="3">
        <f t="shared" si="840"/>
        <v>0</v>
      </c>
      <c r="GD2009" s="3">
        <f t="shared" si="840"/>
        <v>0</v>
      </c>
      <c r="GE2009" s="3">
        <f t="shared" si="840"/>
        <v>0</v>
      </c>
      <c r="GF2009" s="3">
        <f t="shared" si="840"/>
        <v>0</v>
      </c>
      <c r="GG2009" s="3">
        <f t="shared" si="840"/>
        <v>0</v>
      </c>
      <c r="GH2009" s="3">
        <f t="shared" si="840"/>
        <v>0</v>
      </c>
      <c r="GI2009" s="3">
        <f t="shared" si="840"/>
        <v>0</v>
      </c>
      <c r="GJ2009" s="3">
        <f t="shared" si="840"/>
        <v>0</v>
      </c>
      <c r="GK2009" s="3">
        <f t="shared" si="840"/>
        <v>0</v>
      </c>
      <c r="GL2009" s="3">
        <f t="shared" si="840"/>
        <v>0</v>
      </c>
      <c r="GM2009" s="3">
        <f t="shared" si="840"/>
        <v>0</v>
      </c>
      <c r="GN2009" s="3">
        <f t="shared" si="840"/>
        <v>0</v>
      </c>
      <c r="GO2009" s="3">
        <f t="shared" si="840"/>
        <v>0</v>
      </c>
      <c r="GP2009" s="3">
        <f t="shared" si="840"/>
        <v>0</v>
      </c>
      <c r="GQ2009" s="3">
        <f t="shared" si="840"/>
        <v>0</v>
      </c>
      <c r="GR2009" s="3">
        <f t="shared" si="840"/>
        <v>0</v>
      </c>
      <c r="GS2009" s="3">
        <f t="shared" si="840"/>
        <v>0</v>
      </c>
      <c r="GT2009" s="3">
        <f t="shared" si="840"/>
        <v>0</v>
      </c>
      <c r="GU2009" s="3">
        <f t="shared" si="840"/>
        <v>0</v>
      </c>
      <c r="GV2009" s="3">
        <f t="shared" si="840"/>
        <v>0</v>
      </c>
      <c r="GW2009" s="3">
        <f t="shared" si="840"/>
        <v>0</v>
      </c>
      <c r="GX2009" s="3">
        <f t="shared" si="840"/>
        <v>0</v>
      </c>
    </row>
    <row r="2011" spans="1:245" x14ac:dyDescent="0.2">
      <c r="A2011" s="1">
        <v>5</v>
      </c>
      <c r="B2011" s="1">
        <v>1</v>
      </c>
      <c r="C2011" s="1"/>
      <c r="D2011" s="1">
        <f>ROW(A2024)</f>
        <v>2024</v>
      </c>
      <c r="E2011" s="1"/>
      <c r="F2011" s="1" t="s">
        <v>312</v>
      </c>
      <c r="G2011" s="1" t="s">
        <v>161</v>
      </c>
      <c r="H2011" s="1" t="s">
        <v>3</v>
      </c>
      <c r="I2011" s="1">
        <v>0</v>
      </c>
      <c r="J2011" s="1"/>
      <c r="K2011" s="1">
        <v>-1</v>
      </c>
      <c r="L2011" s="1"/>
      <c r="M2011" s="1"/>
      <c r="N2011" s="1"/>
      <c r="O2011" s="1"/>
      <c r="P2011" s="1"/>
      <c r="Q2011" s="1"/>
      <c r="R2011" s="1"/>
      <c r="S2011" s="1"/>
      <c r="T2011" s="1"/>
      <c r="U2011" s="1" t="s">
        <v>3</v>
      </c>
      <c r="V2011" s="1">
        <v>0</v>
      </c>
      <c r="W2011" s="1"/>
      <c r="X2011" s="1"/>
      <c r="Y2011" s="1"/>
      <c r="Z2011" s="1"/>
      <c r="AA2011" s="1"/>
      <c r="AB2011" s="1" t="s">
        <v>3</v>
      </c>
      <c r="AC2011" s="1" t="s">
        <v>3</v>
      </c>
      <c r="AD2011" s="1" t="s">
        <v>3</v>
      </c>
      <c r="AE2011" s="1" t="s">
        <v>3</v>
      </c>
      <c r="AF2011" s="1" t="s">
        <v>3</v>
      </c>
      <c r="AG2011" s="1" t="s">
        <v>3</v>
      </c>
      <c r="AH2011" s="1"/>
      <c r="AI2011" s="1"/>
      <c r="AJ2011" s="1"/>
      <c r="AK2011" s="1"/>
      <c r="AL2011" s="1"/>
      <c r="AM2011" s="1"/>
      <c r="AN2011" s="1"/>
      <c r="AO2011" s="1"/>
      <c r="AP2011" s="1" t="s">
        <v>3</v>
      </c>
      <c r="AQ2011" s="1" t="s">
        <v>3</v>
      </c>
      <c r="AR2011" s="1" t="s">
        <v>3</v>
      </c>
      <c r="AS2011" s="1"/>
      <c r="AT2011" s="1"/>
      <c r="AU2011" s="1"/>
      <c r="AV2011" s="1"/>
      <c r="AW2011" s="1"/>
      <c r="AX2011" s="1"/>
      <c r="AY2011" s="1"/>
      <c r="AZ2011" s="1" t="s">
        <v>3</v>
      </c>
      <c r="BA2011" s="1"/>
      <c r="BB2011" s="1" t="s">
        <v>3</v>
      </c>
      <c r="BC2011" s="1" t="s">
        <v>3</v>
      </c>
      <c r="BD2011" s="1" t="s">
        <v>3</v>
      </c>
      <c r="BE2011" s="1" t="s">
        <v>3</v>
      </c>
      <c r="BF2011" s="1" t="s">
        <v>3</v>
      </c>
      <c r="BG2011" s="1" t="s">
        <v>3</v>
      </c>
      <c r="BH2011" s="1" t="s">
        <v>3</v>
      </c>
      <c r="BI2011" s="1" t="s">
        <v>3</v>
      </c>
      <c r="BJ2011" s="1" t="s">
        <v>3</v>
      </c>
      <c r="BK2011" s="1" t="s">
        <v>3</v>
      </c>
      <c r="BL2011" s="1" t="s">
        <v>3</v>
      </c>
      <c r="BM2011" s="1" t="s">
        <v>3</v>
      </c>
      <c r="BN2011" s="1" t="s">
        <v>3</v>
      </c>
      <c r="BO2011" s="1" t="s">
        <v>3</v>
      </c>
      <c r="BP2011" s="1" t="s">
        <v>3</v>
      </c>
      <c r="BQ2011" s="1"/>
      <c r="BR2011" s="1"/>
      <c r="BS2011" s="1"/>
      <c r="BT2011" s="1"/>
      <c r="BU2011" s="1"/>
      <c r="BV2011" s="1"/>
      <c r="BW2011" s="1"/>
      <c r="BX2011" s="1">
        <v>0</v>
      </c>
      <c r="BY2011" s="1"/>
      <c r="BZ2011" s="1"/>
      <c r="CA2011" s="1"/>
      <c r="CB2011" s="1"/>
      <c r="CC2011" s="1"/>
      <c r="CD2011" s="1"/>
      <c r="CE2011" s="1"/>
      <c r="CF2011" s="1"/>
      <c r="CG2011" s="1"/>
      <c r="CH2011" s="1"/>
      <c r="CI2011" s="1"/>
      <c r="CJ2011" s="1">
        <v>0</v>
      </c>
    </row>
    <row r="2013" spans="1:245" x14ac:dyDescent="0.2">
      <c r="A2013" s="2">
        <v>52</v>
      </c>
      <c r="B2013" s="2">
        <f t="shared" ref="B2013:G2013" si="841">B2024</f>
        <v>1</v>
      </c>
      <c r="C2013" s="2">
        <f t="shared" si="841"/>
        <v>5</v>
      </c>
      <c r="D2013" s="2">
        <f t="shared" si="841"/>
        <v>2011</v>
      </c>
      <c r="E2013" s="2">
        <f t="shared" si="841"/>
        <v>0</v>
      </c>
      <c r="F2013" s="2" t="str">
        <f t="shared" si="841"/>
        <v>2.2.1</v>
      </c>
      <c r="G2013" s="2" t="str">
        <f t="shared" si="841"/>
        <v>Подготовительные работы</v>
      </c>
      <c r="H2013" s="2"/>
      <c r="I2013" s="2"/>
      <c r="J2013" s="2"/>
      <c r="K2013" s="2"/>
      <c r="L2013" s="2"/>
      <c r="M2013" s="2"/>
      <c r="N2013" s="2"/>
      <c r="O2013" s="2">
        <f t="shared" ref="O2013:AT2013" si="842">O2024</f>
        <v>0</v>
      </c>
      <c r="P2013" s="2">
        <f t="shared" si="842"/>
        <v>0</v>
      </c>
      <c r="Q2013" s="2">
        <f t="shared" si="842"/>
        <v>0</v>
      </c>
      <c r="R2013" s="2">
        <f t="shared" si="842"/>
        <v>0</v>
      </c>
      <c r="S2013" s="2">
        <f t="shared" si="842"/>
        <v>0</v>
      </c>
      <c r="T2013" s="2">
        <f t="shared" si="842"/>
        <v>0</v>
      </c>
      <c r="U2013" s="2">
        <f t="shared" si="842"/>
        <v>0</v>
      </c>
      <c r="V2013" s="2">
        <f t="shared" si="842"/>
        <v>0</v>
      </c>
      <c r="W2013" s="2">
        <f t="shared" si="842"/>
        <v>0</v>
      </c>
      <c r="X2013" s="2">
        <f t="shared" si="842"/>
        <v>0</v>
      </c>
      <c r="Y2013" s="2">
        <f t="shared" si="842"/>
        <v>0</v>
      </c>
      <c r="Z2013" s="2">
        <f t="shared" si="842"/>
        <v>0</v>
      </c>
      <c r="AA2013" s="2">
        <f t="shared" si="842"/>
        <v>0</v>
      </c>
      <c r="AB2013" s="2">
        <f t="shared" si="842"/>
        <v>0</v>
      </c>
      <c r="AC2013" s="2">
        <f t="shared" si="842"/>
        <v>0</v>
      </c>
      <c r="AD2013" s="2">
        <f t="shared" si="842"/>
        <v>0</v>
      </c>
      <c r="AE2013" s="2">
        <f t="shared" si="842"/>
        <v>0</v>
      </c>
      <c r="AF2013" s="2">
        <f t="shared" si="842"/>
        <v>0</v>
      </c>
      <c r="AG2013" s="2">
        <f t="shared" si="842"/>
        <v>0</v>
      </c>
      <c r="AH2013" s="2">
        <f t="shared" si="842"/>
        <v>0</v>
      </c>
      <c r="AI2013" s="2">
        <f t="shared" si="842"/>
        <v>0</v>
      </c>
      <c r="AJ2013" s="2">
        <f t="shared" si="842"/>
        <v>0</v>
      </c>
      <c r="AK2013" s="2">
        <f t="shared" si="842"/>
        <v>0</v>
      </c>
      <c r="AL2013" s="2">
        <f t="shared" si="842"/>
        <v>0</v>
      </c>
      <c r="AM2013" s="2">
        <f t="shared" si="842"/>
        <v>0</v>
      </c>
      <c r="AN2013" s="2">
        <f t="shared" si="842"/>
        <v>0</v>
      </c>
      <c r="AO2013" s="2">
        <f t="shared" si="842"/>
        <v>0</v>
      </c>
      <c r="AP2013" s="2">
        <f t="shared" si="842"/>
        <v>0</v>
      </c>
      <c r="AQ2013" s="2">
        <f t="shared" si="842"/>
        <v>0</v>
      </c>
      <c r="AR2013" s="2">
        <f t="shared" si="842"/>
        <v>0</v>
      </c>
      <c r="AS2013" s="2">
        <f t="shared" si="842"/>
        <v>0</v>
      </c>
      <c r="AT2013" s="2">
        <f t="shared" si="842"/>
        <v>0</v>
      </c>
      <c r="AU2013" s="2">
        <f t="shared" ref="AU2013:BZ2013" si="843">AU2024</f>
        <v>0</v>
      </c>
      <c r="AV2013" s="2">
        <f t="shared" si="843"/>
        <v>0</v>
      </c>
      <c r="AW2013" s="2">
        <f t="shared" si="843"/>
        <v>0</v>
      </c>
      <c r="AX2013" s="2">
        <f t="shared" si="843"/>
        <v>0</v>
      </c>
      <c r="AY2013" s="2">
        <f t="shared" si="843"/>
        <v>0</v>
      </c>
      <c r="AZ2013" s="2">
        <f t="shared" si="843"/>
        <v>0</v>
      </c>
      <c r="BA2013" s="2">
        <f t="shared" si="843"/>
        <v>0</v>
      </c>
      <c r="BB2013" s="2">
        <f t="shared" si="843"/>
        <v>0</v>
      </c>
      <c r="BC2013" s="2">
        <f t="shared" si="843"/>
        <v>0</v>
      </c>
      <c r="BD2013" s="2">
        <f t="shared" si="843"/>
        <v>0</v>
      </c>
      <c r="BE2013" s="2">
        <f t="shared" si="843"/>
        <v>0</v>
      </c>
      <c r="BF2013" s="2">
        <f t="shared" si="843"/>
        <v>0</v>
      </c>
      <c r="BG2013" s="2">
        <f t="shared" si="843"/>
        <v>0</v>
      </c>
      <c r="BH2013" s="2">
        <f t="shared" si="843"/>
        <v>0</v>
      </c>
      <c r="BI2013" s="2">
        <f t="shared" si="843"/>
        <v>0</v>
      </c>
      <c r="BJ2013" s="2">
        <f t="shared" si="843"/>
        <v>0</v>
      </c>
      <c r="BK2013" s="2">
        <f t="shared" si="843"/>
        <v>0</v>
      </c>
      <c r="BL2013" s="2">
        <f t="shared" si="843"/>
        <v>0</v>
      </c>
      <c r="BM2013" s="2">
        <f t="shared" si="843"/>
        <v>0</v>
      </c>
      <c r="BN2013" s="2">
        <f t="shared" si="843"/>
        <v>0</v>
      </c>
      <c r="BO2013" s="2">
        <f t="shared" si="843"/>
        <v>0</v>
      </c>
      <c r="BP2013" s="2">
        <f t="shared" si="843"/>
        <v>0</v>
      </c>
      <c r="BQ2013" s="2">
        <f t="shared" si="843"/>
        <v>0</v>
      </c>
      <c r="BR2013" s="2">
        <f t="shared" si="843"/>
        <v>0</v>
      </c>
      <c r="BS2013" s="2">
        <f t="shared" si="843"/>
        <v>0</v>
      </c>
      <c r="BT2013" s="2">
        <f t="shared" si="843"/>
        <v>0</v>
      </c>
      <c r="BU2013" s="2">
        <f t="shared" si="843"/>
        <v>0</v>
      </c>
      <c r="BV2013" s="2">
        <f t="shared" si="843"/>
        <v>0</v>
      </c>
      <c r="BW2013" s="2">
        <f t="shared" si="843"/>
        <v>0</v>
      </c>
      <c r="BX2013" s="2">
        <f t="shared" si="843"/>
        <v>0</v>
      </c>
      <c r="BY2013" s="2">
        <f t="shared" si="843"/>
        <v>0</v>
      </c>
      <c r="BZ2013" s="2">
        <f t="shared" si="843"/>
        <v>0</v>
      </c>
      <c r="CA2013" s="2">
        <f t="shared" ref="CA2013:DF2013" si="844">CA2024</f>
        <v>0</v>
      </c>
      <c r="CB2013" s="2">
        <f t="shared" si="844"/>
        <v>0</v>
      </c>
      <c r="CC2013" s="2">
        <f t="shared" si="844"/>
        <v>0</v>
      </c>
      <c r="CD2013" s="2">
        <f t="shared" si="844"/>
        <v>0</v>
      </c>
      <c r="CE2013" s="2">
        <f t="shared" si="844"/>
        <v>0</v>
      </c>
      <c r="CF2013" s="2">
        <f t="shared" si="844"/>
        <v>0</v>
      </c>
      <c r="CG2013" s="2">
        <f t="shared" si="844"/>
        <v>0</v>
      </c>
      <c r="CH2013" s="2">
        <f t="shared" si="844"/>
        <v>0</v>
      </c>
      <c r="CI2013" s="2">
        <f t="shared" si="844"/>
        <v>0</v>
      </c>
      <c r="CJ2013" s="2">
        <f t="shared" si="844"/>
        <v>0</v>
      </c>
      <c r="CK2013" s="2">
        <f t="shared" si="844"/>
        <v>0</v>
      </c>
      <c r="CL2013" s="2">
        <f t="shared" si="844"/>
        <v>0</v>
      </c>
      <c r="CM2013" s="2">
        <f t="shared" si="844"/>
        <v>0</v>
      </c>
      <c r="CN2013" s="2">
        <f t="shared" si="844"/>
        <v>0</v>
      </c>
      <c r="CO2013" s="2">
        <f t="shared" si="844"/>
        <v>0</v>
      </c>
      <c r="CP2013" s="2">
        <f t="shared" si="844"/>
        <v>0</v>
      </c>
      <c r="CQ2013" s="2">
        <f t="shared" si="844"/>
        <v>0</v>
      </c>
      <c r="CR2013" s="2">
        <f t="shared" si="844"/>
        <v>0</v>
      </c>
      <c r="CS2013" s="2">
        <f t="shared" si="844"/>
        <v>0</v>
      </c>
      <c r="CT2013" s="2">
        <f t="shared" si="844"/>
        <v>0</v>
      </c>
      <c r="CU2013" s="2">
        <f t="shared" si="844"/>
        <v>0</v>
      </c>
      <c r="CV2013" s="2">
        <f t="shared" si="844"/>
        <v>0</v>
      </c>
      <c r="CW2013" s="2">
        <f t="shared" si="844"/>
        <v>0</v>
      </c>
      <c r="CX2013" s="2">
        <f t="shared" si="844"/>
        <v>0</v>
      </c>
      <c r="CY2013" s="2">
        <f t="shared" si="844"/>
        <v>0</v>
      </c>
      <c r="CZ2013" s="2">
        <f t="shared" si="844"/>
        <v>0</v>
      </c>
      <c r="DA2013" s="2">
        <f t="shared" si="844"/>
        <v>0</v>
      </c>
      <c r="DB2013" s="2">
        <f t="shared" si="844"/>
        <v>0</v>
      </c>
      <c r="DC2013" s="2">
        <f t="shared" si="844"/>
        <v>0</v>
      </c>
      <c r="DD2013" s="2">
        <f t="shared" si="844"/>
        <v>0</v>
      </c>
      <c r="DE2013" s="2">
        <f t="shared" si="844"/>
        <v>0</v>
      </c>
      <c r="DF2013" s="2">
        <f t="shared" si="844"/>
        <v>0</v>
      </c>
      <c r="DG2013" s="3">
        <f t="shared" ref="DG2013:EL2013" si="845">DG2024</f>
        <v>0</v>
      </c>
      <c r="DH2013" s="3">
        <f t="shared" si="845"/>
        <v>0</v>
      </c>
      <c r="DI2013" s="3">
        <f t="shared" si="845"/>
        <v>0</v>
      </c>
      <c r="DJ2013" s="3">
        <f t="shared" si="845"/>
        <v>0</v>
      </c>
      <c r="DK2013" s="3">
        <f t="shared" si="845"/>
        <v>0</v>
      </c>
      <c r="DL2013" s="3">
        <f t="shared" si="845"/>
        <v>0</v>
      </c>
      <c r="DM2013" s="3">
        <f t="shared" si="845"/>
        <v>0</v>
      </c>
      <c r="DN2013" s="3">
        <f t="shared" si="845"/>
        <v>0</v>
      </c>
      <c r="DO2013" s="3">
        <f t="shared" si="845"/>
        <v>0</v>
      </c>
      <c r="DP2013" s="3">
        <f t="shared" si="845"/>
        <v>0</v>
      </c>
      <c r="DQ2013" s="3">
        <f t="shared" si="845"/>
        <v>0</v>
      </c>
      <c r="DR2013" s="3">
        <f t="shared" si="845"/>
        <v>0</v>
      </c>
      <c r="DS2013" s="3">
        <f t="shared" si="845"/>
        <v>0</v>
      </c>
      <c r="DT2013" s="3">
        <f t="shared" si="845"/>
        <v>0</v>
      </c>
      <c r="DU2013" s="3">
        <f t="shared" si="845"/>
        <v>0</v>
      </c>
      <c r="DV2013" s="3">
        <f t="shared" si="845"/>
        <v>0</v>
      </c>
      <c r="DW2013" s="3">
        <f t="shared" si="845"/>
        <v>0</v>
      </c>
      <c r="DX2013" s="3">
        <f t="shared" si="845"/>
        <v>0</v>
      </c>
      <c r="DY2013" s="3">
        <f t="shared" si="845"/>
        <v>0</v>
      </c>
      <c r="DZ2013" s="3">
        <f t="shared" si="845"/>
        <v>0</v>
      </c>
      <c r="EA2013" s="3">
        <f t="shared" si="845"/>
        <v>0</v>
      </c>
      <c r="EB2013" s="3">
        <f t="shared" si="845"/>
        <v>0</v>
      </c>
      <c r="EC2013" s="3">
        <f t="shared" si="845"/>
        <v>0</v>
      </c>
      <c r="ED2013" s="3">
        <f t="shared" si="845"/>
        <v>0</v>
      </c>
      <c r="EE2013" s="3">
        <f t="shared" si="845"/>
        <v>0</v>
      </c>
      <c r="EF2013" s="3">
        <f t="shared" si="845"/>
        <v>0</v>
      </c>
      <c r="EG2013" s="3">
        <f t="shared" si="845"/>
        <v>0</v>
      </c>
      <c r="EH2013" s="3">
        <f t="shared" si="845"/>
        <v>0</v>
      </c>
      <c r="EI2013" s="3">
        <f t="shared" si="845"/>
        <v>0</v>
      </c>
      <c r="EJ2013" s="3">
        <f t="shared" si="845"/>
        <v>0</v>
      </c>
      <c r="EK2013" s="3">
        <f t="shared" si="845"/>
        <v>0</v>
      </c>
      <c r="EL2013" s="3">
        <f t="shared" si="845"/>
        <v>0</v>
      </c>
      <c r="EM2013" s="3">
        <f t="shared" ref="EM2013:FR2013" si="846">EM2024</f>
        <v>0</v>
      </c>
      <c r="EN2013" s="3">
        <f t="shared" si="846"/>
        <v>0</v>
      </c>
      <c r="EO2013" s="3">
        <f t="shared" si="846"/>
        <v>0</v>
      </c>
      <c r="EP2013" s="3">
        <f t="shared" si="846"/>
        <v>0</v>
      </c>
      <c r="EQ2013" s="3">
        <f t="shared" si="846"/>
        <v>0</v>
      </c>
      <c r="ER2013" s="3">
        <f t="shared" si="846"/>
        <v>0</v>
      </c>
      <c r="ES2013" s="3">
        <f t="shared" si="846"/>
        <v>0</v>
      </c>
      <c r="ET2013" s="3">
        <f t="shared" si="846"/>
        <v>0</v>
      </c>
      <c r="EU2013" s="3">
        <f t="shared" si="846"/>
        <v>0</v>
      </c>
      <c r="EV2013" s="3">
        <f t="shared" si="846"/>
        <v>0</v>
      </c>
      <c r="EW2013" s="3">
        <f t="shared" si="846"/>
        <v>0</v>
      </c>
      <c r="EX2013" s="3">
        <f t="shared" si="846"/>
        <v>0</v>
      </c>
      <c r="EY2013" s="3">
        <f t="shared" si="846"/>
        <v>0</v>
      </c>
      <c r="EZ2013" s="3">
        <f t="shared" si="846"/>
        <v>0</v>
      </c>
      <c r="FA2013" s="3">
        <f t="shared" si="846"/>
        <v>0</v>
      </c>
      <c r="FB2013" s="3">
        <f t="shared" si="846"/>
        <v>0</v>
      </c>
      <c r="FC2013" s="3">
        <f t="shared" si="846"/>
        <v>0</v>
      </c>
      <c r="FD2013" s="3">
        <f t="shared" si="846"/>
        <v>0</v>
      </c>
      <c r="FE2013" s="3">
        <f t="shared" si="846"/>
        <v>0</v>
      </c>
      <c r="FF2013" s="3">
        <f t="shared" si="846"/>
        <v>0</v>
      </c>
      <c r="FG2013" s="3">
        <f t="shared" si="846"/>
        <v>0</v>
      </c>
      <c r="FH2013" s="3">
        <f t="shared" si="846"/>
        <v>0</v>
      </c>
      <c r="FI2013" s="3">
        <f t="shared" si="846"/>
        <v>0</v>
      </c>
      <c r="FJ2013" s="3">
        <f t="shared" si="846"/>
        <v>0</v>
      </c>
      <c r="FK2013" s="3">
        <f t="shared" si="846"/>
        <v>0</v>
      </c>
      <c r="FL2013" s="3">
        <f t="shared" si="846"/>
        <v>0</v>
      </c>
      <c r="FM2013" s="3">
        <f t="shared" si="846"/>
        <v>0</v>
      </c>
      <c r="FN2013" s="3">
        <f t="shared" si="846"/>
        <v>0</v>
      </c>
      <c r="FO2013" s="3">
        <f t="shared" si="846"/>
        <v>0</v>
      </c>
      <c r="FP2013" s="3">
        <f t="shared" si="846"/>
        <v>0</v>
      </c>
      <c r="FQ2013" s="3">
        <f t="shared" si="846"/>
        <v>0</v>
      </c>
      <c r="FR2013" s="3">
        <f t="shared" si="846"/>
        <v>0</v>
      </c>
      <c r="FS2013" s="3">
        <f t="shared" ref="FS2013:GX2013" si="847">FS2024</f>
        <v>0</v>
      </c>
      <c r="FT2013" s="3">
        <f t="shared" si="847"/>
        <v>0</v>
      </c>
      <c r="FU2013" s="3">
        <f t="shared" si="847"/>
        <v>0</v>
      </c>
      <c r="FV2013" s="3">
        <f t="shared" si="847"/>
        <v>0</v>
      </c>
      <c r="FW2013" s="3">
        <f t="shared" si="847"/>
        <v>0</v>
      </c>
      <c r="FX2013" s="3">
        <f t="shared" si="847"/>
        <v>0</v>
      </c>
      <c r="FY2013" s="3">
        <f t="shared" si="847"/>
        <v>0</v>
      </c>
      <c r="FZ2013" s="3">
        <f t="shared" si="847"/>
        <v>0</v>
      </c>
      <c r="GA2013" s="3">
        <f t="shared" si="847"/>
        <v>0</v>
      </c>
      <c r="GB2013" s="3">
        <f t="shared" si="847"/>
        <v>0</v>
      </c>
      <c r="GC2013" s="3">
        <f t="shared" si="847"/>
        <v>0</v>
      </c>
      <c r="GD2013" s="3">
        <f t="shared" si="847"/>
        <v>0</v>
      </c>
      <c r="GE2013" s="3">
        <f t="shared" si="847"/>
        <v>0</v>
      </c>
      <c r="GF2013" s="3">
        <f t="shared" si="847"/>
        <v>0</v>
      </c>
      <c r="GG2013" s="3">
        <f t="shared" si="847"/>
        <v>0</v>
      </c>
      <c r="GH2013" s="3">
        <f t="shared" si="847"/>
        <v>0</v>
      </c>
      <c r="GI2013" s="3">
        <f t="shared" si="847"/>
        <v>0</v>
      </c>
      <c r="GJ2013" s="3">
        <f t="shared" si="847"/>
        <v>0</v>
      </c>
      <c r="GK2013" s="3">
        <f t="shared" si="847"/>
        <v>0</v>
      </c>
      <c r="GL2013" s="3">
        <f t="shared" si="847"/>
        <v>0</v>
      </c>
      <c r="GM2013" s="3">
        <f t="shared" si="847"/>
        <v>0</v>
      </c>
      <c r="GN2013" s="3">
        <f t="shared" si="847"/>
        <v>0</v>
      </c>
      <c r="GO2013" s="3">
        <f t="shared" si="847"/>
        <v>0</v>
      </c>
      <c r="GP2013" s="3">
        <f t="shared" si="847"/>
        <v>0</v>
      </c>
      <c r="GQ2013" s="3">
        <f t="shared" si="847"/>
        <v>0</v>
      </c>
      <c r="GR2013" s="3">
        <f t="shared" si="847"/>
        <v>0</v>
      </c>
      <c r="GS2013" s="3">
        <f t="shared" si="847"/>
        <v>0</v>
      </c>
      <c r="GT2013" s="3">
        <f t="shared" si="847"/>
        <v>0</v>
      </c>
      <c r="GU2013" s="3">
        <f t="shared" si="847"/>
        <v>0</v>
      </c>
      <c r="GV2013" s="3">
        <f t="shared" si="847"/>
        <v>0</v>
      </c>
      <c r="GW2013" s="3">
        <f t="shared" si="847"/>
        <v>0</v>
      </c>
      <c r="GX2013" s="3">
        <f t="shared" si="847"/>
        <v>0</v>
      </c>
    </row>
    <row r="2015" spans="1:245" x14ac:dyDescent="0.2">
      <c r="A2015">
        <v>17</v>
      </c>
      <c r="B2015">
        <v>1</v>
      </c>
      <c r="D2015">
        <f>ROW(EtalonRes!A239)</f>
        <v>239</v>
      </c>
      <c r="E2015" t="s">
        <v>4</v>
      </c>
      <c r="F2015" t="s">
        <v>162</v>
      </c>
      <c r="G2015" t="s">
        <v>163</v>
      </c>
      <c r="H2015" t="s">
        <v>164</v>
      </c>
      <c r="I2015">
        <v>0</v>
      </c>
      <c r="J2015">
        <v>0</v>
      </c>
      <c r="O2015">
        <f t="shared" ref="O2015:O2022" si="848">ROUND(CP2015,2)</f>
        <v>0</v>
      </c>
      <c r="P2015">
        <f t="shared" ref="P2015:P2022" si="849">ROUND(CQ2015*I2015,2)</f>
        <v>0</v>
      </c>
      <c r="Q2015">
        <f t="shared" ref="Q2015:Q2022" si="850">ROUND(CR2015*I2015,2)</f>
        <v>0</v>
      </c>
      <c r="R2015">
        <f t="shared" ref="R2015:R2022" si="851">ROUND(CS2015*I2015,2)</f>
        <v>0</v>
      </c>
      <c r="S2015">
        <f t="shared" ref="S2015:S2022" si="852">ROUND(CT2015*I2015,2)</f>
        <v>0</v>
      </c>
      <c r="T2015">
        <f t="shared" ref="T2015:T2022" si="853">ROUND(CU2015*I2015,2)</f>
        <v>0</v>
      </c>
      <c r="U2015">
        <f t="shared" ref="U2015:U2022" si="854">CV2015*I2015</f>
        <v>0</v>
      </c>
      <c r="V2015">
        <f t="shared" ref="V2015:V2022" si="855">CW2015*I2015</f>
        <v>0</v>
      </c>
      <c r="W2015">
        <f t="shared" ref="W2015:W2022" si="856">ROUND(CX2015*I2015,2)</f>
        <v>0</v>
      </c>
      <c r="X2015">
        <f t="shared" ref="X2015:Y2022" si="857">ROUND(CY2015,2)</f>
        <v>0</v>
      </c>
      <c r="Y2015">
        <f t="shared" si="857"/>
        <v>0</v>
      </c>
      <c r="AA2015">
        <v>36286615</v>
      </c>
      <c r="AB2015">
        <f t="shared" ref="AB2015:AB2022" si="858">ROUND((AC2015+AD2015+AF2015),6)</f>
        <v>55064.31</v>
      </c>
      <c r="AC2015">
        <f t="shared" ref="AC2015:AC2020" si="859">ROUND((ES2015),6)</f>
        <v>0</v>
      </c>
      <c r="AD2015">
        <f t="shared" ref="AD2015:AD2020" si="860">ROUND((((ET2015)-(EU2015))+AE2015),6)</f>
        <v>27420.06</v>
      </c>
      <c r="AE2015">
        <f t="shared" ref="AE2015:AF2020" si="861">ROUND((EU2015),6)</f>
        <v>14508.51</v>
      </c>
      <c r="AF2015">
        <f t="shared" si="861"/>
        <v>27644.25</v>
      </c>
      <c r="AG2015">
        <f t="shared" ref="AG2015:AG2022" si="862">ROUND((AP2015),6)</f>
        <v>0</v>
      </c>
      <c r="AH2015">
        <f t="shared" ref="AH2015:AI2020" si="863">(EW2015)</f>
        <v>155</v>
      </c>
      <c r="AI2015">
        <f t="shared" si="863"/>
        <v>0</v>
      </c>
      <c r="AJ2015">
        <f t="shared" ref="AJ2015:AJ2022" si="864">(AS2015)</f>
        <v>0</v>
      </c>
      <c r="AK2015">
        <v>55064.31</v>
      </c>
      <c r="AL2015">
        <v>0</v>
      </c>
      <c r="AM2015">
        <v>27420.06</v>
      </c>
      <c r="AN2015">
        <v>14508.51</v>
      </c>
      <c r="AO2015">
        <v>27644.25</v>
      </c>
      <c r="AP2015">
        <v>0</v>
      </c>
      <c r="AQ2015">
        <v>155</v>
      </c>
      <c r="AR2015">
        <v>0</v>
      </c>
      <c r="AS2015">
        <v>0</v>
      </c>
      <c r="AT2015">
        <v>70</v>
      </c>
      <c r="AU2015">
        <v>10</v>
      </c>
      <c r="AV2015">
        <v>1</v>
      </c>
      <c r="AW2015">
        <v>1</v>
      </c>
      <c r="AZ2015">
        <v>1</v>
      </c>
      <c r="BA2015">
        <v>1</v>
      </c>
      <c r="BB2015">
        <v>1</v>
      </c>
      <c r="BC2015">
        <v>1</v>
      </c>
      <c r="BD2015" t="s">
        <v>3</v>
      </c>
      <c r="BE2015" t="s">
        <v>3</v>
      </c>
      <c r="BF2015" t="s">
        <v>3</v>
      </c>
      <c r="BG2015" t="s">
        <v>3</v>
      </c>
      <c r="BH2015">
        <v>0</v>
      </c>
      <c r="BI2015">
        <v>4</v>
      </c>
      <c r="BJ2015" t="s">
        <v>313</v>
      </c>
      <c r="BM2015">
        <v>0</v>
      </c>
      <c r="BN2015">
        <v>0</v>
      </c>
      <c r="BO2015" t="s">
        <v>3</v>
      </c>
      <c r="BP2015">
        <v>0</v>
      </c>
      <c r="BQ2015">
        <v>1</v>
      </c>
      <c r="BR2015">
        <v>0</v>
      </c>
      <c r="BS2015">
        <v>1</v>
      </c>
      <c r="BT2015">
        <v>1</v>
      </c>
      <c r="BU2015">
        <v>1</v>
      </c>
      <c r="BV2015">
        <v>1</v>
      </c>
      <c r="BW2015">
        <v>1</v>
      </c>
      <c r="BX2015">
        <v>1</v>
      </c>
      <c r="BY2015" t="s">
        <v>3</v>
      </c>
      <c r="BZ2015">
        <v>70</v>
      </c>
      <c r="CA2015">
        <v>10</v>
      </c>
      <c r="CE2015">
        <v>0</v>
      </c>
      <c r="CF2015">
        <v>0</v>
      </c>
      <c r="CG2015">
        <v>0</v>
      </c>
      <c r="CM2015">
        <v>0</v>
      </c>
      <c r="CN2015" t="s">
        <v>3</v>
      </c>
      <c r="CO2015">
        <v>0</v>
      </c>
      <c r="CP2015">
        <f t="shared" ref="CP2015:CP2022" si="865">(P2015+Q2015+S2015)</f>
        <v>0</v>
      </c>
      <c r="CQ2015">
        <f t="shared" ref="CQ2015:CQ2022" si="866">(AC2015*BC2015*AW2015)</f>
        <v>0</v>
      </c>
      <c r="CR2015">
        <f t="shared" ref="CR2015:CR2020" si="867">((((ET2015)*BB2015-(EU2015)*BS2015)+AE2015*BS2015)*AV2015)</f>
        <v>27420.06</v>
      </c>
      <c r="CS2015">
        <f t="shared" ref="CS2015:CS2022" si="868">(AE2015*BS2015*AV2015)</f>
        <v>14508.51</v>
      </c>
      <c r="CT2015">
        <f t="shared" ref="CT2015:CT2022" si="869">(AF2015*BA2015*AV2015)</f>
        <v>27644.25</v>
      </c>
      <c r="CU2015">
        <f t="shared" ref="CU2015:CU2022" si="870">AG2015</f>
        <v>0</v>
      </c>
      <c r="CV2015">
        <f t="shared" ref="CV2015:CV2022" si="871">(AH2015*AV2015)</f>
        <v>155</v>
      </c>
      <c r="CW2015">
        <f t="shared" ref="CW2015:CX2022" si="872">AI2015</f>
        <v>0</v>
      </c>
      <c r="CX2015">
        <f t="shared" si="872"/>
        <v>0</v>
      </c>
      <c r="CY2015">
        <f t="shared" ref="CY2015:CY2022" si="873">((S2015*BZ2015)/100)</f>
        <v>0</v>
      </c>
      <c r="CZ2015">
        <f t="shared" ref="CZ2015:CZ2022" si="874">((S2015*CA2015)/100)</f>
        <v>0</v>
      </c>
      <c r="DC2015" t="s">
        <v>3</v>
      </c>
      <c r="DD2015" t="s">
        <v>3</v>
      </c>
      <c r="DE2015" t="s">
        <v>3</v>
      </c>
      <c r="DF2015" t="s">
        <v>3</v>
      </c>
      <c r="DG2015" t="s">
        <v>3</v>
      </c>
      <c r="DH2015" t="s">
        <v>3</v>
      </c>
      <c r="DI2015" t="s">
        <v>3</v>
      </c>
      <c r="DJ2015" t="s">
        <v>3</v>
      </c>
      <c r="DK2015" t="s">
        <v>3</v>
      </c>
      <c r="DL2015" t="s">
        <v>3</v>
      </c>
      <c r="DM2015" t="s">
        <v>3</v>
      </c>
      <c r="DN2015">
        <v>0</v>
      </c>
      <c r="DO2015">
        <v>0</v>
      </c>
      <c r="DP2015">
        <v>1</v>
      </c>
      <c r="DQ2015">
        <v>1</v>
      </c>
      <c r="DU2015">
        <v>1007</v>
      </c>
      <c r="DV2015" t="s">
        <v>164</v>
      </c>
      <c r="DW2015" t="s">
        <v>164</v>
      </c>
      <c r="DX2015">
        <v>100</v>
      </c>
      <c r="EE2015">
        <v>34857346</v>
      </c>
      <c r="EF2015">
        <v>1</v>
      </c>
      <c r="EG2015" t="s">
        <v>86</v>
      </c>
      <c r="EH2015">
        <v>0</v>
      </c>
      <c r="EI2015" t="s">
        <v>3</v>
      </c>
      <c r="EJ2015">
        <v>4</v>
      </c>
      <c r="EK2015">
        <v>0</v>
      </c>
      <c r="EL2015" t="s">
        <v>87</v>
      </c>
      <c r="EM2015" t="s">
        <v>88</v>
      </c>
      <c r="EO2015" t="s">
        <v>3</v>
      </c>
      <c r="EQ2015">
        <v>0</v>
      </c>
      <c r="ER2015">
        <v>55064.31</v>
      </c>
      <c r="ES2015">
        <v>0</v>
      </c>
      <c r="ET2015">
        <v>27420.06</v>
      </c>
      <c r="EU2015">
        <v>14508.51</v>
      </c>
      <c r="EV2015">
        <v>27644.25</v>
      </c>
      <c r="EW2015">
        <v>155</v>
      </c>
      <c r="EX2015">
        <v>0</v>
      </c>
      <c r="EY2015">
        <v>0</v>
      </c>
      <c r="FQ2015">
        <v>0</v>
      </c>
      <c r="FR2015">
        <f t="shared" ref="FR2015:FR2022" si="875">ROUND(IF(AND(BH2015=3,BI2015=3),P2015,0),2)</f>
        <v>0</v>
      </c>
      <c r="FS2015">
        <v>0</v>
      </c>
      <c r="FX2015">
        <v>70</v>
      </c>
      <c r="FY2015">
        <v>10</v>
      </c>
      <c r="GA2015" t="s">
        <v>3</v>
      </c>
      <c r="GD2015">
        <v>0</v>
      </c>
      <c r="GF2015">
        <v>1066725478</v>
      </c>
      <c r="GG2015">
        <v>2</v>
      </c>
      <c r="GH2015">
        <v>1</v>
      </c>
      <c r="GI2015">
        <v>-2</v>
      </c>
      <c r="GJ2015">
        <v>0</v>
      </c>
      <c r="GK2015">
        <f>ROUND(R2015*(R12)/100,2)</f>
        <v>0</v>
      </c>
      <c r="GL2015">
        <f t="shared" ref="GL2015:GL2022" si="876">ROUND(IF(AND(BH2015=3,BI2015=3,FS2015&lt;&gt;0),P2015,0),2)</f>
        <v>0</v>
      </c>
      <c r="GM2015">
        <f>ROUND(O2015+X2015+Y2015+GK2015,2)+GX2015</f>
        <v>0</v>
      </c>
      <c r="GN2015">
        <f>IF(OR(BI2015=0,BI2015=1),ROUND(O2015+X2015+Y2015+GK2015,2),0)</f>
        <v>0</v>
      </c>
      <c r="GO2015">
        <f>IF(BI2015=2,ROUND(O2015+X2015+Y2015+GK2015,2),0)</f>
        <v>0</v>
      </c>
      <c r="GP2015">
        <f>IF(BI2015=4,ROUND(O2015+X2015+Y2015+GK2015,2)+GX2015,0)</f>
        <v>0</v>
      </c>
      <c r="GR2015">
        <v>0</v>
      </c>
      <c r="GS2015">
        <v>3</v>
      </c>
      <c r="GT2015">
        <v>0</v>
      </c>
      <c r="GU2015" t="s">
        <v>3</v>
      </c>
      <c r="GV2015">
        <f t="shared" ref="GV2015:GV2022" si="877">ROUND((GT2015),6)</f>
        <v>0</v>
      </c>
      <c r="GW2015">
        <v>1</v>
      </c>
      <c r="GX2015">
        <f t="shared" ref="GX2015:GX2022" si="878">ROUND(HC2015*I2015,2)</f>
        <v>0</v>
      </c>
      <c r="HA2015">
        <v>0</v>
      </c>
      <c r="HB2015">
        <v>0</v>
      </c>
      <c r="HC2015">
        <f t="shared" ref="HC2015:HC2022" si="879">GV2015*GW2015</f>
        <v>0</v>
      </c>
      <c r="IK2015">
        <v>0</v>
      </c>
    </row>
    <row r="2016" spans="1:245" x14ac:dyDescent="0.2">
      <c r="A2016">
        <v>17</v>
      </c>
      <c r="B2016">
        <v>1</v>
      </c>
      <c r="D2016">
        <f>ROW(EtalonRes!A240)</f>
        <v>240</v>
      </c>
      <c r="E2016" t="s">
        <v>89</v>
      </c>
      <c r="F2016" t="s">
        <v>166</v>
      </c>
      <c r="G2016" t="s">
        <v>167</v>
      </c>
      <c r="H2016" t="s">
        <v>99</v>
      </c>
      <c r="I2016">
        <v>0</v>
      </c>
      <c r="J2016">
        <v>0</v>
      </c>
      <c r="O2016">
        <f t="shared" si="848"/>
        <v>0</v>
      </c>
      <c r="P2016">
        <f t="shared" si="849"/>
        <v>0</v>
      </c>
      <c r="Q2016">
        <f t="shared" si="850"/>
        <v>0</v>
      </c>
      <c r="R2016">
        <f t="shared" si="851"/>
        <v>0</v>
      </c>
      <c r="S2016">
        <f t="shared" si="852"/>
        <v>0</v>
      </c>
      <c r="T2016">
        <f t="shared" si="853"/>
        <v>0</v>
      </c>
      <c r="U2016">
        <f t="shared" si="854"/>
        <v>0</v>
      </c>
      <c r="V2016">
        <f t="shared" si="855"/>
        <v>0</v>
      </c>
      <c r="W2016">
        <f t="shared" si="856"/>
        <v>0</v>
      </c>
      <c r="X2016">
        <f t="shared" si="857"/>
        <v>0</v>
      </c>
      <c r="Y2016">
        <f t="shared" si="857"/>
        <v>0</v>
      </c>
      <c r="AA2016">
        <v>36286615</v>
      </c>
      <c r="AB2016">
        <f t="shared" si="858"/>
        <v>14128.91</v>
      </c>
      <c r="AC2016">
        <f t="shared" si="859"/>
        <v>0</v>
      </c>
      <c r="AD2016">
        <f t="shared" si="860"/>
        <v>0</v>
      </c>
      <c r="AE2016">
        <f t="shared" si="861"/>
        <v>0</v>
      </c>
      <c r="AF2016">
        <f t="shared" si="861"/>
        <v>14128.91</v>
      </c>
      <c r="AG2016">
        <f t="shared" si="862"/>
        <v>0</v>
      </c>
      <c r="AH2016">
        <f t="shared" si="863"/>
        <v>76.7</v>
      </c>
      <c r="AI2016">
        <f t="shared" si="863"/>
        <v>0</v>
      </c>
      <c r="AJ2016">
        <f t="shared" si="864"/>
        <v>0</v>
      </c>
      <c r="AK2016">
        <v>14128.91</v>
      </c>
      <c r="AL2016">
        <v>0</v>
      </c>
      <c r="AM2016">
        <v>0</v>
      </c>
      <c r="AN2016">
        <v>0</v>
      </c>
      <c r="AO2016">
        <v>14128.91</v>
      </c>
      <c r="AP2016">
        <v>0</v>
      </c>
      <c r="AQ2016">
        <v>76.7</v>
      </c>
      <c r="AR2016">
        <v>0</v>
      </c>
      <c r="AS2016">
        <v>0</v>
      </c>
      <c r="AT2016">
        <v>70</v>
      </c>
      <c r="AU2016">
        <v>10</v>
      </c>
      <c r="AV2016">
        <v>1</v>
      </c>
      <c r="AW2016">
        <v>1</v>
      </c>
      <c r="AZ2016">
        <v>1</v>
      </c>
      <c r="BA2016">
        <v>1</v>
      </c>
      <c r="BB2016">
        <v>1</v>
      </c>
      <c r="BC2016">
        <v>1</v>
      </c>
      <c r="BD2016" t="s">
        <v>3</v>
      </c>
      <c r="BE2016" t="s">
        <v>3</v>
      </c>
      <c r="BF2016" t="s">
        <v>3</v>
      </c>
      <c r="BG2016" t="s">
        <v>3</v>
      </c>
      <c r="BH2016">
        <v>0</v>
      </c>
      <c r="BI2016">
        <v>4</v>
      </c>
      <c r="BJ2016" t="s">
        <v>268</v>
      </c>
      <c r="BM2016">
        <v>0</v>
      </c>
      <c r="BN2016">
        <v>0</v>
      </c>
      <c r="BO2016" t="s">
        <v>3</v>
      </c>
      <c r="BP2016">
        <v>0</v>
      </c>
      <c r="BQ2016">
        <v>1</v>
      </c>
      <c r="BR2016">
        <v>0</v>
      </c>
      <c r="BS2016">
        <v>1</v>
      </c>
      <c r="BT2016">
        <v>1</v>
      </c>
      <c r="BU2016">
        <v>1</v>
      </c>
      <c r="BV2016">
        <v>1</v>
      </c>
      <c r="BW2016">
        <v>1</v>
      </c>
      <c r="BX2016">
        <v>1</v>
      </c>
      <c r="BY2016" t="s">
        <v>3</v>
      </c>
      <c r="BZ2016">
        <v>70</v>
      </c>
      <c r="CA2016">
        <v>10</v>
      </c>
      <c r="CE2016">
        <v>0</v>
      </c>
      <c r="CF2016">
        <v>0</v>
      </c>
      <c r="CG2016">
        <v>0</v>
      </c>
      <c r="CM2016">
        <v>0</v>
      </c>
      <c r="CN2016" t="s">
        <v>3</v>
      </c>
      <c r="CO2016">
        <v>0</v>
      </c>
      <c r="CP2016">
        <f t="shared" si="865"/>
        <v>0</v>
      </c>
      <c r="CQ2016">
        <f t="shared" si="866"/>
        <v>0</v>
      </c>
      <c r="CR2016">
        <f t="shared" si="867"/>
        <v>0</v>
      </c>
      <c r="CS2016">
        <f t="shared" si="868"/>
        <v>0</v>
      </c>
      <c r="CT2016">
        <f t="shared" si="869"/>
        <v>14128.91</v>
      </c>
      <c r="CU2016">
        <f t="shared" si="870"/>
        <v>0</v>
      </c>
      <c r="CV2016">
        <f t="shared" si="871"/>
        <v>76.7</v>
      </c>
      <c r="CW2016">
        <f t="shared" si="872"/>
        <v>0</v>
      </c>
      <c r="CX2016">
        <f t="shared" si="872"/>
        <v>0</v>
      </c>
      <c r="CY2016">
        <f t="shared" si="873"/>
        <v>0</v>
      </c>
      <c r="CZ2016">
        <f t="shared" si="874"/>
        <v>0</v>
      </c>
      <c r="DC2016" t="s">
        <v>3</v>
      </c>
      <c r="DD2016" t="s">
        <v>3</v>
      </c>
      <c r="DE2016" t="s">
        <v>3</v>
      </c>
      <c r="DF2016" t="s">
        <v>3</v>
      </c>
      <c r="DG2016" t="s">
        <v>3</v>
      </c>
      <c r="DH2016" t="s">
        <v>3</v>
      </c>
      <c r="DI2016" t="s">
        <v>3</v>
      </c>
      <c r="DJ2016" t="s">
        <v>3</v>
      </c>
      <c r="DK2016" t="s">
        <v>3</v>
      </c>
      <c r="DL2016" t="s">
        <v>3</v>
      </c>
      <c r="DM2016" t="s">
        <v>3</v>
      </c>
      <c r="DN2016">
        <v>0</v>
      </c>
      <c r="DO2016">
        <v>0</v>
      </c>
      <c r="DP2016">
        <v>1</v>
      </c>
      <c r="DQ2016">
        <v>1</v>
      </c>
      <c r="DU2016">
        <v>1003</v>
      </c>
      <c r="DV2016" t="s">
        <v>99</v>
      </c>
      <c r="DW2016" t="s">
        <v>99</v>
      </c>
      <c r="DX2016">
        <v>100</v>
      </c>
      <c r="EE2016">
        <v>34857346</v>
      </c>
      <c r="EF2016">
        <v>1</v>
      </c>
      <c r="EG2016" t="s">
        <v>86</v>
      </c>
      <c r="EH2016">
        <v>0</v>
      </c>
      <c r="EI2016" t="s">
        <v>3</v>
      </c>
      <c r="EJ2016">
        <v>4</v>
      </c>
      <c r="EK2016">
        <v>0</v>
      </c>
      <c r="EL2016" t="s">
        <v>87</v>
      </c>
      <c r="EM2016" t="s">
        <v>88</v>
      </c>
      <c r="EO2016" t="s">
        <v>3</v>
      </c>
      <c r="EQ2016">
        <v>0</v>
      </c>
      <c r="ER2016">
        <v>14128.91</v>
      </c>
      <c r="ES2016">
        <v>0</v>
      </c>
      <c r="ET2016">
        <v>0</v>
      </c>
      <c r="EU2016">
        <v>0</v>
      </c>
      <c r="EV2016">
        <v>14128.91</v>
      </c>
      <c r="EW2016">
        <v>76.7</v>
      </c>
      <c r="EX2016">
        <v>0</v>
      </c>
      <c r="EY2016">
        <v>0</v>
      </c>
      <c r="FQ2016">
        <v>0</v>
      </c>
      <c r="FR2016">
        <f t="shared" si="875"/>
        <v>0</v>
      </c>
      <c r="FS2016">
        <v>0</v>
      </c>
      <c r="FX2016">
        <v>70</v>
      </c>
      <c r="FY2016">
        <v>10</v>
      </c>
      <c r="GA2016" t="s">
        <v>3</v>
      </c>
      <c r="GD2016">
        <v>0</v>
      </c>
      <c r="GF2016">
        <v>-1809684856</v>
      </c>
      <c r="GG2016">
        <v>2</v>
      </c>
      <c r="GH2016">
        <v>1</v>
      </c>
      <c r="GI2016">
        <v>-2</v>
      </c>
      <c r="GJ2016">
        <v>0</v>
      </c>
      <c r="GK2016">
        <f>ROUND(R2016*(R12)/100,2)</f>
        <v>0</v>
      </c>
      <c r="GL2016">
        <f t="shared" si="876"/>
        <v>0</v>
      </c>
      <c r="GM2016">
        <f>ROUND(O2016+X2016+Y2016+GK2016,2)+GX2016</f>
        <v>0</v>
      </c>
      <c r="GN2016">
        <f>IF(OR(BI2016=0,BI2016=1),ROUND(O2016+X2016+Y2016+GK2016,2),0)</f>
        <v>0</v>
      </c>
      <c r="GO2016">
        <f>IF(BI2016=2,ROUND(O2016+X2016+Y2016+GK2016,2),0)</f>
        <v>0</v>
      </c>
      <c r="GP2016">
        <f>IF(BI2016=4,ROUND(O2016+X2016+Y2016+GK2016,2)+GX2016,0)</f>
        <v>0</v>
      </c>
      <c r="GR2016">
        <v>0</v>
      </c>
      <c r="GS2016">
        <v>3</v>
      </c>
      <c r="GT2016">
        <v>0</v>
      </c>
      <c r="GU2016" t="s">
        <v>3</v>
      </c>
      <c r="GV2016">
        <f t="shared" si="877"/>
        <v>0</v>
      </c>
      <c r="GW2016">
        <v>1</v>
      </c>
      <c r="GX2016">
        <f t="shared" si="878"/>
        <v>0</v>
      </c>
      <c r="HA2016">
        <v>0</v>
      </c>
      <c r="HB2016">
        <v>0</v>
      </c>
      <c r="HC2016">
        <f t="shared" si="879"/>
        <v>0</v>
      </c>
      <c r="IK2016">
        <v>0</v>
      </c>
    </row>
    <row r="2017" spans="1:245" x14ac:dyDescent="0.2">
      <c r="A2017">
        <v>17</v>
      </c>
      <c r="B2017">
        <v>1</v>
      </c>
      <c r="D2017">
        <f>ROW(EtalonRes!A241)</f>
        <v>241</v>
      </c>
      <c r="E2017" t="s">
        <v>96</v>
      </c>
      <c r="F2017" t="s">
        <v>169</v>
      </c>
      <c r="G2017" t="s">
        <v>170</v>
      </c>
      <c r="H2017" t="s">
        <v>171</v>
      </c>
      <c r="I2017">
        <v>0</v>
      </c>
      <c r="J2017">
        <v>0</v>
      </c>
      <c r="O2017">
        <f t="shared" si="848"/>
        <v>0</v>
      </c>
      <c r="P2017">
        <f t="shared" si="849"/>
        <v>0</v>
      </c>
      <c r="Q2017">
        <f t="shared" si="850"/>
        <v>0</v>
      </c>
      <c r="R2017">
        <f t="shared" si="851"/>
        <v>0</v>
      </c>
      <c r="S2017">
        <f t="shared" si="852"/>
        <v>0</v>
      </c>
      <c r="T2017">
        <f t="shared" si="853"/>
        <v>0</v>
      </c>
      <c r="U2017">
        <f t="shared" si="854"/>
        <v>0</v>
      </c>
      <c r="V2017">
        <f t="shared" si="855"/>
        <v>0</v>
      </c>
      <c r="W2017">
        <f t="shared" si="856"/>
        <v>0</v>
      </c>
      <c r="X2017">
        <f t="shared" si="857"/>
        <v>0</v>
      </c>
      <c r="Y2017">
        <f t="shared" si="857"/>
        <v>0</v>
      </c>
      <c r="AA2017">
        <v>36286615</v>
      </c>
      <c r="AB2017">
        <f t="shared" si="858"/>
        <v>73.42</v>
      </c>
      <c r="AC2017">
        <f t="shared" si="859"/>
        <v>0</v>
      </c>
      <c r="AD2017">
        <f t="shared" si="860"/>
        <v>73.42</v>
      </c>
      <c r="AE2017">
        <f t="shared" si="861"/>
        <v>22.03</v>
      </c>
      <c r="AF2017">
        <f t="shared" si="861"/>
        <v>0</v>
      </c>
      <c r="AG2017">
        <f t="shared" si="862"/>
        <v>0</v>
      </c>
      <c r="AH2017">
        <f t="shared" si="863"/>
        <v>0</v>
      </c>
      <c r="AI2017">
        <f t="shared" si="863"/>
        <v>0</v>
      </c>
      <c r="AJ2017">
        <f t="shared" si="864"/>
        <v>0</v>
      </c>
      <c r="AK2017">
        <v>73.42</v>
      </c>
      <c r="AL2017">
        <v>0</v>
      </c>
      <c r="AM2017">
        <v>73.42</v>
      </c>
      <c r="AN2017">
        <v>22.03</v>
      </c>
      <c r="AO2017">
        <v>0</v>
      </c>
      <c r="AP2017">
        <v>0</v>
      </c>
      <c r="AQ2017">
        <v>0</v>
      </c>
      <c r="AR2017">
        <v>0</v>
      </c>
      <c r="AS2017">
        <v>0</v>
      </c>
      <c r="AT2017">
        <v>70</v>
      </c>
      <c r="AU2017">
        <v>10</v>
      </c>
      <c r="AV2017">
        <v>1</v>
      </c>
      <c r="AW2017">
        <v>1</v>
      </c>
      <c r="AZ2017">
        <v>1</v>
      </c>
      <c r="BA2017">
        <v>1</v>
      </c>
      <c r="BB2017">
        <v>1</v>
      </c>
      <c r="BC2017">
        <v>1</v>
      </c>
      <c r="BD2017" t="s">
        <v>3</v>
      </c>
      <c r="BE2017" t="s">
        <v>3</v>
      </c>
      <c r="BF2017" t="s">
        <v>3</v>
      </c>
      <c r="BG2017" t="s">
        <v>3</v>
      </c>
      <c r="BH2017">
        <v>0</v>
      </c>
      <c r="BI2017">
        <v>4</v>
      </c>
      <c r="BJ2017" t="s">
        <v>269</v>
      </c>
      <c r="BM2017">
        <v>0</v>
      </c>
      <c r="BN2017">
        <v>0</v>
      </c>
      <c r="BO2017" t="s">
        <v>3</v>
      </c>
      <c r="BP2017">
        <v>0</v>
      </c>
      <c r="BQ2017">
        <v>1</v>
      </c>
      <c r="BR2017">
        <v>0</v>
      </c>
      <c r="BS2017">
        <v>1</v>
      </c>
      <c r="BT2017">
        <v>1</v>
      </c>
      <c r="BU2017">
        <v>1</v>
      </c>
      <c r="BV2017">
        <v>1</v>
      </c>
      <c r="BW2017">
        <v>1</v>
      </c>
      <c r="BX2017">
        <v>1</v>
      </c>
      <c r="BY2017" t="s">
        <v>3</v>
      </c>
      <c r="BZ2017">
        <v>70</v>
      </c>
      <c r="CA2017">
        <v>10</v>
      </c>
      <c r="CE2017">
        <v>0</v>
      </c>
      <c r="CF2017">
        <v>0</v>
      </c>
      <c r="CG2017">
        <v>0</v>
      </c>
      <c r="CM2017">
        <v>0</v>
      </c>
      <c r="CN2017" t="s">
        <v>3</v>
      </c>
      <c r="CO2017">
        <v>0</v>
      </c>
      <c r="CP2017">
        <f t="shared" si="865"/>
        <v>0</v>
      </c>
      <c r="CQ2017">
        <f t="shared" si="866"/>
        <v>0</v>
      </c>
      <c r="CR2017">
        <f t="shared" si="867"/>
        <v>73.42</v>
      </c>
      <c r="CS2017">
        <f t="shared" si="868"/>
        <v>22.03</v>
      </c>
      <c r="CT2017">
        <f t="shared" si="869"/>
        <v>0</v>
      </c>
      <c r="CU2017">
        <f t="shared" si="870"/>
        <v>0</v>
      </c>
      <c r="CV2017">
        <f t="shared" si="871"/>
        <v>0</v>
      </c>
      <c r="CW2017">
        <f t="shared" si="872"/>
        <v>0</v>
      </c>
      <c r="CX2017">
        <f t="shared" si="872"/>
        <v>0</v>
      </c>
      <c r="CY2017">
        <f t="shared" si="873"/>
        <v>0</v>
      </c>
      <c r="CZ2017">
        <f t="shared" si="874"/>
        <v>0</v>
      </c>
      <c r="DC2017" t="s">
        <v>3</v>
      </c>
      <c r="DD2017" t="s">
        <v>3</v>
      </c>
      <c r="DE2017" t="s">
        <v>3</v>
      </c>
      <c r="DF2017" t="s">
        <v>3</v>
      </c>
      <c r="DG2017" t="s">
        <v>3</v>
      </c>
      <c r="DH2017" t="s">
        <v>3</v>
      </c>
      <c r="DI2017" t="s">
        <v>3</v>
      </c>
      <c r="DJ2017" t="s">
        <v>3</v>
      </c>
      <c r="DK2017" t="s">
        <v>3</v>
      </c>
      <c r="DL2017" t="s">
        <v>3</v>
      </c>
      <c r="DM2017" t="s">
        <v>3</v>
      </c>
      <c r="DN2017">
        <v>0</v>
      </c>
      <c r="DO2017">
        <v>0</v>
      </c>
      <c r="DP2017">
        <v>1</v>
      </c>
      <c r="DQ2017">
        <v>1</v>
      </c>
      <c r="DU2017">
        <v>1009</v>
      </c>
      <c r="DV2017" t="s">
        <v>171</v>
      </c>
      <c r="DW2017" t="s">
        <v>171</v>
      </c>
      <c r="DX2017">
        <v>1000</v>
      </c>
      <c r="EE2017">
        <v>34857346</v>
      </c>
      <c r="EF2017">
        <v>1</v>
      </c>
      <c r="EG2017" t="s">
        <v>86</v>
      </c>
      <c r="EH2017">
        <v>0</v>
      </c>
      <c r="EI2017" t="s">
        <v>3</v>
      </c>
      <c r="EJ2017">
        <v>4</v>
      </c>
      <c r="EK2017">
        <v>0</v>
      </c>
      <c r="EL2017" t="s">
        <v>87</v>
      </c>
      <c r="EM2017" t="s">
        <v>88</v>
      </c>
      <c r="EO2017" t="s">
        <v>3</v>
      </c>
      <c r="EQ2017">
        <v>0</v>
      </c>
      <c r="ER2017">
        <v>73.42</v>
      </c>
      <c r="ES2017">
        <v>0</v>
      </c>
      <c r="ET2017">
        <v>73.42</v>
      </c>
      <c r="EU2017">
        <v>22.03</v>
      </c>
      <c r="EV2017">
        <v>0</v>
      </c>
      <c r="EW2017">
        <v>0</v>
      </c>
      <c r="EX2017">
        <v>0</v>
      </c>
      <c r="EY2017">
        <v>0</v>
      </c>
      <c r="FQ2017">
        <v>0</v>
      </c>
      <c r="FR2017">
        <f t="shared" si="875"/>
        <v>0</v>
      </c>
      <c r="FS2017">
        <v>0</v>
      </c>
      <c r="FX2017">
        <v>70</v>
      </c>
      <c r="FY2017">
        <v>10</v>
      </c>
      <c r="GA2017" t="s">
        <v>3</v>
      </c>
      <c r="GD2017">
        <v>0</v>
      </c>
      <c r="GF2017">
        <v>1046117770</v>
      </c>
      <c r="GG2017">
        <v>2</v>
      </c>
      <c r="GH2017">
        <v>1</v>
      </c>
      <c r="GI2017">
        <v>-2</v>
      </c>
      <c r="GJ2017">
        <v>0</v>
      </c>
      <c r="GK2017">
        <f>ROUND(R2017*(R12)/100,2)</f>
        <v>0</v>
      </c>
      <c r="GL2017">
        <f t="shared" si="876"/>
        <v>0</v>
      </c>
      <c r="GM2017">
        <f>ROUND(O2017+X2017+Y2017+GK2017,2)+GX2017</f>
        <v>0</v>
      </c>
      <c r="GN2017">
        <f>IF(OR(BI2017=0,BI2017=1),ROUND(O2017+X2017+Y2017+GK2017,2),0)</f>
        <v>0</v>
      </c>
      <c r="GO2017">
        <f>IF(BI2017=2,ROUND(O2017+X2017+Y2017+GK2017,2),0)</f>
        <v>0</v>
      </c>
      <c r="GP2017">
        <f>IF(BI2017=4,ROUND(O2017+X2017+Y2017+GK2017,2)+GX2017,0)</f>
        <v>0</v>
      </c>
      <c r="GR2017">
        <v>0</v>
      </c>
      <c r="GS2017">
        <v>3</v>
      </c>
      <c r="GT2017">
        <v>0</v>
      </c>
      <c r="GU2017" t="s">
        <v>3</v>
      </c>
      <c r="GV2017">
        <f t="shared" si="877"/>
        <v>0</v>
      </c>
      <c r="GW2017">
        <v>1</v>
      </c>
      <c r="GX2017">
        <f t="shared" si="878"/>
        <v>0</v>
      </c>
      <c r="HA2017">
        <v>0</v>
      </c>
      <c r="HB2017">
        <v>0</v>
      </c>
      <c r="HC2017">
        <f t="shared" si="879"/>
        <v>0</v>
      </c>
      <c r="IK2017">
        <v>0</v>
      </c>
    </row>
    <row r="2018" spans="1:245" x14ac:dyDescent="0.2">
      <c r="A2018">
        <v>17</v>
      </c>
      <c r="B2018">
        <v>1</v>
      </c>
      <c r="D2018">
        <f>ROW(EtalonRes!A243)</f>
        <v>243</v>
      </c>
      <c r="E2018" t="s">
        <v>127</v>
      </c>
      <c r="F2018" t="s">
        <v>173</v>
      </c>
      <c r="G2018" t="s">
        <v>174</v>
      </c>
      <c r="H2018" t="s">
        <v>171</v>
      </c>
      <c r="I2018">
        <v>0</v>
      </c>
      <c r="J2018">
        <v>0</v>
      </c>
      <c r="O2018">
        <f t="shared" si="848"/>
        <v>0</v>
      </c>
      <c r="P2018">
        <f t="shared" si="849"/>
        <v>0</v>
      </c>
      <c r="Q2018">
        <f t="shared" si="850"/>
        <v>0</v>
      </c>
      <c r="R2018">
        <f t="shared" si="851"/>
        <v>0</v>
      </c>
      <c r="S2018">
        <f t="shared" si="852"/>
        <v>0</v>
      </c>
      <c r="T2018">
        <f t="shared" si="853"/>
        <v>0</v>
      </c>
      <c r="U2018">
        <f t="shared" si="854"/>
        <v>0</v>
      </c>
      <c r="V2018">
        <f t="shared" si="855"/>
        <v>0</v>
      </c>
      <c r="W2018">
        <f t="shared" si="856"/>
        <v>0</v>
      </c>
      <c r="X2018">
        <f t="shared" si="857"/>
        <v>0</v>
      </c>
      <c r="Y2018">
        <f t="shared" si="857"/>
        <v>0</v>
      </c>
      <c r="AA2018">
        <v>36286615</v>
      </c>
      <c r="AB2018">
        <f t="shared" si="858"/>
        <v>56.37</v>
      </c>
      <c r="AC2018">
        <f t="shared" si="859"/>
        <v>0</v>
      </c>
      <c r="AD2018">
        <f t="shared" si="860"/>
        <v>56.37</v>
      </c>
      <c r="AE2018">
        <f t="shared" si="861"/>
        <v>31.45</v>
      </c>
      <c r="AF2018">
        <f t="shared" si="861"/>
        <v>0</v>
      </c>
      <c r="AG2018">
        <f t="shared" si="862"/>
        <v>0</v>
      </c>
      <c r="AH2018">
        <f t="shared" si="863"/>
        <v>0</v>
      </c>
      <c r="AI2018">
        <f t="shared" si="863"/>
        <v>0</v>
      </c>
      <c r="AJ2018">
        <f t="shared" si="864"/>
        <v>0</v>
      </c>
      <c r="AK2018">
        <v>56.37</v>
      </c>
      <c r="AL2018">
        <v>0</v>
      </c>
      <c r="AM2018">
        <v>56.37</v>
      </c>
      <c r="AN2018">
        <v>31.45</v>
      </c>
      <c r="AO2018">
        <v>0</v>
      </c>
      <c r="AP2018">
        <v>0</v>
      </c>
      <c r="AQ2018">
        <v>0</v>
      </c>
      <c r="AR2018">
        <v>0</v>
      </c>
      <c r="AS2018">
        <v>0</v>
      </c>
      <c r="AT2018">
        <v>0</v>
      </c>
      <c r="AU2018">
        <v>0</v>
      </c>
      <c r="AV2018">
        <v>1</v>
      </c>
      <c r="AW2018">
        <v>1</v>
      </c>
      <c r="AZ2018">
        <v>1</v>
      </c>
      <c r="BA2018">
        <v>1</v>
      </c>
      <c r="BB2018">
        <v>1</v>
      </c>
      <c r="BC2018">
        <v>1</v>
      </c>
      <c r="BD2018" t="s">
        <v>3</v>
      </c>
      <c r="BE2018" t="s">
        <v>3</v>
      </c>
      <c r="BF2018" t="s">
        <v>3</v>
      </c>
      <c r="BG2018" t="s">
        <v>3</v>
      </c>
      <c r="BH2018">
        <v>0</v>
      </c>
      <c r="BI2018">
        <v>4</v>
      </c>
      <c r="BJ2018" t="s">
        <v>270</v>
      </c>
      <c r="BM2018">
        <v>1</v>
      </c>
      <c r="BN2018">
        <v>0</v>
      </c>
      <c r="BO2018" t="s">
        <v>3</v>
      </c>
      <c r="BP2018">
        <v>0</v>
      </c>
      <c r="BQ2018">
        <v>1</v>
      </c>
      <c r="BR2018">
        <v>0</v>
      </c>
      <c r="BS2018">
        <v>1</v>
      </c>
      <c r="BT2018">
        <v>1</v>
      </c>
      <c r="BU2018">
        <v>1</v>
      </c>
      <c r="BV2018">
        <v>1</v>
      </c>
      <c r="BW2018">
        <v>1</v>
      </c>
      <c r="BX2018">
        <v>1</v>
      </c>
      <c r="BY2018" t="s">
        <v>3</v>
      </c>
      <c r="BZ2018">
        <v>0</v>
      </c>
      <c r="CA2018">
        <v>0</v>
      </c>
      <c r="CE2018">
        <v>0</v>
      </c>
      <c r="CF2018">
        <v>0</v>
      </c>
      <c r="CG2018">
        <v>0</v>
      </c>
      <c r="CM2018">
        <v>0</v>
      </c>
      <c r="CN2018" t="s">
        <v>3</v>
      </c>
      <c r="CO2018">
        <v>0</v>
      </c>
      <c r="CP2018">
        <f t="shared" si="865"/>
        <v>0</v>
      </c>
      <c r="CQ2018">
        <f t="shared" si="866"/>
        <v>0</v>
      </c>
      <c r="CR2018">
        <f t="shared" si="867"/>
        <v>56.37</v>
      </c>
      <c r="CS2018">
        <f t="shared" si="868"/>
        <v>31.45</v>
      </c>
      <c r="CT2018">
        <f t="shared" si="869"/>
        <v>0</v>
      </c>
      <c r="CU2018">
        <f t="shared" si="870"/>
        <v>0</v>
      </c>
      <c r="CV2018">
        <f t="shared" si="871"/>
        <v>0</v>
      </c>
      <c r="CW2018">
        <f t="shared" si="872"/>
        <v>0</v>
      </c>
      <c r="CX2018">
        <f t="shared" si="872"/>
        <v>0</v>
      </c>
      <c r="CY2018">
        <f t="shared" si="873"/>
        <v>0</v>
      </c>
      <c r="CZ2018">
        <f t="shared" si="874"/>
        <v>0</v>
      </c>
      <c r="DC2018" t="s">
        <v>3</v>
      </c>
      <c r="DD2018" t="s">
        <v>3</v>
      </c>
      <c r="DE2018" t="s">
        <v>3</v>
      </c>
      <c r="DF2018" t="s">
        <v>3</v>
      </c>
      <c r="DG2018" t="s">
        <v>3</v>
      </c>
      <c r="DH2018" t="s">
        <v>3</v>
      </c>
      <c r="DI2018" t="s">
        <v>3</v>
      </c>
      <c r="DJ2018" t="s">
        <v>3</v>
      </c>
      <c r="DK2018" t="s">
        <v>3</v>
      </c>
      <c r="DL2018" t="s">
        <v>3</v>
      </c>
      <c r="DM2018" t="s">
        <v>3</v>
      </c>
      <c r="DN2018">
        <v>0</v>
      </c>
      <c r="DO2018">
        <v>0</v>
      </c>
      <c r="DP2018">
        <v>1</v>
      </c>
      <c r="DQ2018">
        <v>1</v>
      </c>
      <c r="DU2018">
        <v>1009</v>
      </c>
      <c r="DV2018" t="s">
        <v>171</v>
      </c>
      <c r="DW2018" t="s">
        <v>171</v>
      </c>
      <c r="DX2018">
        <v>1000</v>
      </c>
      <c r="EE2018">
        <v>34857348</v>
      </c>
      <c r="EF2018">
        <v>1</v>
      </c>
      <c r="EG2018" t="s">
        <v>86</v>
      </c>
      <c r="EH2018">
        <v>0</v>
      </c>
      <c r="EI2018" t="s">
        <v>3</v>
      </c>
      <c r="EJ2018">
        <v>4</v>
      </c>
      <c r="EK2018">
        <v>1</v>
      </c>
      <c r="EL2018" t="s">
        <v>176</v>
      </c>
      <c r="EM2018" t="s">
        <v>88</v>
      </c>
      <c r="EO2018" t="s">
        <v>3</v>
      </c>
      <c r="EQ2018">
        <v>0</v>
      </c>
      <c r="ER2018">
        <v>56.37</v>
      </c>
      <c r="ES2018">
        <v>0</v>
      </c>
      <c r="ET2018">
        <v>56.37</v>
      </c>
      <c r="EU2018">
        <v>31.45</v>
      </c>
      <c r="EV2018">
        <v>0</v>
      </c>
      <c r="EW2018">
        <v>0</v>
      </c>
      <c r="EX2018">
        <v>0</v>
      </c>
      <c r="EY2018">
        <v>0</v>
      </c>
      <c r="FQ2018">
        <v>0</v>
      </c>
      <c r="FR2018">
        <f t="shared" si="875"/>
        <v>0</v>
      </c>
      <c r="FS2018">
        <v>0</v>
      </c>
      <c r="FX2018">
        <v>0</v>
      </c>
      <c r="FY2018">
        <v>0</v>
      </c>
      <c r="GA2018" t="s">
        <v>3</v>
      </c>
      <c r="GD2018">
        <v>1</v>
      </c>
      <c r="GF2018">
        <v>195036947</v>
      </c>
      <c r="GG2018">
        <v>2</v>
      </c>
      <c r="GH2018">
        <v>1</v>
      </c>
      <c r="GI2018">
        <v>-2</v>
      </c>
      <c r="GJ2018">
        <v>0</v>
      </c>
      <c r="GK2018">
        <v>0</v>
      </c>
      <c r="GL2018">
        <f t="shared" si="876"/>
        <v>0</v>
      </c>
      <c r="GM2018">
        <f>ROUND(O2018+X2018+Y2018,2)+GX2018</f>
        <v>0</v>
      </c>
      <c r="GN2018">
        <f>IF(OR(BI2018=0,BI2018=1),ROUND(O2018+X2018+Y2018,2),0)</f>
        <v>0</v>
      </c>
      <c r="GO2018">
        <f>IF(BI2018=2,ROUND(O2018+X2018+Y2018,2),0)</f>
        <v>0</v>
      </c>
      <c r="GP2018">
        <f>IF(BI2018=4,ROUND(O2018+X2018+Y2018,2)+GX2018,0)</f>
        <v>0</v>
      </c>
      <c r="GR2018">
        <v>0</v>
      </c>
      <c r="GS2018">
        <v>3</v>
      </c>
      <c r="GT2018">
        <v>0</v>
      </c>
      <c r="GU2018" t="s">
        <v>3</v>
      </c>
      <c r="GV2018">
        <f t="shared" si="877"/>
        <v>0</v>
      </c>
      <c r="GW2018">
        <v>1</v>
      </c>
      <c r="GX2018">
        <f t="shared" si="878"/>
        <v>0</v>
      </c>
      <c r="HA2018">
        <v>0</v>
      </c>
      <c r="HB2018">
        <v>0</v>
      </c>
      <c r="HC2018">
        <f t="shared" si="879"/>
        <v>0</v>
      </c>
      <c r="IK2018">
        <v>0</v>
      </c>
    </row>
    <row r="2019" spans="1:245" x14ac:dyDescent="0.2">
      <c r="A2019">
        <v>17</v>
      </c>
      <c r="B2019">
        <v>1</v>
      </c>
      <c r="D2019">
        <f>ROW(EtalonRes!A244)</f>
        <v>244</v>
      </c>
      <c r="E2019" t="s">
        <v>128</v>
      </c>
      <c r="F2019" t="s">
        <v>177</v>
      </c>
      <c r="G2019" t="s">
        <v>178</v>
      </c>
      <c r="H2019" t="s">
        <v>171</v>
      </c>
      <c r="I2019">
        <v>0</v>
      </c>
      <c r="J2019">
        <v>0</v>
      </c>
      <c r="O2019">
        <f t="shared" si="848"/>
        <v>0</v>
      </c>
      <c r="P2019">
        <f t="shared" si="849"/>
        <v>0</v>
      </c>
      <c r="Q2019">
        <f t="shared" si="850"/>
        <v>0</v>
      </c>
      <c r="R2019">
        <f t="shared" si="851"/>
        <v>0</v>
      </c>
      <c r="S2019">
        <f t="shared" si="852"/>
        <v>0</v>
      </c>
      <c r="T2019">
        <f t="shared" si="853"/>
        <v>0</v>
      </c>
      <c r="U2019">
        <f t="shared" si="854"/>
        <v>0</v>
      </c>
      <c r="V2019">
        <f t="shared" si="855"/>
        <v>0</v>
      </c>
      <c r="W2019">
        <f t="shared" si="856"/>
        <v>0</v>
      </c>
      <c r="X2019">
        <f t="shared" si="857"/>
        <v>0</v>
      </c>
      <c r="Y2019">
        <f t="shared" si="857"/>
        <v>0</v>
      </c>
      <c r="AA2019">
        <v>36286615</v>
      </c>
      <c r="AB2019">
        <f t="shared" si="858"/>
        <v>116.44</v>
      </c>
      <c r="AC2019">
        <f t="shared" si="859"/>
        <v>0</v>
      </c>
      <c r="AD2019">
        <f t="shared" si="860"/>
        <v>0</v>
      </c>
      <c r="AE2019">
        <f t="shared" si="861"/>
        <v>0</v>
      </c>
      <c r="AF2019">
        <f t="shared" si="861"/>
        <v>116.44</v>
      </c>
      <c r="AG2019">
        <f t="shared" si="862"/>
        <v>0</v>
      </c>
      <c r="AH2019">
        <f t="shared" si="863"/>
        <v>1.02</v>
      </c>
      <c r="AI2019">
        <f t="shared" si="863"/>
        <v>0</v>
      </c>
      <c r="AJ2019">
        <f t="shared" si="864"/>
        <v>0</v>
      </c>
      <c r="AK2019">
        <v>116.44</v>
      </c>
      <c r="AL2019">
        <v>0</v>
      </c>
      <c r="AM2019">
        <v>0</v>
      </c>
      <c r="AN2019">
        <v>0</v>
      </c>
      <c r="AO2019">
        <v>116.44</v>
      </c>
      <c r="AP2019">
        <v>0</v>
      </c>
      <c r="AQ2019">
        <v>1.02</v>
      </c>
      <c r="AR2019">
        <v>0</v>
      </c>
      <c r="AS2019">
        <v>0</v>
      </c>
      <c r="AT2019">
        <v>70</v>
      </c>
      <c r="AU2019">
        <v>10</v>
      </c>
      <c r="AV2019">
        <v>1</v>
      </c>
      <c r="AW2019">
        <v>1</v>
      </c>
      <c r="AZ2019">
        <v>1</v>
      </c>
      <c r="BA2019">
        <v>1</v>
      </c>
      <c r="BB2019">
        <v>1</v>
      </c>
      <c r="BC2019">
        <v>1</v>
      </c>
      <c r="BD2019" t="s">
        <v>3</v>
      </c>
      <c r="BE2019" t="s">
        <v>3</v>
      </c>
      <c r="BF2019" t="s">
        <v>3</v>
      </c>
      <c r="BG2019" t="s">
        <v>3</v>
      </c>
      <c r="BH2019">
        <v>0</v>
      </c>
      <c r="BI2019">
        <v>4</v>
      </c>
      <c r="BJ2019" t="s">
        <v>271</v>
      </c>
      <c r="BM2019">
        <v>0</v>
      </c>
      <c r="BN2019">
        <v>0</v>
      </c>
      <c r="BO2019" t="s">
        <v>3</v>
      </c>
      <c r="BP2019">
        <v>0</v>
      </c>
      <c r="BQ2019">
        <v>1</v>
      </c>
      <c r="BR2019">
        <v>0</v>
      </c>
      <c r="BS2019">
        <v>1</v>
      </c>
      <c r="BT2019">
        <v>1</v>
      </c>
      <c r="BU2019">
        <v>1</v>
      </c>
      <c r="BV2019">
        <v>1</v>
      </c>
      <c r="BW2019">
        <v>1</v>
      </c>
      <c r="BX2019">
        <v>1</v>
      </c>
      <c r="BY2019" t="s">
        <v>3</v>
      </c>
      <c r="BZ2019">
        <v>70</v>
      </c>
      <c r="CA2019">
        <v>10</v>
      </c>
      <c r="CE2019">
        <v>0</v>
      </c>
      <c r="CF2019">
        <v>0</v>
      </c>
      <c r="CG2019">
        <v>0</v>
      </c>
      <c r="CM2019">
        <v>0</v>
      </c>
      <c r="CN2019" t="s">
        <v>3</v>
      </c>
      <c r="CO2019">
        <v>0</v>
      </c>
      <c r="CP2019">
        <f t="shared" si="865"/>
        <v>0</v>
      </c>
      <c r="CQ2019">
        <f t="shared" si="866"/>
        <v>0</v>
      </c>
      <c r="CR2019">
        <f t="shared" si="867"/>
        <v>0</v>
      </c>
      <c r="CS2019">
        <f t="shared" si="868"/>
        <v>0</v>
      </c>
      <c r="CT2019">
        <f t="shared" si="869"/>
        <v>116.44</v>
      </c>
      <c r="CU2019">
        <f t="shared" si="870"/>
        <v>0</v>
      </c>
      <c r="CV2019">
        <f t="shared" si="871"/>
        <v>1.02</v>
      </c>
      <c r="CW2019">
        <f t="shared" si="872"/>
        <v>0</v>
      </c>
      <c r="CX2019">
        <f t="shared" si="872"/>
        <v>0</v>
      </c>
      <c r="CY2019">
        <f t="shared" si="873"/>
        <v>0</v>
      </c>
      <c r="CZ2019">
        <f t="shared" si="874"/>
        <v>0</v>
      </c>
      <c r="DC2019" t="s">
        <v>3</v>
      </c>
      <c r="DD2019" t="s">
        <v>3</v>
      </c>
      <c r="DE2019" t="s">
        <v>3</v>
      </c>
      <c r="DF2019" t="s">
        <v>3</v>
      </c>
      <c r="DG2019" t="s">
        <v>3</v>
      </c>
      <c r="DH2019" t="s">
        <v>3</v>
      </c>
      <c r="DI2019" t="s">
        <v>3</v>
      </c>
      <c r="DJ2019" t="s">
        <v>3</v>
      </c>
      <c r="DK2019" t="s">
        <v>3</v>
      </c>
      <c r="DL2019" t="s">
        <v>3</v>
      </c>
      <c r="DM2019" t="s">
        <v>3</v>
      </c>
      <c r="DN2019">
        <v>0</v>
      </c>
      <c r="DO2019">
        <v>0</v>
      </c>
      <c r="DP2019">
        <v>1</v>
      </c>
      <c r="DQ2019">
        <v>1</v>
      </c>
      <c r="DU2019">
        <v>1009</v>
      </c>
      <c r="DV2019" t="s">
        <v>171</v>
      </c>
      <c r="DW2019" t="s">
        <v>171</v>
      </c>
      <c r="DX2019">
        <v>1000</v>
      </c>
      <c r="EE2019">
        <v>34857346</v>
      </c>
      <c r="EF2019">
        <v>1</v>
      </c>
      <c r="EG2019" t="s">
        <v>86</v>
      </c>
      <c r="EH2019">
        <v>0</v>
      </c>
      <c r="EI2019" t="s">
        <v>3</v>
      </c>
      <c r="EJ2019">
        <v>4</v>
      </c>
      <c r="EK2019">
        <v>0</v>
      </c>
      <c r="EL2019" t="s">
        <v>87</v>
      </c>
      <c r="EM2019" t="s">
        <v>88</v>
      </c>
      <c r="EO2019" t="s">
        <v>3</v>
      </c>
      <c r="EQ2019">
        <v>0</v>
      </c>
      <c r="ER2019">
        <v>116.44</v>
      </c>
      <c r="ES2019">
        <v>0</v>
      </c>
      <c r="ET2019">
        <v>0</v>
      </c>
      <c r="EU2019">
        <v>0</v>
      </c>
      <c r="EV2019">
        <v>116.44</v>
      </c>
      <c r="EW2019">
        <v>1.02</v>
      </c>
      <c r="EX2019">
        <v>0</v>
      </c>
      <c r="EY2019">
        <v>0</v>
      </c>
      <c r="FQ2019">
        <v>0</v>
      </c>
      <c r="FR2019">
        <f t="shared" si="875"/>
        <v>0</v>
      </c>
      <c r="FS2019">
        <v>0</v>
      </c>
      <c r="FX2019">
        <v>70</v>
      </c>
      <c r="FY2019">
        <v>10</v>
      </c>
      <c r="GA2019" t="s">
        <v>3</v>
      </c>
      <c r="GD2019">
        <v>0</v>
      </c>
      <c r="GF2019">
        <v>-897554635</v>
      </c>
      <c r="GG2019">
        <v>2</v>
      </c>
      <c r="GH2019">
        <v>1</v>
      </c>
      <c r="GI2019">
        <v>-2</v>
      </c>
      <c r="GJ2019">
        <v>0</v>
      </c>
      <c r="GK2019">
        <f>ROUND(R2019*(R12)/100,2)</f>
        <v>0</v>
      </c>
      <c r="GL2019">
        <f t="shared" si="876"/>
        <v>0</v>
      </c>
      <c r="GM2019">
        <f>ROUND(O2019+X2019+Y2019+GK2019,2)+GX2019</f>
        <v>0</v>
      </c>
      <c r="GN2019">
        <f>IF(OR(BI2019=0,BI2019=1),ROUND(O2019+X2019+Y2019+GK2019,2),0)</f>
        <v>0</v>
      </c>
      <c r="GO2019">
        <f>IF(BI2019=2,ROUND(O2019+X2019+Y2019+GK2019,2),0)</f>
        <v>0</v>
      </c>
      <c r="GP2019">
        <f>IF(BI2019=4,ROUND(O2019+X2019+Y2019+GK2019,2)+GX2019,0)</f>
        <v>0</v>
      </c>
      <c r="GR2019">
        <v>0</v>
      </c>
      <c r="GS2019">
        <v>3</v>
      </c>
      <c r="GT2019">
        <v>0</v>
      </c>
      <c r="GU2019" t="s">
        <v>3</v>
      </c>
      <c r="GV2019">
        <f t="shared" si="877"/>
        <v>0</v>
      </c>
      <c r="GW2019">
        <v>1</v>
      </c>
      <c r="GX2019">
        <f t="shared" si="878"/>
        <v>0</v>
      </c>
      <c r="HA2019">
        <v>0</v>
      </c>
      <c r="HB2019">
        <v>0</v>
      </c>
      <c r="HC2019">
        <f t="shared" si="879"/>
        <v>0</v>
      </c>
      <c r="IK2019">
        <v>0</v>
      </c>
    </row>
    <row r="2020" spans="1:245" x14ac:dyDescent="0.2">
      <c r="A2020">
        <v>17</v>
      </c>
      <c r="B2020">
        <v>1</v>
      </c>
      <c r="D2020">
        <f>ROW(EtalonRes!A246)</f>
        <v>246</v>
      </c>
      <c r="E2020" t="s">
        <v>129</v>
      </c>
      <c r="F2020" t="s">
        <v>180</v>
      </c>
      <c r="G2020" t="s">
        <v>181</v>
      </c>
      <c r="H2020" t="s">
        <v>171</v>
      </c>
      <c r="I2020">
        <v>0</v>
      </c>
      <c r="J2020">
        <v>0</v>
      </c>
      <c r="O2020">
        <f t="shared" si="848"/>
        <v>0</v>
      </c>
      <c r="P2020">
        <f t="shared" si="849"/>
        <v>0</v>
      </c>
      <c r="Q2020">
        <f t="shared" si="850"/>
        <v>0</v>
      </c>
      <c r="R2020">
        <f t="shared" si="851"/>
        <v>0</v>
      </c>
      <c r="S2020">
        <f t="shared" si="852"/>
        <v>0</v>
      </c>
      <c r="T2020">
        <f t="shared" si="853"/>
        <v>0</v>
      </c>
      <c r="U2020">
        <f t="shared" si="854"/>
        <v>0</v>
      </c>
      <c r="V2020">
        <f t="shared" si="855"/>
        <v>0</v>
      </c>
      <c r="W2020">
        <f t="shared" si="856"/>
        <v>0</v>
      </c>
      <c r="X2020">
        <f t="shared" si="857"/>
        <v>0</v>
      </c>
      <c r="Y2020">
        <f t="shared" si="857"/>
        <v>0</v>
      </c>
      <c r="AA2020">
        <v>36286615</v>
      </c>
      <c r="AB2020">
        <f t="shared" si="858"/>
        <v>161.84</v>
      </c>
      <c r="AC2020">
        <f t="shared" si="859"/>
        <v>0</v>
      </c>
      <c r="AD2020">
        <f t="shared" si="860"/>
        <v>161.84</v>
      </c>
      <c r="AE2020">
        <f t="shared" si="861"/>
        <v>90.22</v>
      </c>
      <c r="AF2020">
        <f t="shared" si="861"/>
        <v>0</v>
      </c>
      <c r="AG2020">
        <f t="shared" si="862"/>
        <v>0</v>
      </c>
      <c r="AH2020">
        <f t="shared" si="863"/>
        <v>0</v>
      </c>
      <c r="AI2020">
        <f t="shared" si="863"/>
        <v>0</v>
      </c>
      <c r="AJ2020">
        <f t="shared" si="864"/>
        <v>0</v>
      </c>
      <c r="AK2020">
        <v>161.84</v>
      </c>
      <c r="AL2020">
        <v>0</v>
      </c>
      <c r="AM2020">
        <v>161.84</v>
      </c>
      <c r="AN2020">
        <v>90.22</v>
      </c>
      <c r="AO2020">
        <v>0</v>
      </c>
      <c r="AP2020">
        <v>0</v>
      </c>
      <c r="AQ2020">
        <v>0</v>
      </c>
      <c r="AR2020">
        <v>0</v>
      </c>
      <c r="AS2020">
        <v>0</v>
      </c>
      <c r="AT2020">
        <v>0</v>
      </c>
      <c r="AU2020">
        <v>0</v>
      </c>
      <c r="AV2020">
        <v>1</v>
      </c>
      <c r="AW2020">
        <v>1</v>
      </c>
      <c r="AZ2020">
        <v>1</v>
      </c>
      <c r="BA2020">
        <v>1</v>
      </c>
      <c r="BB2020">
        <v>1</v>
      </c>
      <c r="BC2020">
        <v>1</v>
      </c>
      <c r="BD2020" t="s">
        <v>3</v>
      </c>
      <c r="BE2020" t="s">
        <v>3</v>
      </c>
      <c r="BF2020" t="s">
        <v>3</v>
      </c>
      <c r="BG2020" t="s">
        <v>3</v>
      </c>
      <c r="BH2020">
        <v>0</v>
      </c>
      <c r="BI2020">
        <v>4</v>
      </c>
      <c r="BJ2020" t="s">
        <v>272</v>
      </c>
      <c r="BM2020">
        <v>1</v>
      </c>
      <c r="BN2020">
        <v>0</v>
      </c>
      <c r="BO2020" t="s">
        <v>3</v>
      </c>
      <c r="BP2020">
        <v>0</v>
      </c>
      <c r="BQ2020">
        <v>1</v>
      </c>
      <c r="BR2020">
        <v>0</v>
      </c>
      <c r="BS2020">
        <v>1</v>
      </c>
      <c r="BT2020">
        <v>1</v>
      </c>
      <c r="BU2020">
        <v>1</v>
      </c>
      <c r="BV2020">
        <v>1</v>
      </c>
      <c r="BW2020">
        <v>1</v>
      </c>
      <c r="BX2020">
        <v>1</v>
      </c>
      <c r="BY2020" t="s">
        <v>3</v>
      </c>
      <c r="BZ2020">
        <v>0</v>
      </c>
      <c r="CA2020">
        <v>0</v>
      </c>
      <c r="CE2020">
        <v>0</v>
      </c>
      <c r="CF2020">
        <v>0</v>
      </c>
      <c r="CG2020">
        <v>0</v>
      </c>
      <c r="CM2020">
        <v>0</v>
      </c>
      <c r="CN2020" t="s">
        <v>3</v>
      </c>
      <c r="CO2020">
        <v>0</v>
      </c>
      <c r="CP2020">
        <f t="shared" si="865"/>
        <v>0</v>
      </c>
      <c r="CQ2020">
        <f t="shared" si="866"/>
        <v>0</v>
      </c>
      <c r="CR2020">
        <f t="shared" si="867"/>
        <v>161.84</v>
      </c>
      <c r="CS2020">
        <f t="shared" si="868"/>
        <v>90.22</v>
      </c>
      <c r="CT2020">
        <f t="shared" si="869"/>
        <v>0</v>
      </c>
      <c r="CU2020">
        <f t="shared" si="870"/>
        <v>0</v>
      </c>
      <c r="CV2020">
        <f t="shared" si="871"/>
        <v>0</v>
      </c>
      <c r="CW2020">
        <f t="shared" si="872"/>
        <v>0</v>
      </c>
      <c r="CX2020">
        <f t="shared" si="872"/>
        <v>0</v>
      </c>
      <c r="CY2020">
        <f t="shared" si="873"/>
        <v>0</v>
      </c>
      <c r="CZ2020">
        <f t="shared" si="874"/>
        <v>0</v>
      </c>
      <c r="DC2020" t="s">
        <v>3</v>
      </c>
      <c r="DD2020" t="s">
        <v>3</v>
      </c>
      <c r="DE2020" t="s">
        <v>3</v>
      </c>
      <c r="DF2020" t="s">
        <v>3</v>
      </c>
      <c r="DG2020" t="s">
        <v>3</v>
      </c>
      <c r="DH2020" t="s">
        <v>3</v>
      </c>
      <c r="DI2020" t="s">
        <v>3</v>
      </c>
      <c r="DJ2020" t="s">
        <v>3</v>
      </c>
      <c r="DK2020" t="s">
        <v>3</v>
      </c>
      <c r="DL2020" t="s">
        <v>3</v>
      </c>
      <c r="DM2020" t="s">
        <v>3</v>
      </c>
      <c r="DN2020">
        <v>0</v>
      </c>
      <c r="DO2020">
        <v>0</v>
      </c>
      <c r="DP2020">
        <v>1</v>
      </c>
      <c r="DQ2020">
        <v>1</v>
      </c>
      <c r="DU2020">
        <v>1009</v>
      </c>
      <c r="DV2020" t="s">
        <v>171</v>
      </c>
      <c r="DW2020" t="s">
        <v>171</v>
      </c>
      <c r="DX2020">
        <v>1000</v>
      </c>
      <c r="EE2020">
        <v>34857348</v>
      </c>
      <c r="EF2020">
        <v>1</v>
      </c>
      <c r="EG2020" t="s">
        <v>86</v>
      </c>
      <c r="EH2020">
        <v>0</v>
      </c>
      <c r="EI2020" t="s">
        <v>3</v>
      </c>
      <c r="EJ2020">
        <v>4</v>
      </c>
      <c r="EK2020">
        <v>1</v>
      </c>
      <c r="EL2020" t="s">
        <v>176</v>
      </c>
      <c r="EM2020" t="s">
        <v>88</v>
      </c>
      <c r="EO2020" t="s">
        <v>3</v>
      </c>
      <c r="EQ2020">
        <v>0</v>
      </c>
      <c r="ER2020">
        <v>161.84</v>
      </c>
      <c r="ES2020">
        <v>0</v>
      </c>
      <c r="ET2020">
        <v>161.84</v>
      </c>
      <c r="EU2020">
        <v>90.22</v>
      </c>
      <c r="EV2020">
        <v>0</v>
      </c>
      <c r="EW2020">
        <v>0</v>
      </c>
      <c r="EX2020">
        <v>0</v>
      </c>
      <c r="EY2020">
        <v>0</v>
      </c>
      <c r="FQ2020">
        <v>0</v>
      </c>
      <c r="FR2020">
        <f t="shared" si="875"/>
        <v>0</v>
      </c>
      <c r="FS2020">
        <v>0</v>
      </c>
      <c r="FX2020">
        <v>0</v>
      </c>
      <c r="FY2020">
        <v>0</v>
      </c>
      <c r="GA2020" t="s">
        <v>3</v>
      </c>
      <c r="GD2020">
        <v>1</v>
      </c>
      <c r="GF2020">
        <v>-1900305935</v>
      </c>
      <c r="GG2020">
        <v>2</v>
      </c>
      <c r="GH2020">
        <v>1</v>
      </c>
      <c r="GI2020">
        <v>-2</v>
      </c>
      <c r="GJ2020">
        <v>0</v>
      </c>
      <c r="GK2020">
        <v>0</v>
      </c>
      <c r="GL2020">
        <f t="shared" si="876"/>
        <v>0</v>
      </c>
      <c r="GM2020">
        <f>ROUND(O2020+X2020+Y2020,2)+GX2020</f>
        <v>0</v>
      </c>
      <c r="GN2020">
        <f>IF(OR(BI2020=0,BI2020=1),ROUND(O2020+X2020+Y2020,2),0)</f>
        <v>0</v>
      </c>
      <c r="GO2020">
        <f>IF(BI2020=2,ROUND(O2020+X2020+Y2020,2),0)</f>
        <v>0</v>
      </c>
      <c r="GP2020">
        <f>IF(BI2020=4,ROUND(O2020+X2020+Y2020,2)+GX2020,0)</f>
        <v>0</v>
      </c>
      <c r="GR2020">
        <v>0</v>
      </c>
      <c r="GS2020">
        <v>3</v>
      </c>
      <c r="GT2020">
        <v>0</v>
      </c>
      <c r="GU2020" t="s">
        <v>3</v>
      </c>
      <c r="GV2020">
        <f t="shared" si="877"/>
        <v>0</v>
      </c>
      <c r="GW2020">
        <v>1</v>
      </c>
      <c r="GX2020">
        <f t="shared" si="878"/>
        <v>0</v>
      </c>
      <c r="HA2020">
        <v>0</v>
      </c>
      <c r="HB2020">
        <v>0</v>
      </c>
      <c r="HC2020">
        <f t="shared" si="879"/>
        <v>0</v>
      </c>
      <c r="IK2020">
        <v>0</v>
      </c>
    </row>
    <row r="2021" spans="1:245" x14ac:dyDescent="0.2">
      <c r="A2021">
        <v>17</v>
      </c>
      <c r="B2021">
        <v>1</v>
      </c>
      <c r="D2021">
        <f>ROW(EtalonRes!A248)</f>
        <v>248</v>
      </c>
      <c r="E2021" t="s">
        <v>130</v>
      </c>
      <c r="F2021" t="s">
        <v>183</v>
      </c>
      <c r="G2021" t="s">
        <v>184</v>
      </c>
      <c r="H2021" t="s">
        <v>171</v>
      </c>
      <c r="I2021">
        <v>0</v>
      </c>
      <c r="J2021">
        <v>0</v>
      </c>
      <c r="O2021">
        <f t="shared" si="848"/>
        <v>0</v>
      </c>
      <c r="P2021">
        <f t="shared" si="849"/>
        <v>0</v>
      </c>
      <c r="Q2021">
        <f t="shared" si="850"/>
        <v>0</v>
      </c>
      <c r="R2021">
        <f t="shared" si="851"/>
        <v>0</v>
      </c>
      <c r="S2021">
        <f t="shared" si="852"/>
        <v>0</v>
      </c>
      <c r="T2021">
        <f t="shared" si="853"/>
        <v>0</v>
      </c>
      <c r="U2021">
        <f t="shared" si="854"/>
        <v>0</v>
      </c>
      <c r="V2021">
        <f t="shared" si="855"/>
        <v>0</v>
      </c>
      <c r="W2021">
        <f t="shared" si="856"/>
        <v>0</v>
      </c>
      <c r="X2021">
        <f t="shared" si="857"/>
        <v>0</v>
      </c>
      <c r="Y2021">
        <f t="shared" si="857"/>
        <v>0</v>
      </c>
      <c r="AA2021">
        <v>36286615</v>
      </c>
      <c r="AB2021">
        <f t="shared" si="858"/>
        <v>693.68</v>
      </c>
      <c r="AC2021">
        <f>ROUND(((ES2021*26)),6)</f>
        <v>0</v>
      </c>
      <c r="AD2021">
        <f>ROUND(((((ET2021*26))-((EU2021*26)))+AE2021),6)</f>
        <v>693.68</v>
      </c>
      <c r="AE2021">
        <f>ROUND(((EU2021*26)),6)</f>
        <v>387.4</v>
      </c>
      <c r="AF2021">
        <f>ROUND(((EV2021*26)),6)</f>
        <v>0</v>
      </c>
      <c r="AG2021">
        <f t="shared" si="862"/>
        <v>0</v>
      </c>
      <c r="AH2021">
        <f>((EW2021*26))</f>
        <v>0</v>
      </c>
      <c r="AI2021">
        <f>((EX2021*26))</f>
        <v>0</v>
      </c>
      <c r="AJ2021">
        <f t="shared" si="864"/>
        <v>0</v>
      </c>
      <c r="AK2021">
        <v>26.68</v>
      </c>
      <c r="AL2021">
        <v>0</v>
      </c>
      <c r="AM2021">
        <v>26.68</v>
      </c>
      <c r="AN2021">
        <v>14.9</v>
      </c>
      <c r="AO2021">
        <v>0</v>
      </c>
      <c r="AP2021">
        <v>0</v>
      </c>
      <c r="AQ2021">
        <v>0</v>
      </c>
      <c r="AR2021">
        <v>0</v>
      </c>
      <c r="AS2021">
        <v>0</v>
      </c>
      <c r="AT2021">
        <v>0</v>
      </c>
      <c r="AU2021">
        <v>0</v>
      </c>
      <c r="AV2021">
        <v>1</v>
      </c>
      <c r="AW2021">
        <v>1</v>
      </c>
      <c r="AZ2021">
        <v>1</v>
      </c>
      <c r="BA2021">
        <v>1</v>
      </c>
      <c r="BB2021">
        <v>1</v>
      </c>
      <c r="BC2021">
        <v>1</v>
      </c>
      <c r="BD2021" t="s">
        <v>3</v>
      </c>
      <c r="BE2021" t="s">
        <v>3</v>
      </c>
      <c r="BF2021" t="s">
        <v>3</v>
      </c>
      <c r="BG2021" t="s">
        <v>3</v>
      </c>
      <c r="BH2021">
        <v>0</v>
      </c>
      <c r="BI2021">
        <v>4</v>
      </c>
      <c r="BJ2021" t="s">
        <v>273</v>
      </c>
      <c r="BM2021">
        <v>1</v>
      </c>
      <c r="BN2021">
        <v>0</v>
      </c>
      <c r="BO2021" t="s">
        <v>3</v>
      </c>
      <c r="BP2021">
        <v>0</v>
      </c>
      <c r="BQ2021">
        <v>1</v>
      </c>
      <c r="BR2021">
        <v>0</v>
      </c>
      <c r="BS2021">
        <v>1</v>
      </c>
      <c r="BT2021">
        <v>1</v>
      </c>
      <c r="BU2021">
        <v>1</v>
      </c>
      <c r="BV2021">
        <v>1</v>
      </c>
      <c r="BW2021">
        <v>1</v>
      </c>
      <c r="BX2021">
        <v>1</v>
      </c>
      <c r="BY2021" t="s">
        <v>3</v>
      </c>
      <c r="BZ2021">
        <v>0</v>
      </c>
      <c r="CA2021">
        <v>0</v>
      </c>
      <c r="CE2021">
        <v>0</v>
      </c>
      <c r="CF2021">
        <v>0</v>
      </c>
      <c r="CG2021">
        <v>0</v>
      </c>
      <c r="CM2021">
        <v>0</v>
      </c>
      <c r="CN2021" t="s">
        <v>3</v>
      </c>
      <c r="CO2021">
        <v>0</v>
      </c>
      <c r="CP2021">
        <f t="shared" si="865"/>
        <v>0</v>
      </c>
      <c r="CQ2021">
        <f t="shared" si="866"/>
        <v>0</v>
      </c>
      <c r="CR2021">
        <f>(((((ET2021*26))*BB2021-((EU2021*26))*BS2021)+AE2021*BS2021)*AV2021)</f>
        <v>693.67999999999984</v>
      </c>
      <c r="CS2021">
        <f t="shared" si="868"/>
        <v>387.4</v>
      </c>
      <c r="CT2021">
        <f t="shared" si="869"/>
        <v>0</v>
      </c>
      <c r="CU2021">
        <f t="shared" si="870"/>
        <v>0</v>
      </c>
      <c r="CV2021">
        <f t="shared" si="871"/>
        <v>0</v>
      </c>
      <c r="CW2021">
        <f t="shared" si="872"/>
        <v>0</v>
      </c>
      <c r="CX2021">
        <f t="shared" si="872"/>
        <v>0</v>
      </c>
      <c r="CY2021">
        <f t="shared" si="873"/>
        <v>0</v>
      </c>
      <c r="CZ2021">
        <f t="shared" si="874"/>
        <v>0</v>
      </c>
      <c r="DC2021" t="s">
        <v>3</v>
      </c>
      <c r="DD2021" t="s">
        <v>186</v>
      </c>
      <c r="DE2021" t="s">
        <v>186</v>
      </c>
      <c r="DF2021" t="s">
        <v>186</v>
      </c>
      <c r="DG2021" t="s">
        <v>186</v>
      </c>
      <c r="DH2021" t="s">
        <v>3</v>
      </c>
      <c r="DI2021" t="s">
        <v>186</v>
      </c>
      <c r="DJ2021" t="s">
        <v>186</v>
      </c>
      <c r="DK2021" t="s">
        <v>3</v>
      </c>
      <c r="DL2021" t="s">
        <v>3</v>
      </c>
      <c r="DM2021" t="s">
        <v>3</v>
      </c>
      <c r="DN2021">
        <v>0</v>
      </c>
      <c r="DO2021">
        <v>0</v>
      </c>
      <c r="DP2021">
        <v>1</v>
      </c>
      <c r="DQ2021">
        <v>1</v>
      </c>
      <c r="DU2021">
        <v>1009</v>
      </c>
      <c r="DV2021" t="s">
        <v>171</v>
      </c>
      <c r="DW2021" t="s">
        <v>171</v>
      </c>
      <c r="DX2021">
        <v>1000</v>
      </c>
      <c r="EE2021">
        <v>34857348</v>
      </c>
      <c r="EF2021">
        <v>1</v>
      </c>
      <c r="EG2021" t="s">
        <v>86</v>
      </c>
      <c r="EH2021">
        <v>0</v>
      </c>
      <c r="EI2021" t="s">
        <v>3</v>
      </c>
      <c r="EJ2021">
        <v>4</v>
      </c>
      <c r="EK2021">
        <v>1</v>
      </c>
      <c r="EL2021" t="s">
        <v>176</v>
      </c>
      <c r="EM2021" t="s">
        <v>88</v>
      </c>
      <c r="EO2021" t="s">
        <v>3</v>
      </c>
      <c r="EQ2021">
        <v>0</v>
      </c>
      <c r="ER2021">
        <v>26.68</v>
      </c>
      <c r="ES2021">
        <v>0</v>
      </c>
      <c r="ET2021">
        <v>26.68</v>
      </c>
      <c r="EU2021">
        <v>14.9</v>
      </c>
      <c r="EV2021">
        <v>0</v>
      </c>
      <c r="EW2021">
        <v>0</v>
      </c>
      <c r="EX2021">
        <v>0</v>
      </c>
      <c r="EY2021">
        <v>0</v>
      </c>
      <c r="FQ2021">
        <v>0</v>
      </c>
      <c r="FR2021">
        <f t="shared" si="875"/>
        <v>0</v>
      </c>
      <c r="FS2021">
        <v>0</v>
      </c>
      <c r="FX2021">
        <v>0</v>
      </c>
      <c r="FY2021">
        <v>0</v>
      </c>
      <c r="GA2021" t="s">
        <v>3</v>
      </c>
      <c r="GD2021">
        <v>1</v>
      </c>
      <c r="GF2021">
        <v>-515617401</v>
      </c>
      <c r="GG2021">
        <v>2</v>
      </c>
      <c r="GH2021">
        <v>1</v>
      </c>
      <c r="GI2021">
        <v>-2</v>
      </c>
      <c r="GJ2021">
        <v>0</v>
      </c>
      <c r="GK2021">
        <v>0</v>
      </c>
      <c r="GL2021">
        <f t="shared" si="876"/>
        <v>0</v>
      </c>
      <c r="GM2021">
        <f>ROUND(O2021+X2021+Y2021,2)+GX2021</f>
        <v>0</v>
      </c>
      <c r="GN2021">
        <f>IF(OR(BI2021=0,BI2021=1),ROUND(O2021+X2021+Y2021,2),0)</f>
        <v>0</v>
      </c>
      <c r="GO2021">
        <f>IF(BI2021=2,ROUND(O2021+X2021+Y2021,2),0)</f>
        <v>0</v>
      </c>
      <c r="GP2021">
        <f>IF(BI2021=4,ROUND(O2021+X2021+Y2021,2)+GX2021,0)</f>
        <v>0</v>
      </c>
      <c r="GR2021">
        <v>0</v>
      </c>
      <c r="GS2021">
        <v>3</v>
      </c>
      <c r="GT2021">
        <v>0</v>
      </c>
      <c r="GU2021" t="s">
        <v>3</v>
      </c>
      <c r="GV2021">
        <f t="shared" si="877"/>
        <v>0</v>
      </c>
      <c r="GW2021">
        <v>1</v>
      </c>
      <c r="GX2021">
        <f t="shared" si="878"/>
        <v>0</v>
      </c>
      <c r="HA2021">
        <v>0</v>
      </c>
      <c r="HB2021">
        <v>0</v>
      </c>
      <c r="HC2021">
        <f t="shared" si="879"/>
        <v>0</v>
      </c>
      <c r="IK2021">
        <v>0</v>
      </c>
    </row>
    <row r="2022" spans="1:245" x14ac:dyDescent="0.2">
      <c r="A2022">
        <v>17</v>
      </c>
      <c r="B2022">
        <v>1</v>
      </c>
      <c r="E2022" t="s">
        <v>131</v>
      </c>
      <c r="F2022" t="s">
        <v>187</v>
      </c>
      <c r="G2022" t="s">
        <v>188</v>
      </c>
      <c r="H2022" t="s">
        <v>171</v>
      </c>
      <c r="I2022">
        <v>0</v>
      </c>
      <c r="J2022">
        <v>0</v>
      </c>
      <c r="O2022">
        <f t="shared" si="848"/>
        <v>0</v>
      </c>
      <c r="P2022">
        <f t="shared" si="849"/>
        <v>0</v>
      </c>
      <c r="Q2022">
        <f t="shared" si="850"/>
        <v>0</v>
      </c>
      <c r="R2022">
        <f t="shared" si="851"/>
        <v>0</v>
      </c>
      <c r="S2022">
        <f t="shared" si="852"/>
        <v>0</v>
      </c>
      <c r="T2022">
        <f t="shared" si="853"/>
        <v>0</v>
      </c>
      <c r="U2022">
        <f t="shared" si="854"/>
        <v>0</v>
      </c>
      <c r="V2022">
        <f t="shared" si="855"/>
        <v>0</v>
      </c>
      <c r="W2022">
        <f t="shared" si="856"/>
        <v>0</v>
      </c>
      <c r="X2022">
        <f t="shared" si="857"/>
        <v>0</v>
      </c>
      <c r="Y2022">
        <f t="shared" si="857"/>
        <v>0</v>
      </c>
      <c r="AA2022">
        <v>36286615</v>
      </c>
      <c r="AB2022">
        <f t="shared" si="858"/>
        <v>186.23</v>
      </c>
      <c r="AC2022">
        <f>ROUND((ES2022),6)</f>
        <v>186.23</v>
      </c>
      <c r="AD2022">
        <f>ROUND((((ET2022)-(EU2022))+AE2022),6)</f>
        <v>0</v>
      </c>
      <c r="AE2022">
        <f>ROUND((EU2022),6)</f>
        <v>0</v>
      </c>
      <c r="AF2022">
        <f>ROUND((EV2022),6)</f>
        <v>0</v>
      </c>
      <c r="AG2022">
        <f t="shared" si="862"/>
        <v>0</v>
      </c>
      <c r="AH2022">
        <f>(EW2022)</f>
        <v>0</v>
      </c>
      <c r="AI2022">
        <f>(EX2022)</f>
        <v>0</v>
      </c>
      <c r="AJ2022">
        <f t="shared" si="864"/>
        <v>0</v>
      </c>
      <c r="AK2022">
        <v>186.23</v>
      </c>
      <c r="AL2022">
        <v>186.23</v>
      </c>
      <c r="AM2022">
        <v>0</v>
      </c>
      <c r="AN2022">
        <v>0</v>
      </c>
      <c r="AO2022">
        <v>0</v>
      </c>
      <c r="AP2022">
        <v>0</v>
      </c>
      <c r="AQ2022">
        <v>0</v>
      </c>
      <c r="AR2022">
        <v>0</v>
      </c>
      <c r="AS2022">
        <v>0</v>
      </c>
      <c r="AT2022">
        <v>70</v>
      </c>
      <c r="AU2022">
        <v>10</v>
      </c>
      <c r="AV2022">
        <v>1</v>
      </c>
      <c r="AW2022">
        <v>1</v>
      </c>
      <c r="AZ2022">
        <v>1</v>
      </c>
      <c r="BA2022">
        <v>1</v>
      </c>
      <c r="BB2022">
        <v>1</v>
      </c>
      <c r="BC2022">
        <v>1</v>
      </c>
      <c r="BD2022" t="s">
        <v>3</v>
      </c>
      <c r="BE2022" t="s">
        <v>3</v>
      </c>
      <c r="BF2022" t="s">
        <v>3</v>
      </c>
      <c r="BG2022" t="s">
        <v>3</v>
      </c>
      <c r="BH2022">
        <v>3</v>
      </c>
      <c r="BI2022">
        <v>4</v>
      </c>
      <c r="BJ2022" t="s">
        <v>274</v>
      </c>
      <c r="BM2022">
        <v>0</v>
      </c>
      <c r="BN2022">
        <v>0</v>
      </c>
      <c r="BO2022" t="s">
        <v>3</v>
      </c>
      <c r="BP2022">
        <v>0</v>
      </c>
      <c r="BQ2022">
        <v>1</v>
      </c>
      <c r="BR2022">
        <v>0</v>
      </c>
      <c r="BS2022">
        <v>1</v>
      </c>
      <c r="BT2022">
        <v>1</v>
      </c>
      <c r="BU2022">
        <v>1</v>
      </c>
      <c r="BV2022">
        <v>1</v>
      </c>
      <c r="BW2022">
        <v>1</v>
      </c>
      <c r="BX2022">
        <v>1</v>
      </c>
      <c r="BY2022" t="s">
        <v>3</v>
      </c>
      <c r="BZ2022">
        <v>70</v>
      </c>
      <c r="CA2022">
        <v>10</v>
      </c>
      <c r="CE2022">
        <v>0</v>
      </c>
      <c r="CF2022">
        <v>0</v>
      </c>
      <c r="CG2022">
        <v>0</v>
      </c>
      <c r="CM2022">
        <v>0</v>
      </c>
      <c r="CN2022" t="s">
        <v>3</v>
      </c>
      <c r="CO2022">
        <v>0</v>
      </c>
      <c r="CP2022">
        <f t="shared" si="865"/>
        <v>0</v>
      </c>
      <c r="CQ2022">
        <f t="shared" si="866"/>
        <v>186.23</v>
      </c>
      <c r="CR2022">
        <f>((((ET2022)*BB2022-(EU2022)*BS2022)+AE2022*BS2022)*AV2022)</f>
        <v>0</v>
      </c>
      <c r="CS2022">
        <f t="shared" si="868"/>
        <v>0</v>
      </c>
      <c r="CT2022">
        <f t="shared" si="869"/>
        <v>0</v>
      </c>
      <c r="CU2022">
        <f t="shared" si="870"/>
        <v>0</v>
      </c>
      <c r="CV2022">
        <f t="shared" si="871"/>
        <v>0</v>
      </c>
      <c r="CW2022">
        <f t="shared" si="872"/>
        <v>0</v>
      </c>
      <c r="CX2022">
        <f t="shared" si="872"/>
        <v>0</v>
      </c>
      <c r="CY2022">
        <f t="shared" si="873"/>
        <v>0</v>
      </c>
      <c r="CZ2022">
        <f t="shared" si="874"/>
        <v>0</v>
      </c>
      <c r="DC2022" t="s">
        <v>3</v>
      </c>
      <c r="DD2022" t="s">
        <v>3</v>
      </c>
      <c r="DE2022" t="s">
        <v>3</v>
      </c>
      <c r="DF2022" t="s">
        <v>3</v>
      </c>
      <c r="DG2022" t="s">
        <v>3</v>
      </c>
      <c r="DH2022" t="s">
        <v>3</v>
      </c>
      <c r="DI2022" t="s">
        <v>3</v>
      </c>
      <c r="DJ2022" t="s">
        <v>3</v>
      </c>
      <c r="DK2022" t="s">
        <v>3</v>
      </c>
      <c r="DL2022" t="s">
        <v>3</v>
      </c>
      <c r="DM2022" t="s">
        <v>3</v>
      </c>
      <c r="DN2022">
        <v>0</v>
      </c>
      <c r="DO2022">
        <v>0</v>
      </c>
      <c r="DP2022">
        <v>1</v>
      </c>
      <c r="DQ2022">
        <v>1</v>
      </c>
      <c r="DU2022">
        <v>1009</v>
      </c>
      <c r="DV2022" t="s">
        <v>171</v>
      </c>
      <c r="DW2022" t="s">
        <v>171</v>
      </c>
      <c r="DX2022">
        <v>1000</v>
      </c>
      <c r="EE2022">
        <v>34857346</v>
      </c>
      <c r="EF2022">
        <v>1</v>
      </c>
      <c r="EG2022" t="s">
        <v>86</v>
      </c>
      <c r="EH2022">
        <v>0</v>
      </c>
      <c r="EI2022" t="s">
        <v>3</v>
      </c>
      <c r="EJ2022">
        <v>4</v>
      </c>
      <c r="EK2022">
        <v>0</v>
      </c>
      <c r="EL2022" t="s">
        <v>87</v>
      </c>
      <c r="EM2022" t="s">
        <v>88</v>
      </c>
      <c r="EO2022" t="s">
        <v>3</v>
      </c>
      <c r="EQ2022">
        <v>0</v>
      </c>
      <c r="ER2022">
        <v>186.23</v>
      </c>
      <c r="ES2022">
        <v>186.23</v>
      </c>
      <c r="ET2022">
        <v>0</v>
      </c>
      <c r="EU2022">
        <v>0</v>
      </c>
      <c r="EV2022">
        <v>0</v>
      </c>
      <c r="EW2022">
        <v>0</v>
      </c>
      <c r="EX2022">
        <v>0</v>
      </c>
      <c r="EY2022">
        <v>0</v>
      </c>
      <c r="FQ2022">
        <v>0</v>
      </c>
      <c r="FR2022">
        <f t="shared" si="875"/>
        <v>0</v>
      </c>
      <c r="FS2022">
        <v>0</v>
      </c>
      <c r="FX2022">
        <v>70</v>
      </c>
      <c r="FY2022">
        <v>10</v>
      </c>
      <c r="GA2022" t="s">
        <v>3</v>
      </c>
      <c r="GD2022">
        <v>0</v>
      </c>
      <c r="GF2022">
        <v>-1995379433</v>
      </c>
      <c r="GG2022">
        <v>2</v>
      </c>
      <c r="GH2022">
        <v>1</v>
      </c>
      <c r="GI2022">
        <v>-2</v>
      </c>
      <c r="GJ2022">
        <v>0</v>
      </c>
      <c r="GK2022">
        <f>ROUND(R2022*(R12)/100,2)</f>
        <v>0</v>
      </c>
      <c r="GL2022">
        <f t="shared" si="876"/>
        <v>0</v>
      </c>
      <c r="GM2022">
        <f>ROUND(O2022+X2022+Y2022+GK2022,2)+GX2022</f>
        <v>0</v>
      </c>
      <c r="GN2022">
        <f>IF(OR(BI2022=0,BI2022=1),ROUND(O2022+X2022+Y2022+GK2022,2),0)</f>
        <v>0</v>
      </c>
      <c r="GO2022">
        <f>IF(BI2022=2,ROUND(O2022+X2022+Y2022+GK2022,2),0)</f>
        <v>0</v>
      </c>
      <c r="GP2022">
        <f>IF(BI2022=4,ROUND(O2022+X2022+Y2022+GK2022,2)+GX2022,0)</f>
        <v>0</v>
      </c>
      <c r="GR2022">
        <v>0</v>
      </c>
      <c r="GS2022">
        <v>3</v>
      </c>
      <c r="GT2022">
        <v>0</v>
      </c>
      <c r="GU2022" t="s">
        <v>3</v>
      </c>
      <c r="GV2022">
        <f t="shared" si="877"/>
        <v>0</v>
      </c>
      <c r="GW2022">
        <v>1</v>
      </c>
      <c r="GX2022">
        <f t="shared" si="878"/>
        <v>0</v>
      </c>
      <c r="HA2022">
        <v>0</v>
      </c>
      <c r="HB2022">
        <v>0</v>
      </c>
      <c r="HC2022">
        <f t="shared" si="879"/>
        <v>0</v>
      </c>
      <c r="IK2022">
        <v>0</v>
      </c>
    </row>
    <row r="2024" spans="1:245" x14ac:dyDescent="0.2">
      <c r="A2024" s="2">
        <v>51</v>
      </c>
      <c r="B2024" s="2">
        <f>B2011</f>
        <v>1</v>
      </c>
      <c r="C2024" s="2">
        <f>A2011</f>
        <v>5</v>
      </c>
      <c r="D2024" s="2">
        <f>ROW(A2011)</f>
        <v>2011</v>
      </c>
      <c r="E2024" s="2"/>
      <c r="F2024" s="2" t="str">
        <f>IF(F2011&lt;&gt;"",F2011,"")</f>
        <v>2.2.1</v>
      </c>
      <c r="G2024" s="2" t="str">
        <f>IF(G2011&lt;&gt;"",G2011,"")</f>
        <v>Подготовительные работы</v>
      </c>
      <c r="H2024" s="2">
        <v>0</v>
      </c>
      <c r="I2024" s="2"/>
      <c r="J2024" s="2"/>
      <c r="K2024" s="2"/>
      <c r="L2024" s="2"/>
      <c r="M2024" s="2"/>
      <c r="N2024" s="2"/>
      <c r="O2024" s="2">
        <f t="shared" ref="O2024:T2024" si="880">ROUND(AB2024,2)</f>
        <v>0</v>
      </c>
      <c r="P2024" s="2">
        <f t="shared" si="880"/>
        <v>0</v>
      </c>
      <c r="Q2024" s="2">
        <f t="shared" si="880"/>
        <v>0</v>
      </c>
      <c r="R2024" s="2">
        <f t="shared" si="880"/>
        <v>0</v>
      </c>
      <c r="S2024" s="2">
        <f t="shared" si="880"/>
        <v>0</v>
      </c>
      <c r="T2024" s="2">
        <f t="shared" si="880"/>
        <v>0</v>
      </c>
      <c r="U2024" s="2">
        <f>AH2024</f>
        <v>0</v>
      </c>
      <c r="V2024" s="2">
        <f>AI2024</f>
        <v>0</v>
      </c>
      <c r="W2024" s="2">
        <f>ROUND(AJ2024,2)</f>
        <v>0</v>
      </c>
      <c r="X2024" s="2">
        <f>ROUND(AK2024,2)</f>
        <v>0</v>
      </c>
      <c r="Y2024" s="2">
        <f>ROUND(AL2024,2)</f>
        <v>0</v>
      </c>
      <c r="Z2024" s="2"/>
      <c r="AA2024" s="2"/>
      <c r="AB2024" s="2">
        <f>ROUND(SUMIF(AA2015:AA2022,"=36286615",O2015:O2022),2)</f>
        <v>0</v>
      </c>
      <c r="AC2024" s="2">
        <f>ROUND(SUMIF(AA2015:AA2022,"=36286615",P2015:P2022),2)</f>
        <v>0</v>
      </c>
      <c r="AD2024" s="2">
        <f>ROUND(SUMIF(AA2015:AA2022,"=36286615",Q2015:Q2022),2)</f>
        <v>0</v>
      </c>
      <c r="AE2024" s="2">
        <f>ROUND(SUMIF(AA2015:AA2022,"=36286615",R2015:R2022),2)</f>
        <v>0</v>
      </c>
      <c r="AF2024" s="2">
        <f>ROUND(SUMIF(AA2015:AA2022,"=36286615",S2015:S2022),2)</f>
        <v>0</v>
      </c>
      <c r="AG2024" s="2">
        <f>ROUND(SUMIF(AA2015:AA2022,"=36286615",T2015:T2022),2)</f>
        <v>0</v>
      </c>
      <c r="AH2024" s="2">
        <f>SUMIF(AA2015:AA2022,"=36286615",U2015:U2022)</f>
        <v>0</v>
      </c>
      <c r="AI2024" s="2">
        <f>SUMIF(AA2015:AA2022,"=36286615",V2015:V2022)</f>
        <v>0</v>
      </c>
      <c r="AJ2024" s="2">
        <f>ROUND(SUMIF(AA2015:AA2022,"=36286615",W2015:W2022),2)</f>
        <v>0</v>
      </c>
      <c r="AK2024" s="2">
        <f>ROUND(SUMIF(AA2015:AA2022,"=36286615",X2015:X2022),2)</f>
        <v>0</v>
      </c>
      <c r="AL2024" s="2">
        <f>ROUND(SUMIF(AA2015:AA2022,"=36286615",Y2015:Y2022),2)</f>
        <v>0</v>
      </c>
      <c r="AM2024" s="2"/>
      <c r="AN2024" s="2"/>
      <c r="AO2024" s="2">
        <f t="shared" ref="AO2024:BC2024" si="881">ROUND(BX2024,2)</f>
        <v>0</v>
      </c>
      <c r="AP2024" s="2">
        <f t="shared" si="881"/>
        <v>0</v>
      </c>
      <c r="AQ2024" s="2">
        <f t="shared" si="881"/>
        <v>0</v>
      </c>
      <c r="AR2024" s="2">
        <f t="shared" si="881"/>
        <v>0</v>
      </c>
      <c r="AS2024" s="2">
        <f t="shared" si="881"/>
        <v>0</v>
      </c>
      <c r="AT2024" s="2">
        <f t="shared" si="881"/>
        <v>0</v>
      </c>
      <c r="AU2024" s="2">
        <f t="shared" si="881"/>
        <v>0</v>
      </c>
      <c r="AV2024" s="2">
        <f t="shared" si="881"/>
        <v>0</v>
      </c>
      <c r="AW2024" s="2">
        <f t="shared" si="881"/>
        <v>0</v>
      </c>
      <c r="AX2024" s="2">
        <f t="shared" si="881"/>
        <v>0</v>
      </c>
      <c r="AY2024" s="2">
        <f t="shared" si="881"/>
        <v>0</v>
      </c>
      <c r="AZ2024" s="2">
        <f t="shared" si="881"/>
        <v>0</v>
      </c>
      <c r="BA2024" s="2">
        <f t="shared" si="881"/>
        <v>0</v>
      </c>
      <c r="BB2024" s="2">
        <f t="shared" si="881"/>
        <v>0</v>
      </c>
      <c r="BC2024" s="2">
        <f t="shared" si="881"/>
        <v>0</v>
      </c>
      <c r="BD2024" s="2"/>
      <c r="BE2024" s="2"/>
      <c r="BF2024" s="2"/>
      <c r="BG2024" s="2"/>
      <c r="BH2024" s="2"/>
      <c r="BI2024" s="2"/>
      <c r="BJ2024" s="2"/>
      <c r="BK2024" s="2"/>
      <c r="BL2024" s="2"/>
      <c r="BM2024" s="2"/>
      <c r="BN2024" s="2"/>
      <c r="BO2024" s="2"/>
      <c r="BP2024" s="2"/>
      <c r="BQ2024" s="2"/>
      <c r="BR2024" s="2"/>
      <c r="BS2024" s="2"/>
      <c r="BT2024" s="2"/>
      <c r="BU2024" s="2"/>
      <c r="BV2024" s="2"/>
      <c r="BW2024" s="2"/>
      <c r="BX2024" s="2">
        <f>ROUND(SUMIF(AA2015:AA2022,"=36286615",FQ2015:FQ2022),2)</f>
        <v>0</v>
      </c>
      <c r="BY2024" s="2">
        <f>ROUND(SUMIF(AA2015:AA2022,"=36286615",FR2015:FR2022),2)</f>
        <v>0</v>
      </c>
      <c r="BZ2024" s="2">
        <f>ROUND(SUMIF(AA2015:AA2022,"=36286615",GL2015:GL2022),2)</f>
        <v>0</v>
      </c>
      <c r="CA2024" s="2">
        <f>ROUND(SUMIF(AA2015:AA2022,"=36286615",GM2015:GM2022),2)</f>
        <v>0</v>
      </c>
      <c r="CB2024" s="2">
        <f>ROUND(SUMIF(AA2015:AA2022,"=36286615",GN2015:GN2022),2)</f>
        <v>0</v>
      </c>
      <c r="CC2024" s="2">
        <f>ROUND(SUMIF(AA2015:AA2022,"=36286615",GO2015:GO2022),2)</f>
        <v>0</v>
      </c>
      <c r="CD2024" s="2">
        <f>ROUND(SUMIF(AA2015:AA2022,"=36286615",GP2015:GP2022),2)</f>
        <v>0</v>
      </c>
      <c r="CE2024" s="2">
        <f>AC2024-BX2024</f>
        <v>0</v>
      </c>
      <c r="CF2024" s="2">
        <f>AC2024-BY2024</f>
        <v>0</v>
      </c>
      <c r="CG2024" s="2">
        <f>BX2024-BZ2024</f>
        <v>0</v>
      </c>
      <c r="CH2024" s="2">
        <f>AC2024-BX2024-BY2024+BZ2024</f>
        <v>0</v>
      </c>
      <c r="CI2024" s="2">
        <f>BY2024-BZ2024</f>
        <v>0</v>
      </c>
      <c r="CJ2024" s="2">
        <f>ROUND(SUMIF(AA2015:AA2022,"=36286615",GX2015:GX2022),2)</f>
        <v>0</v>
      </c>
      <c r="CK2024" s="2">
        <f>ROUND(SUMIF(AA2015:AA2022,"=36286615",GY2015:GY2022),2)</f>
        <v>0</v>
      </c>
      <c r="CL2024" s="2">
        <f>ROUND(SUMIF(AA2015:AA2022,"=36286615",GZ2015:GZ2022),2)</f>
        <v>0</v>
      </c>
      <c r="CM2024" s="2"/>
      <c r="CN2024" s="2"/>
      <c r="CO2024" s="2"/>
      <c r="CP2024" s="2"/>
      <c r="CQ2024" s="2"/>
      <c r="CR2024" s="2"/>
      <c r="CS2024" s="2"/>
      <c r="CT2024" s="2"/>
      <c r="CU2024" s="2"/>
      <c r="CV2024" s="2"/>
      <c r="CW2024" s="2"/>
      <c r="CX2024" s="2"/>
      <c r="CY2024" s="2"/>
      <c r="CZ2024" s="2"/>
      <c r="DA2024" s="2"/>
      <c r="DB2024" s="2"/>
      <c r="DC2024" s="2"/>
      <c r="DD2024" s="2"/>
      <c r="DE2024" s="2"/>
      <c r="DF2024" s="2"/>
      <c r="DG2024" s="3"/>
      <c r="DH2024" s="3"/>
      <c r="DI2024" s="3"/>
      <c r="DJ2024" s="3"/>
      <c r="DK2024" s="3"/>
      <c r="DL2024" s="3"/>
      <c r="DM2024" s="3"/>
      <c r="DN2024" s="3"/>
      <c r="DO2024" s="3"/>
      <c r="DP2024" s="3"/>
      <c r="DQ2024" s="3"/>
      <c r="DR2024" s="3"/>
      <c r="DS2024" s="3"/>
      <c r="DT2024" s="3"/>
      <c r="DU2024" s="3"/>
      <c r="DV2024" s="3"/>
      <c r="DW2024" s="3"/>
      <c r="DX2024" s="3"/>
      <c r="DY2024" s="3"/>
      <c r="DZ2024" s="3"/>
      <c r="EA2024" s="3"/>
      <c r="EB2024" s="3"/>
      <c r="EC2024" s="3"/>
      <c r="ED2024" s="3"/>
      <c r="EE2024" s="3"/>
      <c r="EF2024" s="3"/>
      <c r="EG2024" s="3"/>
      <c r="EH2024" s="3"/>
      <c r="EI2024" s="3"/>
      <c r="EJ2024" s="3"/>
      <c r="EK2024" s="3"/>
      <c r="EL2024" s="3"/>
      <c r="EM2024" s="3"/>
      <c r="EN2024" s="3"/>
      <c r="EO2024" s="3"/>
      <c r="EP2024" s="3"/>
      <c r="EQ2024" s="3"/>
      <c r="ER2024" s="3"/>
      <c r="ES2024" s="3"/>
      <c r="ET2024" s="3"/>
      <c r="EU2024" s="3"/>
      <c r="EV2024" s="3"/>
      <c r="EW2024" s="3"/>
      <c r="EX2024" s="3"/>
      <c r="EY2024" s="3"/>
      <c r="EZ2024" s="3"/>
      <c r="FA2024" s="3"/>
      <c r="FB2024" s="3"/>
      <c r="FC2024" s="3"/>
      <c r="FD2024" s="3"/>
      <c r="FE2024" s="3"/>
      <c r="FF2024" s="3"/>
      <c r="FG2024" s="3"/>
      <c r="FH2024" s="3"/>
      <c r="FI2024" s="3"/>
      <c r="FJ2024" s="3"/>
      <c r="FK2024" s="3"/>
      <c r="FL2024" s="3"/>
      <c r="FM2024" s="3"/>
      <c r="FN2024" s="3"/>
      <c r="FO2024" s="3"/>
      <c r="FP2024" s="3"/>
      <c r="FQ2024" s="3"/>
      <c r="FR2024" s="3"/>
      <c r="FS2024" s="3"/>
      <c r="FT2024" s="3"/>
      <c r="FU2024" s="3"/>
      <c r="FV2024" s="3"/>
      <c r="FW2024" s="3"/>
      <c r="FX2024" s="3"/>
      <c r="FY2024" s="3"/>
      <c r="FZ2024" s="3"/>
      <c r="GA2024" s="3"/>
      <c r="GB2024" s="3"/>
      <c r="GC2024" s="3"/>
      <c r="GD2024" s="3"/>
      <c r="GE2024" s="3"/>
      <c r="GF2024" s="3"/>
      <c r="GG2024" s="3"/>
      <c r="GH2024" s="3"/>
      <c r="GI2024" s="3"/>
      <c r="GJ2024" s="3"/>
      <c r="GK2024" s="3"/>
      <c r="GL2024" s="3"/>
      <c r="GM2024" s="3"/>
      <c r="GN2024" s="3"/>
      <c r="GO2024" s="3"/>
      <c r="GP2024" s="3"/>
      <c r="GQ2024" s="3"/>
      <c r="GR2024" s="3"/>
      <c r="GS2024" s="3"/>
      <c r="GT2024" s="3"/>
      <c r="GU2024" s="3"/>
      <c r="GV2024" s="3"/>
      <c r="GW2024" s="3"/>
      <c r="GX2024" s="3">
        <v>0</v>
      </c>
    </row>
    <row r="2026" spans="1:245" x14ac:dyDescent="0.2">
      <c r="A2026" s="4">
        <v>50</v>
      </c>
      <c r="B2026" s="4">
        <v>0</v>
      </c>
      <c r="C2026" s="4">
        <v>0</v>
      </c>
      <c r="D2026" s="4">
        <v>1</v>
      </c>
      <c r="E2026" s="4">
        <v>201</v>
      </c>
      <c r="F2026" s="4">
        <f>ROUND(Source!O2024,O2026)</f>
        <v>0</v>
      </c>
      <c r="G2026" s="4" t="s">
        <v>12</v>
      </c>
      <c r="H2026" s="4" t="s">
        <v>13</v>
      </c>
      <c r="I2026" s="4"/>
      <c r="J2026" s="4"/>
      <c r="K2026" s="4">
        <v>201</v>
      </c>
      <c r="L2026" s="4">
        <v>1</v>
      </c>
      <c r="M2026" s="4">
        <v>3</v>
      </c>
      <c r="N2026" s="4" t="s">
        <v>3</v>
      </c>
      <c r="O2026" s="4">
        <v>2</v>
      </c>
      <c r="P2026" s="4"/>
      <c r="Q2026" s="4"/>
      <c r="R2026" s="4"/>
      <c r="S2026" s="4"/>
      <c r="T2026" s="4"/>
      <c r="U2026" s="4"/>
      <c r="V2026" s="4"/>
      <c r="W2026" s="4"/>
    </row>
    <row r="2027" spans="1:245" x14ac:dyDescent="0.2">
      <c r="A2027" s="4">
        <v>50</v>
      </c>
      <c r="B2027" s="4">
        <v>0</v>
      </c>
      <c r="C2027" s="4">
        <v>0</v>
      </c>
      <c r="D2027" s="4">
        <v>1</v>
      </c>
      <c r="E2027" s="4">
        <v>202</v>
      </c>
      <c r="F2027" s="4">
        <f>ROUND(Source!P2024,O2027)</f>
        <v>0</v>
      </c>
      <c r="G2027" s="4" t="s">
        <v>14</v>
      </c>
      <c r="H2027" s="4" t="s">
        <v>15</v>
      </c>
      <c r="I2027" s="4"/>
      <c r="J2027" s="4"/>
      <c r="K2027" s="4">
        <v>202</v>
      </c>
      <c r="L2027" s="4">
        <v>2</v>
      </c>
      <c r="M2027" s="4">
        <v>3</v>
      </c>
      <c r="N2027" s="4" t="s">
        <v>3</v>
      </c>
      <c r="O2027" s="4">
        <v>2</v>
      </c>
      <c r="P2027" s="4"/>
      <c r="Q2027" s="4"/>
      <c r="R2027" s="4"/>
      <c r="S2027" s="4"/>
      <c r="T2027" s="4"/>
      <c r="U2027" s="4"/>
      <c r="V2027" s="4"/>
      <c r="W2027" s="4"/>
    </row>
    <row r="2028" spans="1:245" x14ac:dyDescent="0.2">
      <c r="A2028" s="4">
        <v>50</v>
      </c>
      <c r="B2028" s="4">
        <v>0</v>
      </c>
      <c r="C2028" s="4">
        <v>0</v>
      </c>
      <c r="D2028" s="4">
        <v>1</v>
      </c>
      <c r="E2028" s="4">
        <v>222</v>
      </c>
      <c r="F2028" s="4">
        <f>ROUND(Source!AO2024,O2028)</f>
        <v>0</v>
      </c>
      <c r="G2028" s="4" t="s">
        <v>16</v>
      </c>
      <c r="H2028" s="4" t="s">
        <v>17</v>
      </c>
      <c r="I2028" s="4"/>
      <c r="J2028" s="4"/>
      <c r="K2028" s="4">
        <v>222</v>
      </c>
      <c r="L2028" s="4">
        <v>3</v>
      </c>
      <c r="M2028" s="4">
        <v>3</v>
      </c>
      <c r="N2028" s="4" t="s">
        <v>3</v>
      </c>
      <c r="O2028" s="4">
        <v>2</v>
      </c>
      <c r="P2028" s="4"/>
      <c r="Q2028" s="4"/>
      <c r="R2028" s="4"/>
      <c r="S2028" s="4"/>
      <c r="T2028" s="4"/>
      <c r="U2028" s="4"/>
      <c r="V2028" s="4"/>
      <c r="W2028" s="4"/>
    </row>
    <row r="2029" spans="1:245" x14ac:dyDescent="0.2">
      <c r="A2029" s="4">
        <v>50</v>
      </c>
      <c r="B2029" s="4">
        <v>0</v>
      </c>
      <c r="C2029" s="4">
        <v>0</v>
      </c>
      <c r="D2029" s="4">
        <v>1</v>
      </c>
      <c r="E2029" s="4">
        <v>225</v>
      </c>
      <c r="F2029" s="4">
        <f>ROUND(Source!AV2024,O2029)</f>
        <v>0</v>
      </c>
      <c r="G2029" s="4" t="s">
        <v>18</v>
      </c>
      <c r="H2029" s="4" t="s">
        <v>19</v>
      </c>
      <c r="I2029" s="4"/>
      <c r="J2029" s="4"/>
      <c r="K2029" s="4">
        <v>225</v>
      </c>
      <c r="L2029" s="4">
        <v>4</v>
      </c>
      <c r="M2029" s="4">
        <v>3</v>
      </c>
      <c r="N2029" s="4" t="s">
        <v>3</v>
      </c>
      <c r="O2029" s="4">
        <v>2</v>
      </c>
      <c r="P2029" s="4"/>
      <c r="Q2029" s="4"/>
      <c r="R2029" s="4"/>
      <c r="S2029" s="4"/>
      <c r="T2029" s="4"/>
      <c r="U2029" s="4"/>
      <c r="V2029" s="4"/>
      <c r="W2029" s="4"/>
    </row>
    <row r="2030" spans="1:245" x14ac:dyDescent="0.2">
      <c r="A2030" s="4">
        <v>50</v>
      </c>
      <c r="B2030" s="4">
        <v>0</v>
      </c>
      <c r="C2030" s="4">
        <v>0</v>
      </c>
      <c r="D2030" s="4">
        <v>1</v>
      </c>
      <c r="E2030" s="4">
        <v>226</v>
      </c>
      <c r="F2030" s="4">
        <f>ROUND(Source!AW2024,O2030)</f>
        <v>0</v>
      </c>
      <c r="G2030" s="4" t="s">
        <v>20</v>
      </c>
      <c r="H2030" s="4" t="s">
        <v>21</v>
      </c>
      <c r="I2030" s="4"/>
      <c r="J2030" s="4"/>
      <c r="K2030" s="4">
        <v>226</v>
      </c>
      <c r="L2030" s="4">
        <v>5</v>
      </c>
      <c r="M2030" s="4">
        <v>3</v>
      </c>
      <c r="N2030" s="4" t="s">
        <v>3</v>
      </c>
      <c r="O2030" s="4">
        <v>2</v>
      </c>
      <c r="P2030" s="4"/>
      <c r="Q2030" s="4"/>
      <c r="R2030" s="4"/>
      <c r="S2030" s="4"/>
      <c r="T2030" s="4"/>
      <c r="U2030" s="4"/>
      <c r="V2030" s="4"/>
      <c r="W2030" s="4"/>
    </row>
    <row r="2031" spans="1:245" x14ac:dyDescent="0.2">
      <c r="A2031" s="4">
        <v>50</v>
      </c>
      <c r="B2031" s="4">
        <v>0</v>
      </c>
      <c r="C2031" s="4">
        <v>0</v>
      </c>
      <c r="D2031" s="4">
        <v>1</v>
      </c>
      <c r="E2031" s="4">
        <v>227</v>
      </c>
      <c r="F2031" s="4">
        <f>ROUND(Source!AX2024,O2031)</f>
        <v>0</v>
      </c>
      <c r="G2031" s="4" t="s">
        <v>22</v>
      </c>
      <c r="H2031" s="4" t="s">
        <v>23</v>
      </c>
      <c r="I2031" s="4"/>
      <c r="J2031" s="4"/>
      <c r="K2031" s="4">
        <v>227</v>
      </c>
      <c r="L2031" s="4">
        <v>6</v>
      </c>
      <c r="M2031" s="4">
        <v>3</v>
      </c>
      <c r="N2031" s="4" t="s">
        <v>3</v>
      </c>
      <c r="O2031" s="4">
        <v>2</v>
      </c>
      <c r="P2031" s="4"/>
      <c r="Q2031" s="4"/>
      <c r="R2031" s="4"/>
      <c r="S2031" s="4"/>
      <c r="T2031" s="4"/>
      <c r="U2031" s="4"/>
      <c r="V2031" s="4"/>
      <c r="W2031" s="4"/>
    </row>
    <row r="2032" spans="1:245" x14ac:dyDescent="0.2">
      <c r="A2032" s="4">
        <v>50</v>
      </c>
      <c r="B2032" s="4">
        <v>0</v>
      </c>
      <c r="C2032" s="4">
        <v>0</v>
      </c>
      <c r="D2032" s="4">
        <v>1</v>
      </c>
      <c r="E2032" s="4">
        <v>228</v>
      </c>
      <c r="F2032" s="4">
        <f>ROUND(Source!AY2024,O2032)</f>
        <v>0</v>
      </c>
      <c r="G2032" s="4" t="s">
        <v>24</v>
      </c>
      <c r="H2032" s="4" t="s">
        <v>25</v>
      </c>
      <c r="I2032" s="4"/>
      <c r="J2032" s="4"/>
      <c r="K2032" s="4">
        <v>228</v>
      </c>
      <c r="L2032" s="4">
        <v>7</v>
      </c>
      <c r="M2032" s="4">
        <v>3</v>
      </c>
      <c r="N2032" s="4" t="s">
        <v>3</v>
      </c>
      <c r="O2032" s="4">
        <v>2</v>
      </c>
      <c r="P2032" s="4"/>
      <c r="Q2032" s="4"/>
      <c r="R2032" s="4"/>
      <c r="S2032" s="4"/>
      <c r="T2032" s="4"/>
      <c r="U2032" s="4"/>
      <c r="V2032" s="4"/>
      <c r="W2032" s="4"/>
    </row>
    <row r="2033" spans="1:23" x14ac:dyDescent="0.2">
      <c r="A2033" s="4">
        <v>50</v>
      </c>
      <c r="B2033" s="4">
        <v>0</v>
      </c>
      <c r="C2033" s="4">
        <v>0</v>
      </c>
      <c r="D2033" s="4">
        <v>1</v>
      </c>
      <c r="E2033" s="4">
        <v>216</v>
      </c>
      <c r="F2033" s="4">
        <f>ROUND(Source!AP2024,O2033)</f>
        <v>0</v>
      </c>
      <c r="G2033" s="4" t="s">
        <v>26</v>
      </c>
      <c r="H2033" s="4" t="s">
        <v>27</v>
      </c>
      <c r="I2033" s="4"/>
      <c r="J2033" s="4"/>
      <c r="K2033" s="4">
        <v>216</v>
      </c>
      <c r="L2033" s="4">
        <v>8</v>
      </c>
      <c r="M2033" s="4">
        <v>3</v>
      </c>
      <c r="N2033" s="4" t="s">
        <v>3</v>
      </c>
      <c r="O2033" s="4">
        <v>2</v>
      </c>
      <c r="P2033" s="4"/>
      <c r="Q2033" s="4"/>
      <c r="R2033" s="4"/>
      <c r="S2033" s="4"/>
      <c r="T2033" s="4"/>
      <c r="U2033" s="4"/>
      <c r="V2033" s="4"/>
      <c r="W2033" s="4"/>
    </row>
    <row r="2034" spans="1:23" x14ac:dyDescent="0.2">
      <c r="A2034" s="4">
        <v>50</v>
      </c>
      <c r="B2034" s="4">
        <v>0</v>
      </c>
      <c r="C2034" s="4">
        <v>0</v>
      </c>
      <c r="D2034" s="4">
        <v>1</v>
      </c>
      <c r="E2034" s="4">
        <v>223</v>
      </c>
      <c r="F2034" s="4">
        <f>ROUND(Source!AQ2024,O2034)</f>
        <v>0</v>
      </c>
      <c r="G2034" s="4" t="s">
        <v>28</v>
      </c>
      <c r="H2034" s="4" t="s">
        <v>29</v>
      </c>
      <c r="I2034" s="4"/>
      <c r="J2034" s="4"/>
      <c r="K2034" s="4">
        <v>223</v>
      </c>
      <c r="L2034" s="4">
        <v>9</v>
      </c>
      <c r="M2034" s="4">
        <v>3</v>
      </c>
      <c r="N2034" s="4" t="s">
        <v>3</v>
      </c>
      <c r="O2034" s="4">
        <v>2</v>
      </c>
      <c r="P2034" s="4"/>
      <c r="Q2034" s="4"/>
      <c r="R2034" s="4"/>
      <c r="S2034" s="4"/>
      <c r="T2034" s="4"/>
      <c r="U2034" s="4"/>
      <c r="V2034" s="4"/>
      <c r="W2034" s="4"/>
    </row>
    <row r="2035" spans="1:23" x14ac:dyDescent="0.2">
      <c r="A2035" s="4">
        <v>50</v>
      </c>
      <c r="B2035" s="4">
        <v>0</v>
      </c>
      <c r="C2035" s="4">
        <v>0</v>
      </c>
      <c r="D2035" s="4">
        <v>1</v>
      </c>
      <c r="E2035" s="4">
        <v>229</v>
      </c>
      <c r="F2035" s="4">
        <f>ROUND(Source!AZ2024,O2035)</f>
        <v>0</v>
      </c>
      <c r="G2035" s="4" t="s">
        <v>30</v>
      </c>
      <c r="H2035" s="4" t="s">
        <v>31</v>
      </c>
      <c r="I2035" s="4"/>
      <c r="J2035" s="4"/>
      <c r="K2035" s="4">
        <v>229</v>
      </c>
      <c r="L2035" s="4">
        <v>10</v>
      </c>
      <c r="M2035" s="4">
        <v>3</v>
      </c>
      <c r="N2035" s="4" t="s">
        <v>3</v>
      </c>
      <c r="O2035" s="4">
        <v>2</v>
      </c>
      <c r="P2035" s="4"/>
      <c r="Q2035" s="4"/>
      <c r="R2035" s="4"/>
      <c r="S2035" s="4"/>
      <c r="T2035" s="4"/>
      <c r="U2035" s="4"/>
      <c r="V2035" s="4"/>
      <c r="W2035" s="4"/>
    </row>
    <row r="2036" spans="1:23" x14ac:dyDescent="0.2">
      <c r="A2036" s="4">
        <v>50</v>
      </c>
      <c r="B2036" s="4">
        <v>0</v>
      </c>
      <c r="C2036" s="4">
        <v>0</v>
      </c>
      <c r="D2036" s="4">
        <v>1</v>
      </c>
      <c r="E2036" s="4">
        <v>203</v>
      </c>
      <c r="F2036" s="4">
        <f>ROUND(Source!Q2024,O2036)</f>
        <v>0</v>
      </c>
      <c r="G2036" s="4" t="s">
        <v>32</v>
      </c>
      <c r="H2036" s="4" t="s">
        <v>33</v>
      </c>
      <c r="I2036" s="4"/>
      <c r="J2036" s="4"/>
      <c r="K2036" s="4">
        <v>203</v>
      </c>
      <c r="L2036" s="4">
        <v>11</v>
      </c>
      <c r="M2036" s="4">
        <v>3</v>
      </c>
      <c r="N2036" s="4" t="s">
        <v>3</v>
      </c>
      <c r="O2036" s="4">
        <v>2</v>
      </c>
      <c r="P2036" s="4"/>
      <c r="Q2036" s="4"/>
      <c r="R2036" s="4"/>
      <c r="S2036" s="4"/>
      <c r="T2036" s="4"/>
      <c r="U2036" s="4"/>
      <c r="V2036" s="4"/>
      <c r="W2036" s="4"/>
    </row>
    <row r="2037" spans="1:23" x14ac:dyDescent="0.2">
      <c r="A2037" s="4">
        <v>50</v>
      </c>
      <c r="B2037" s="4">
        <v>0</v>
      </c>
      <c r="C2037" s="4">
        <v>0</v>
      </c>
      <c r="D2037" s="4">
        <v>1</v>
      </c>
      <c r="E2037" s="4">
        <v>231</v>
      </c>
      <c r="F2037" s="4">
        <f>ROUND(Source!BB2024,O2037)</f>
        <v>0</v>
      </c>
      <c r="G2037" s="4" t="s">
        <v>34</v>
      </c>
      <c r="H2037" s="4" t="s">
        <v>35</v>
      </c>
      <c r="I2037" s="4"/>
      <c r="J2037" s="4"/>
      <c r="K2037" s="4">
        <v>231</v>
      </c>
      <c r="L2037" s="4">
        <v>12</v>
      </c>
      <c r="M2037" s="4">
        <v>3</v>
      </c>
      <c r="N2037" s="4" t="s">
        <v>3</v>
      </c>
      <c r="O2037" s="4">
        <v>2</v>
      </c>
      <c r="P2037" s="4"/>
      <c r="Q2037" s="4"/>
      <c r="R2037" s="4"/>
      <c r="S2037" s="4"/>
      <c r="T2037" s="4"/>
      <c r="U2037" s="4"/>
      <c r="V2037" s="4"/>
      <c r="W2037" s="4"/>
    </row>
    <row r="2038" spans="1:23" x14ac:dyDescent="0.2">
      <c r="A2038" s="4">
        <v>50</v>
      </c>
      <c r="B2038" s="4">
        <v>0</v>
      </c>
      <c r="C2038" s="4">
        <v>0</v>
      </c>
      <c r="D2038" s="4">
        <v>1</v>
      </c>
      <c r="E2038" s="4">
        <v>204</v>
      </c>
      <c r="F2038" s="4">
        <f>ROUND(Source!R2024,O2038)</f>
        <v>0</v>
      </c>
      <c r="G2038" s="4" t="s">
        <v>36</v>
      </c>
      <c r="H2038" s="4" t="s">
        <v>37</v>
      </c>
      <c r="I2038" s="4"/>
      <c r="J2038" s="4"/>
      <c r="K2038" s="4">
        <v>204</v>
      </c>
      <c r="L2038" s="4">
        <v>13</v>
      </c>
      <c r="M2038" s="4">
        <v>3</v>
      </c>
      <c r="N2038" s="4" t="s">
        <v>3</v>
      </c>
      <c r="O2038" s="4">
        <v>2</v>
      </c>
      <c r="P2038" s="4"/>
      <c r="Q2038" s="4"/>
      <c r="R2038" s="4"/>
      <c r="S2038" s="4"/>
      <c r="T2038" s="4"/>
      <c r="U2038" s="4"/>
      <c r="V2038" s="4"/>
      <c r="W2038" s="4"/>
    </row>
    <row r="2039" spans="1:23" x14ac:dyDescent="0.2">
      <c r="A2039" s="4">
        <v>50</v>
      </c>
      <c r="B2039" s="4">
        <v>0</v>
      </c>
      <c r="C2039" s="4">
        <v>0</v>
      </c>
      <c r="D2039" s="4">
        <v>1</v>
      </c>
      <c r="E2039" s="4">
        <v>205</v>
      </c>
      <c r="F2039" s="4">
        <f>ROUND(Source!S2024,O2039)</f>
        <v>0</v>
      </c>
      <c r="G2039" s="4" t="s">
        <v>38</v>
      </c>
      <c r="H2039" s="4" t="s">
        <v>39</v>
      </c>
      <c r="I2039" s="4"/>
      <c r="J2039" s="4"/>
      <c r="K2039" s="4">
        <v>205</v>
      </c>
      <c r="L2039" s="4">
        <v>14</v>
      </c>
      <c r="M2039" s="4">
        <v>3</v>
      </c>
      <c r="N2039" s="4" t="s">
        <v>3</v>
      </c>
      <c r="O2039" s="4">
        <v>2</v>
      </c>
      <c r="P2039" s="4"/>
      <c r="Q2039" s="4"/>
      <c r="R2039" s="4"/>
      <c r="S2039" s="4"/>
      <c r="T2039" s="4"/>
      <c r="U2039" s="4"/>
      <c r="V2039" s="4"/>
      <c r="W2039" s="4"/>
    </row>
    <row r="2040" spans="1:23" x14ac:dyDescent="0.2">
      <c r="A2040" s="4">
        <v>50</v>
      </c>
      <c r="B2040" s="4">
        <v>0</v>
      </c>
      <c r="C2040" s="4">
        <v>0</v>
      </c>
      <c r="D2040" s="4">
        <v>1</v>
      </c>
      <c r="E2040" s="4">
        <v>232</v>
      </c>
      <c r="F2040" s="4">
        <f>ROUND(Source!BC2024,O2040)</f>
        <v>0</v>
      </c>
      <c r="G2040" s="4" t="s">
        <v>40</v>
      </c>
      <c r="H2040" s="4" t="s">
        <v>41</v>
      </c>
      <c r="I2040" s="4"/>
      <c r="J2040" s="4"/>
      <c r="K2040" s="4">
        <v>232</v>
      </c>
      <c r="L2040" s="4">
        <v>15</v>
      </c>
      <c r="M2040" s="4">
        <v>3</v>
      </c>
      <c r="N2040" s="4" t="s">
        <v>3</v>
      </c>
      <c r="O2040" s="4">
        <v>2</v>
      </c>
      <c r="P2040" s="4"/>
      <c r="Q2040" s="4"/>
      <c r="R2040" s="4"/>
      <c r="S2040" s="4"/>
      <c r="T2040" s="4"/>
      <c r="U2040" s="4"/>
      <c r="V2040" s="4"/>
      <c r="W2040" s="4"/>
    </row>
    <row r="2041" spans="1:23" x14ac:dyDescent="0.2">
      <c r="A2041" s="4">
        <v>50</v>
      </c>
      <c r="B2041" s="4">
        <v>0</v>
      </c>
      <c r="C2041" s="4">
        <v>0</v>
      </c>
      <c r="D2041" s="4">
        <v>1</v>
      </c>
      <c r="E2041" s="4">
        <v>214</v>
      </c>
      <c r="F2041" s="4">
        <f>ROUND(Source!AS2024,O2041)</f>
        <v>0</v>
      </c>
      <c r="G2041" s="4" t="s">
        <v>42</v>
      </c>
      <c r="H2041" s="4" t="s">
        <v>43</v>
      </c>
      <c r="I2041" s="4"/>
      <c r="J2041" s="4"/>
      <c r="K2041" s="4">
        <v>214</v>
      </c>
      <c r="L2041" s="4">
        <v>16</v>
      </c>
      <c r="M2041" s="4">
        <v>3</v>
      </c>
      <c r="N2041" s="4" t="s">
        <v>3</v>
      </c>
      <c r="O2041" s="4">
        <v>2</v>
      </c>
      <c r="P2041" s="4"/>
      <c r="Q2041" s="4"/>
      <c r="R2041" s="4"/>
      <c r="S2041" s="4"/>
      <c r="T2041" s="4"/>
      <c r="U2041" s="4"/>
      <c r="V2041" s="4"/>
      <c r="W2041" s="4"/>
    </row>
    <row r="2042" spans="1:23" x14ac:dyDescent="0.2">
      <c r="A2042" s="4">
        <v>50</v>
      </c>
      <c r="B2042" s="4">
        <v>0</v>
      </c>
      <c r="C2042" s="4">
        <v>0</v>
      </c>
      <c r="D2042" s="4">
        <v>1</v>
      </c>
      <c r="E2042" s="4">
        <v>215</v>
      </c>
      <c r="F2042" s="4">
        <f>ROUND(Source!AT2024,O2042)</f>
        <v>0</v>
      </c>
      <c r="G2042" s="4" t="s">
        <v>44</v>
      </c>
      <c r="H2042" s="4" t="s">
        <v>45</v>
      </c>
      <c r="I2042" s="4"/>
      <c r="J2042" s="4"/>
      <c r="K2042" s="4">
        <v>215</v>
      </c>
      <c r="L2042" s="4">
        <v>17</v>
      </c>
      <c r="M2042" s="4">
        <v>3</v>
      </c>
      <c r="N2042" s="4" t="s">
        <v>3</v>
      </c>
      <c r="O2042" s="4">
        <v>2</v>
      </c>
      <c r="P2042" s="4"/>
      <c r="Q2042" s="4"/>
      <c r="R2042" s="4"/>
      <c r="S2042" s="4"/>
      <c r="T2042" s="4"/>
      <c r="U2042" s="4"/>
      <c r="V2042" s="4"/>
      <c r="W2042" s="4"/>
    </row>
    <row r="2043" spans="1:23" x14ac:dyDescent="0.2">
      <c r="A2043" s="4">
        <v>50</v>
      </c>
      <c r="B2043" s="4">
        <v>0</v>
      </c>
      <c r="C2043" s="4">
        <v>0</v>
      </c>
      <c r="D2043" s="4">
        <v>1</v>
      </c>
      <c r="E2043" s="4">
        <v>217</v>
      </c>
      <c r="F2043" s="4">
        <f>ROUND(Source!AU2024,O2043)</f>
        <v>0</v>
      </c>
      <c r="G2043" s="4" t="s">
        <v>46</v>
      </c>
      <c r="H2043" s="4" t="s">
        <v>47</v>
      </c>
      <c r="I2043" s="4"/>
      <c r="J2043" s="4"/>
      <c r="K2043" s="4">
        <v>217</v>
      </c>
      <c r="L2043" s="4">
        <v>18</v>
      </c>
      <c r="M2043" s="4">
        <v>3</v>
      </c>
      <c r="N2043" s="4" t="s">
        <v>3</v>
      </c>
      <c r="O2043" s="4">
        <v>2</v>
      </c>
      <c r="P2043" s="4"/>
      <c r="Q2043" s="4"/>
      <c r="R2043" s="4"/>
      <c r="S2043" s="4"/>
      <c r="T2043" s="4"/>
      <c r="U2043" s="4"/>
      <c r="V2043" s="4"/>
      <c r="W2043" s="4"/>
    </row>
    <row r="2044" spans="1:23" x14ac:dyDescent="0.2">
      <c r="A2044" s="4">
        <v>50</v>
      </c>
      <c r="B2044" s="4">
        <v>0</v>
      </c>
      <c r="C2044" s="4">
        <v>0</v>
      </c>
      <c r="D2044" s="4">
        <v>1</v>
      </c>
      <c r="E2044" s="4">
        <v>230</v>
      </c>
      <c r="F2044" s="4">
        <f>ROUND(Source!BA2024,O2044)</f>
        <v>0</v>
      </c>
      <c r="G2044" s="4" t="s">
        <v>48</v>
      </c>
      <c r="H2044" s="4" t="s">
        <v>49</v>
      </c>
      <c r="I2044" s="4"/>
      <c r="J2044" s="4"/>
      <c r="K2044" s="4">
        <v>230</v>
      </c>
      <c r="L2044" s="4">
        <v>19</v>
      </c>
      <c r="M2044" s="4">
        <v>3</v>
      </c>
      <c r="N2044" s="4" t="s">
        <v>3</v>
      </c>
      <c r="O2044" s="4">
        <v>2</v>
      </c>
      <c r="P2044" s="4"/>
      <c r="Q2044" s="4"/>
      <c r="R2044" s="4"/>
      <c r="S2044" s="4"/>
      <c r="T2044" s="4"/>
      <c r="U2044" s="4"/>
      <c r="V2044" s="4"/>
      <c r="W2044" s="4"/>
    </row>
    <row r="2045" spans="1:23" x14ac:dyDescent="0.2">
      <c r="A2045" s="4">
        <v>50</v>
      </c>
      <c r="B2045" s="4">
        <v>0</v>
      </c>
      <c r="C2045" s="4">
        <v>0</v>
      </c>
      <c r="D2045" s="4">
        <v>1</v>
      </c>
      <c r="E2045" s="4">
        <v>206</v>
      </c>
      <c r="F2045" s="4">
        <f>ROUND(Source!T2024,O2045)</f>
        <v>0</v>
      </c>
      <c r="G2045" s="4" t="s">
        <v>50</v>
      </c>
      <c r="H2045" s="4" t="s">
        <v>51</v>
      </c>
      <c r="I2045" s="4"/>
      <c r="J2045" s="4"/>
      <c r="K2045" s="4">
        <v>206</v>
      </c>
      <c r="L2045" s="4">
        <v>20</v>
      </c>
      <c r="M2045" s="4">
        <v>3</v>
      </c>
      <c r="N2045" s="4" t="s">
        <v>3</v>
      </c>
      <c r="O2045" s="4">
        <v>2</v>
      </c>
      <c r="P2045" s="4"/>
      <c r="Q2045" s="4"/>
      <c r="R2045" s="4"/>
      <c r="S2045" s="4"/>
      <c r="T2045" s="4"/>
      <c r="U2045" s="4"/>
      <c r="V2045" s="4"/>
      <c r="W2045" s="4"/>
    </row>
    <row r="2046" spans="1:23" x14ac:dyDescent="0.2">
      <c r="A2046" s="4">
        <v>50</v>
      </c>
      <c r="B2046" s="4">
        <v>0</v>
      </c>
      <c r="C2046" s="4">
        <v>0</v>
      </c>
      <c r="D2046" s="4">
        <v>1</v>
      </c>
      <c r="E2046" s="4">
        <v>207</v>
      </c>
      <c r="F2046" s="4">
        <f>Source!U2024</f>
        <v>0</v>
      </c>
      <c r="G2046" s="4" t="s">
        <v>52</v>
      </c>
      <c r="H2046" s="4" t="s">
        <v>53</v>
      </c>
      <c r="I2046" s="4"/>
      <c r="J2046" s="4"/>
      <c r="K2046" s="4">
        <v>207</v>
      </c>
      <c r="L2046" s="4">
        <v>21</v>
      </c>
      <c r="M2046" s="4">
        <v>3</v>
      </c>
      <c r="N2046" s="4" t="s">
        <v>3</v>
      </c>
      <c r="O2046" s="4">
        <v>-1</v>
      </c>
      <c r="P2046" s="4"/>
      <c r="Q2046" s="4"/>
      <c r="R2046" s="4"/>
      <c r="S2046" s="4"/>
      <c r="T2046" s="4"/>
      <c r="U2046" s="4"/>
      <c r="V2046" s="4"/>
      <c r="W2046" s="4"/>
    </row>
    <row r="2047" spans="1:23" x14ac:dyDescent="0.2">
      <c r="A2047" s="4">
        <v>50</v>
      </c>
      <c r="B2047" s="4">
        <v>0</v>
      </c>
      <c r="C2047" s="4">
        <v>0</v>
      </c>
      <c r="D2047" s="4">
        <v>1</v>
      </c>
      <c r="E2047" s="4">
        <v>208</v>
      </c>
      <c r="F2047" s="4">
        <f>Source!V2024</f>
        <v>0</v>
      </c>
      <c r="G2047" s="4" t="s">
        <v>54</v>
      </c>
      <c r="H2047" s="4" t="s">
        <v>55</v>
      </c>
      <c r="I2047" s="4"/>
      <c r="J2047" s="4"/>
      <c r="K2047" s="4">
        <v>208</v>
      </c>
      <c r="L2047" s="4">
        <v>22</v>
      </c>
      <c r="M2047" s="4">
        <v>3</v>
      </c>
      <c r="N2047" s="4" t="s">
        <v>3</v>
      </c>
      <c r="O2047" s="4">
        <v>-1</v>
      </c>
      <c r="P2047" s="4"/>
      <c r="Q2047" s="4"/>
      <c r="R2047" s="4"/>
      <c r="S2047" s="4"/>
      <c r="T2047" s="4"/>
      <c r="U2047" s="4"/>
      <c r="V2047" s="4"/>
      <c r="W2047" s="4"/>
    </row>
    <row r="2048" spans="1:23" x14ac:dyDescent="0.2">
      <c r="A2048" s="4">
        <v>50</v>
      </c>
      <c r="B2048" s="4">
        <v>0</v>
      </c>
      <c r="C2048" s="4">
        <v>0</v>
      </c>
      <c r="D2048" s="4">
        <v>1</v>
      </c>
      <c r="E2048" s="4">
        <v>209</v>
      </c>
      <c r="F2048" s="4">
        <f>ROUND(Source!W2024,O2048)</f>
        <v>0</v>
      </c>
      <c r="G2048" s="4" t="s">
        <v>56</v>
      </c>
      <c r="H2048" s="4" t="s">
        <v>57</v>
      </c>
      <c r="I2048" s="4"/>
      <c r="J2048" s="4"/>
      <c r="K2048" s="4">
        <v>209</v>
      </c>
      <c r="L2048" s="4">
        <v>23</v>
      </c>
      <c r="M2048" s="4">
        <v>3</v>
      </c>
      <c r="N2048" s="4" t="s">
        <v>3</v>
      </c>
      <c r="O2048" s="4">
        <v>2</v>
      </c>
      <c r="P2048" s="4"/>
      <c r="Q2048" s="4"/>
      <c r="R2048" s="4"/>
      <c r="S2048" s="4"/>
      <c r="T2048" s="4"/>
      <c r="U2048" s="4"/>
      <c r="V2048" s="4"/>
      <c r="W2048" s="4"/>
    </row>
    <row r="2049" spans="1:245" x14ac:dyDescent="0.2">
      <c r="A2049" s="4">
        <v>50</v>
      </c>
      <c r="B2049" s="4">
        <v>0</v>
      </c>
      <c r="C2049" s="4">
        <v>0</v>
      </c>
      <c r="D2049" s="4">
        <v>1</v>
      </c>
      <c r="E2049" s="4">
        <v>210</v>
      </c>
      <c r="F2049" s="4">
        <f>ROUND(Source!X2024,O2049)</f>
        <v>0</v>
      </c>
      <c r="G2049" s="4" t="s">
        <v>58</v>
      </c>
      <c r="H2049" s="4" t="s">
        <v>59</v>
      </c>
      <c r="I2049" s="4"/>
      <c r="J2049" s="4"/>
      <c r="K2049" s="4">
        <v>210</v>
      </c>
      <c r="L2049" s="4">
        <v>24</v>
      </c>
      <c r="M2049" s="4">
        <v>3</v>
      </c>
      <c r="N2049" s="4" t="s">
        <v>3</v>
      </c>
      <c r="O2049" s="4">
        <v>2</v>
      </c>
      <c r="P2049" s="4"/>
      <c r="Q2049" s="4"/>
      <c r="R2049" s="4"/>
      <c r="S2049" s="4"/>
      <c r="T2049" s="4"/>
      <c r="U2049" s="4"/>
      <c r="V2049" s="4"/>
      <c r="W2049" s="4"/>
    </row>
    <row r="2050" spans="1:245" x14ac:dyDescent="0.2">
      <c r="A2050" s="4">
        <v>50</v>
      </c>
      <c r="B2050" s="4">
        <v>0</v>
      </c>
      <c r="C2050" s="4">
        <v>0</v>
      </c>
      <c r="D2050" s="4">
        <v>1</v>
      </c>
      <c r="E2050" s="4">
        <v>211</v>
      </c>
      <c r="F2050" s="4">
        <f>ROUND(Source!Y2024,O2050)</f>
        <v>0</v>
      </c>
      <c r="G2050" s="4" t="s">
        <v>60</v>
      </c>
      <c r="H2050" s="4" t="s">
        <v>61</v>
      </c>
      <c r="I2050" s="4"/>
      <c r="J2050" s="4"/>
      <c r="K2050" s="4">
        <v>211</v>
      </c>
      <c r="L2050" s="4">
        <v>25</v>
      </c>
      <c r="M2050" s="4">
        <v>3</v>
      </c>
      <c r="N2050" s="4" t="s">
        <v>3</v>
      </c>
      <c r="O2050" s="4">
        <v>2</v>
      </c>
      <c r="P2050" s="4"/>
      <c r="Q2050" s="4"/>
      <c r="R2050" s="4"/>
      <c r="S2050" s="4"/>
      <c r="T2050" s="4"/>
      <c r="U2050" s="4"/>
      <c r="V2050" s="4"/>
      <c r="W2050" s="4"/>
    </row>
    <row r="2051" spans="1:245" x14ac:dyDescent="0.2">
      <c r="A2051" s="4">
        <v>50</v>
      </c>
      <c r="B2051" s="4">
        <v>0</v>
      </c>
      <c r="C2051" s="4">
        <v>0</v>
      </c>
      <c r="D2051" s="4">
        <v>1</v>
      </c>
      <c r="E2051" s="4">
        <v>224</v>
      </c>
      <c r="F2051" s="4">
        <f>ROUND(Source!AR2024,O2051)</f>
        <v>0</v>
      </c>
      <c r="G2051" s="4" t="s">
        <v>62</v>
      </c>
      <c r="H2051" s="4" t="s">
        <v>63</v>
      </c>
      <c r="I2051" s="4"/>
      <c r="J2051" s="4"/>
      <c r="K2051" s="4">
        <v>224</v>
      </c>
      <c r="L2051" s="4">
        <v>26</v>
      </c>
      <c r="M2051" s="4">
        <v>3</v>
      </c>
      <c r="N2051" s="4" t="s">
        <v>3</v>
      </c>
      <c r="O2051" s="4">
        <v>2</v>
      </c>
      <c r="P2051" s="4"/>
      <c r="Q2051" s="4"/>
      <c r="R2051" s="4"/>
      <c r="S2051" s="4"/>
      <c r="T2051" s="4"/>
      <c r="U2051" s="4"/>
      <c r="V2051" s="4"/>
      <c r="W2051" s="4"/>
    </row>
    <row r="2053" spans="1:245" x14ac:dyDescent="0.2">
      <c r="A2053" s="1">
        <v>5</v>
      </c>
      <c r="B2053" s="1">
        <v>1</v>
      </c>
      <c r="C2053" s="1"/>
      <c r="D2053" s="1">
        <f>ROW(A2060)</f>
        <v>2060</v>
      </c>
      <c r="E2053" s="1"/>
      <c r="F2053" s="1" t="s">
        <v>275</v>
      </c>
      <c r="G2053" s="1" t="s">
        <v>234</v>
      </c>
      <c r="H2053" s="1" t="s">
        <v>3</v>
      </c>
      <c r="I2053" s="1">
        <v>0</v>
      </c>
      <c r="J2053" s="1"/>
      <c r="K2053" s="1">
        <v>-1</v>
      </c>
      <c r="L2053" s="1"/>
      <c r="M2053" s="1"/>
      <c r="N2053" s="1"/>
      <c r="O2053" s="1"/>
      <c r="P2053" s="1"/>
      <c r="Q2053" s="1"/>
      <c r="R2053" s="1"/>
      <c r="S2053" s="1"/>
      <c r="T2053" s="1"/>
      <c r="U2053" s="1" t="s">
        <v>3</v>
      </c>
      <c r="V2053" s="1">
        <v>0</v>
      </c>
      <c r="W2053" s="1"/>
      <c r="X2053" s="1"/>
      <c r="Y2053" s="1"/>
      <c r="Z2053" s="1"/>
      <c r="AA2053" s="1"/>
      <c r="AB2053" s="1" t="s">
        <v>3</v>
      </c>
      <c r="AC2053" s="1" t="s">
        <v>3</v>
      </c>
      <c r="AD2053" s="1" t="s">
        <v>3</v>
      </c>
      <c r="AE2053" s="1" t="s">
        <v>3</v>
      </c>
      <c r="AF2053" s="1" t="s">
        <v>3</v>
      </c>
      <c r="AG2053" s="1" t="s">
        <v>3</v>
      </c>
      <c r="AH2053" s="1"/>
      <c r="AI2053" s="1"/>
      <c r="AJ2053" s="1"/>
      <c r="AK2053" s="1"/>
      <c r="AL2053" s="1"/>
      <c r="AM2053" s="1"/>
      <c r="AN2053" s="1"/>
      <c r="AO2053" s="1"/>
      <c r="AP2053" s="1" t="s">
        <v>3</v>
      </c>
      <c r="AQ2053" s="1" t="s">
        <v>3</v>
      </c>
      <c r="AR2053" s="1" t="s">
        <v>3</v>
      </c>
      <c r="AS2053" s="1"/>
      <c r="AT2053" s="1"/>
      <c r="AU2053" s="1"/>
      <c r="AV2053" s="1"/>
      <c r="AW2053" s="1"/>
      <c r="AX2053" s="1"/>
      <c r="AY2053" s="1"/>
      <c r="AZ2053" s="1" t="s">
        <v>3</v>
      </c>
      <c r="BA2053" s="1"/>
      <c r="BB2053" s="1" t="s">
        <v>3</v>
      </c>
      <c r="BC2053" s="1" t="s">
        <v>3</v>
      </c>
      <c r="BD2053" s="1" t="s">
        <v>3</v>
      </c>
      <c r="BE2053" s="1" t="s">
        <v>3</v>
      </c>
      <c r="BF2053" s="1" t="s">
        <v>3</v>
      </c>
      <c r="BG2053" s="1" t="s">
        <v>3</v>
      </c>
      <c r="BH2053" s="1" t="s">
        <v>3</v>
      </c>
      <c r="BI2053" s="1" t="s">
        <v>3</v>
      </c>
      <c r="BJ2053" s="1" t="s">
        <v>3</v>
      </c>
      <c r="BK2053" s="1" t="s">
        <v>3</v>
      </c>
      <c r="BL2053" s="1" t="s">
        <v>3</v>
      </c>
      <c r="BM2053" s="1" t="s">
        <v>3</v>
      </c>
      <c r="BN2053" s="1" t="s">
        <v>3</v>
      </c>
      <c r="BO2053" s="1" t="s">
        <v>3</v>
      </c>
      <c r="BP2053" s="1" t="s">
        <v>3</v>
      </c>
      <c r="BQ2053" s="1"/>
      <c r="BR2053" s="1"/>
      <c r="BS2053" s="1"/>
      <c r="BT2053" s="1"/>
      <c r="BU2053" s="1"/>
      <c r="BV2053" s="1"/>
      <c r="BW2053" s="1"/>
      <c r="BX2053" s="1">
        <v>0</v>
      </c>
      <c r="BY2053" s="1"/>
      <c r="BZ2053" s="1"/>
      <c r="CA2053" s="1"/>
      <c r="CB2053" s="1"/>
      <c r="CC2053" s="1"/>
      <c r="CD2053" s="1"/>
      <c r="CE2053" s="1"/>
      <c r="CF2053" s="1"/>
      <c r="CG2053" s="1"/>
      <c r="CH2053" s="1"/>
      <c r="CI2053" s="1"/>
      <c r="CJ2053" s="1">
        <v>0</v>
      </c>
    </row>
    <row r="2055" spans="1:245" x14ac:dyDescent="0.2">
      <c r="A2055" s="2">
        <v>52</v>
      </c>
      <c r="B2055" s="2">
        <f t="shared" ref="B2055:G2055" si="882">B2060</f>
        <v>1</v>
      </c>
      <c r="C2055" s="2">
        <f t="shared" si="882"/>
        <v>5</v>
      </c>
      <c r="D2055" s="2">
        <f t="shared" si="882"/>
        <v>2053</v>
      </c>
      <c r="E2055" s="2">
        <f t="shared" si="882"/>
        <v>0</v>
      </c>
      <c r="F2055" s="2" t="str">
        <f t="shared" si="882"/>
        <v>1.1.2</v>
      </c>
      <c r="G2055" s="2" t="str">
        <f t="shared" si="882"/>
        <v>Установка бортового камня</v>
      </c>
      <c r="H2055" s="2"/>
      <c r="I2055" s="2"/>
      <c r="J2055" s="2"/>
      <c r="K2055" s="2"/>
      <c r="L2055" s="2"/>
      <c r="M2055" s="2"/>
      <c r="N2055" s="2"/>
      <c r="O2055" s="2">
        <f t="shared" ref="O2055:AT2055" si="883">O2060</f>
        <v>0</v>
      </c>
      <c r="P2055" s="2">
        <f t="shared" si="883"/>
        <v>0</v>
      </c>
      <c r="Q2055" s="2">
        <f t="shared" si="883"/>
        <v>0</v>
      </c>
      <c r="R2055" s="2">
        <f t="shared" si="883"/>
        <v>0</v>
      </c>
      <c r="S2055" s="2">
        <f t="shared" si="883"/>
        <v>0</v>
      </c>
      <c r="T2055" s="2">
        <f t="shared" si="883"/>
        <v>0</v>
      </c>
      <c r="U2055" s="2">
        <f t="shared" si="883"/>
        <v>0</v>
      </c>
      <c r="V2055" s="2">
        <f t="shared" si="883"/>
        <v>0</v>
      </c>
      <c r="W2055" s="2">
        <f t="shared" si="883"/>
        <v>0</v>
      </c>
      <c r="X2055" s="2">
        <f t="shared" si="883"/>
        <v>0</v>
      </c>
      <c r="Y2055" s="2">
        <f t="shared" si="883"/>
        <v>0</v>
      </c>
      <c r="Z2055" s="2">
        <f t="shared" si="883"/>
        <v>0</v>
      </c>
      <c r="AA2055" s="2">
        <f t="shared" si="883"/>
        <v>0</v>
      </c>
      <c r="AB2055" s="2">
        <f t="shared" si="883"/>
        <v>0</v>
      </c>
      <c r="AC2055" s="2">
        <f t="shared" si="883"/>
        <v>0</v>
      </c>
      <c r="AD2055" s="2">
        <f t="shared" si="883"/>
        <v>0</v>
      </c>
      <c r="AE2055" s="2">
        <f t="shared" si="883"/>
        <v>0</v>
      </c>
      <c r="AF2055" s="2">
        <f t="shared" si="883"/>
        <v>0</v>
      </c>
      <c r="AG2055" s="2">
        <f t="shared" si="883"/>
        <v>0</v>
      </c>
      <c r="AH2055" s="2">
        <f t="shared" si="883"/>
        <v>0</v>
      </c>
      <c r="AI2055" s="2">
        <f t="shared" si="883"/>
        <v>0</v>
      </c>
      <c r="AJ2055" s="2">
        <f t="shared" si="883"/>
        <v>0</v>
      </c>
      <c r="AK2055" s="2">
        <f t="shared" si="883"/>
        <v>0</v>
      </c>
      <c r="AL2055" s="2">
        <f t="shared" si="883"/>
        <v>0</v>
      </c>
      <c r="AM2055" s="2">
        <f t="shared" si="883"/>
        <v>0</v>
      </c>
      <c r="AN2055" s="2">
        <f t="shared" si="883"/>
        <v>0</v>
      </c>
      <c r="AO2055" s="2">
        <f t="shared" si="883"/>
        <v>0</v>
      </c>
      <c r="AP2055" s="2">
        <f t="shared" si="883"/>
        <v>0</v>
      </c>
      <c r="AQ2055" s="2">
        <f t="shared" si="883"/>
        <v>0</v>
      </c>
      <c r="AR2055" s="2">
        <f t="shared" si="883"/>
        <v>0</v>
      </c>
      <c r="AS2055" s="2">
        <f t="shared" si="883"/>
        <v>0</v>
      </c>
      <c r="AT2055" s="2">
        <f t="shared" si="883"/>
        <v>0</v>
      </c>
      <c r="AU2055" s="2">
        <f t="shared" ref="AU2055:BZ2055" si="884">AU2060</f>
        <v>0</v>
      </c>
      <c r="AV2055" s="2">
        <f t="shared" si="884"/>
        <v>0</v>
      </c>
      <c r="AW2055" s="2">
        <f t="shared" si="884"/>
        <v>0</v>
      </c>
      <c r="AX2055" s="2">
        <f t="shared" si="884"/>
        <v>0</v>
      </c>
      <c r="AY2055" s="2">
        <f t="shared" si="884"/>
        <v>0</v>
      </c>
      <c r="AZ2055" s="2">
        <f t="shared" si="884"/>
        <v>0</v>
      </c>
      <c r="BA2055" s="2">
        <f t="shared" si="884"/>
        <v>0</v>
      </c>
      <c r="BB2055" s="2">
        <f t="shared" si="884"/>
        <v>0</v>
      </c>
      <c r="BC2055" s="2">
        <f t="shared" si="884"/>
        <v>0</v>
      </c>
      <c r="BD2055" s="2">
        <f t="shared" si="884"/>
        <v>0</v>
      </c>
      <c r="BE2055" s="2">
        <f t="shared" si="884"/>
        <v>0</v>
      </c>
      <c r="BF2055" s="2">
        <f t="shared" si="884"/>
        <v>0</v>
      </c>
      <c r="BG2055" s="2">
        <f t="shared" si="884"/>
        <v>0</v>
      </c>
      <c r="BH2055" s="2">
        <f t="shared" si="884"/>
        <v>0</v>
      </c>
      <c r="BI2055" s="2">
        <f t="shared" si="884"/>
        <v>0</v>
      </c>
      <c r="BJ2055" s="2">
        <f t="shared" si="884"/>
        <v>0</v>
      </c>
      <c r="BK2055" s="2">
        <f t="shared" si="884"/>
        <v>0</v>
      </c>
      <c r="BL2055" s="2">
        <f t="shared" si="884"/>
        <v>0</v>
      </c>
      <c r="BM2055" s="2">
        <f t="shared" si="884"/>
        <v>0</v>
      </c>
      <c r="BN2055" s="2">
        <f t="shared" si="884"/>
        <v>0</v>
      </c>
      <c r="BO2055" s="2">
        <f t="shared" si="884"/>
        <v>0</v>
      </c>
      <c r="BP2055" s="2">
        <f t="shared" si="884"/>
        <v>0</v>
      </c>
      <c r="BQ2055" s="2">
        <f t="shared" si="884"/>
        <v>0</v>
      </c>
      <c r="BR2055" s="2">
        <f t="shared" si="884"/>
        <v>0</v>
      </c>
      <c r="BS2055" s="2">
        <f t="shared" si="884"/>
        <v>0</v>
      </c>
      <c r="BT2055" s="2">
        <f t="shared" si="884"/>
        <v>0</v>
      </c>
      <c r="BU2055" s="2">
        <f t="shared" si="884"/>
        <v>0</v>
      </c>
      <c r="BV2055" s="2">
        <f t="shared" si="884"/>
        <v>0</v>
      </c>
      <c r="BW2055" s="2">
        <f t="shared" si="884"/>
        <v>0</v>
      </c>
      <c r="BX2055" s="2">
        <f t="shared" si="884"/>
        <v>0</v>
      </c>
      <c r="BY2055" s="2">
        <f t="shared" si="884"/>
        <v>0</v>
      </c>
      <c r="BZ2055" s="2">
        <f t="shared" si="884"/>
        <v>0</v>
      </c>
      <c r="CA2055" s="2">
        <f t="shared" ref="CA2055:DF2055" si="885">CA2060</f>
        <v>0</v>
      </c>
      <c r="CB2055" s="2">
        <f t="shared" si="885"/>
        <v>0</v>
      </c>
      <c r="CC2055" s="2">
        <f t="shared" si="885"/>
        <v>0</v>
      </c>
      <c r="CD2055" s="2">
        <f t="shared" si="885"/>
        <v>0</v>
      </c>
      <c r="CE2055" s="2">
        <f t="shared" si="885"/>
        <v>0</v>
      </c>
      <c r="CF2055" s="2">
        <f t="shared" si="885"/>
        <v>0</v>
      </c>
      <c r="CG2055" s="2">
        <f t="shared" si="885"/>
        <v>0</v>
      </c>
      <c r="CH2055" s="2">
        <f t="shared" si="885"/>
        <v>0</v>
      </c>
      <c r="CI2055" s="2">
        <f t="shared" si="885"/>
        <v>0</v>
      </c>
      <c r="CJ2055" s="2">
        <f t="shared" si="885"/>
        <v>0</v>
      </c>
      <c r="CK2055" s="2">
        <f t="shared" si="885"/>
        <v>0</v>
      </c>
      <c r="CL2055" s="2">
        <f t="shared" si="885"/>
        <v>0</v>
      </c>
      <c r="CM2055" s="2">
        <f t="shared" si="885"/>
        <v>0</v>
      </c>
      <c r="CN2055" s="2">
        <f t="shared" si="885"/>
        <v>0</v>
      </c>
      <c r="CO2055" s="2">
        <f t="shared" si="885"/>
        <v>0</v>
      </c>
      <c r="CP2055" s="2">
        <f t="shared" si="885"/>
        <v>0</v>
      </c>
      <c r="CQ2055" s="2">
        <f t="shared" si="885"/>
        <v>0</v>
      </c>
      <c r="CR2055" s="2">
        <f t="shared" si="885"/>
        <v>0</v>
      </c>
      <c r="CS2055" s="2">
        <f t="shared" si="885"/>
        <v>0</v>
      </c>
      <c r="CT2055" s="2">
        <f t="shared" si="885"/>
        <v>0</v>
      </c>
      <c r="CU2055" s="2">
        <f t="shared" si="885"/>
        <v>0</v>
      </c>
      <c r="CV2055" s="2">
        <f t="shared" si="885"/>
        <v>0</v>
      </c>
      <c r="CW2055" s="2">
        <f t="shared" si="885"/>
        <v>0</v>
      </c>
      <c r="CX2055" s="2">
        <f t="shared" si="885"/>
        <v>0</v>
      </c>
      <c r="CY2055" s="2">
        <f t="shared" si="885"/>
        <v>0</v>
      </c>
      <c r="CZ2055" s="2">
        <f t="shared" si="885"/>
        <v>0</v>
      </c>
      <c r="DA2055" s="2">
        <f t="shared" si="885"/>
        <v>0</v>
      </c>
      <c r="DB2055" s="2">
        <f t="shared" si="885"/>
        <v>0</v>
      </c>
      <c r="DC2055" s="2">
        <f t="shared" si="885"/>
        <v>0</v>
      </c>
      <c r="DD2055" s="2">
        <f t="shared" si="885"/>
        <v>0</v>
      </c>
      <c r="DE2055" s="2">
        <f t="shared" si="885"/>
        <v>0</v>
      </c>
      <c r="DF2055" s="2">
        <f t="shared" si="885"/>
        <v>0</v>
      </c>
      <c r="DG2055" s="3">
        <f t="shared" ref="DG2055:EL2055" si="886">DG2060</f>
        <v>0</v>
      </c>
      <c r="DH2055" s="3">
        <f t="shared" si="886"/>
        <v>0</v>
      </c>
      <c r="DI2055" s="3">
        <f t="shared" si="886"/>
        <v>0</v>
      </c>
      <c r="DJ2055" s="3">
        <f t="shared" si="886"/>
        <v>0</v>
      </c>
      <c r="DK2055" s="3">
        <f t="shared" si="886"/>
        <v>0</v>
      </c>
      <c r="DL2055" s="3">
        <f t="shared" si="886"/>
        <v>0</v>
      </c>
      <c r="DM2055" s="3">
        <f t="shared" si="886"/>
        <v>0</v>
      </c>
      <c r="DN2055" s="3">
        <f t="shared" si="886"/>
        <v>0</v>
      </c>
      <c r="DO2055" s="3">
        <f t="shared" si="886"/>
        <v>0</v>
      </c>
      <c r="DP2055" s="3">
        <f t="shared" si="886"/>
        <v>0</v>
      </c>
      <c r="DQ2055" s="3">
        <f t="shared" si="886"/>
        <v>0</v>
      </c>
      <c r="DR2055" s="3">
        <f t="shared" si="886"/>
        <v>0</v>
      </c>
      <c r="DS2055" s="3">
        <f t="shared" si="886"/>
        <v>0</v>
      </c>
      <c r="DT2055" s="3">
        <f t="shared" si="886"/>
        <v>0</v>
      </c>
      <c r="DU2055" s="3">
        <f t="shared" si="886"/>
        <v>0</v>
      </c>
      <c r="DV2055" s="3">
        <f t="shared" si="886"/>
        <v>0</v>
      </c>
      <c r="DW2055" s="3">
        <f t="shared" si="886"/>
        <v>0</v>
      </c>
      <c r="DX2055" s="3">
        <f t="shared" si="886"/>
        <v>0</v>
      </c>
      <c r="DY2055" s="3">
        <f t="shared" si="886"/>
        <v>0</v>
      </c>
      <c r="DZ2055" s="3">
        <f t="shared" si="886"/>
        <v>0</v>
      </c>
      <c r="EA2055" s="3">
        <f t="shared" si="886"/>
        <v>0</v>
      </c>
      <c r="EB2055" s="3">
        <f t="shared" si="886"/>
        <v>0</v>
      </c>
      <c r="EC2055" s="3">
        <f t="shared" si="886"/>
        <v>0</v>
      </c>
      <c r="ED2055" s="3">
        <f t="shared" si="886"/>
        <v>0</v>
      </c>
      <c r="EE2055" s="3">
        <f t="shared" si="886"/>
        <v>0</v>
      </c>
      <c r="EF2055" s="3">
        <f t="shared" si="886"/>
        <v>0</v>
      </c>
      <c r="EG2055" s="3">
        <f t="shared" si="886"/>
        <v>0</v>
      </c>
      <c r="EH2055" s="3">
        <f t="shared" si="886"/>
        <v>0</v>
      </c>
      <c r="EI2055" s="3">
        <f t="shared" si="886"/>
        <v>0</v>
      </c>
      <c r="EJ2055" s="3">
        <f t="shared" si="886"/>
        <v>0</v>
      </c>
      <c r="EK2055" s="3">
        <f t="shared" si="886"/>
        <v>0</v>
      </c>
      <c r="EL2055" s="3">
        <f t="shared" si="886"/>
        <v>0</v>
      </c>
      <c r="EM2055" s="3">
        <f t="shared" ref="EM2055:FR2055" si="887">EM2060</f>
        <v>0</v>
      </c>
      <c r="EN2055" s="3">
        <f t="shared" si="887"/>
        <v>0</v>
      </c>
      <c r="EO2055" s="3">
        <f t="shared" si="887"/>
        <v>0</v>
      </c>
      <c r="EP2055" s="3">
        <f t="shared" si="887"/>
        <v>0</v>
      </c>
      <c r="EQ2055" s="3">
        <f t="shared" si="887"/>
        <v>0</v>
      </c>
      <c r="ER2055" s="3">
        <f t="shared" si="887"/>
        <v>0</v>
      </c>
      <c r="ES2055" s="3">
        <f t="shared" si="887"/>
        <v>0</v>
      </c>
      <c r="ET2055" s="3">
        <f t="shared" si="887"/>
        <v>0</v>
      </c>
      <c r="EU2055" s="3">
        <f t="shared" si="887"/>
        <v>0</v>
      </c>
      <c r="EV2055" s="3">
        <f t="shared" si="887"/>
        <v>0</v>
      </c>
      <c r="EW2055" s="3">
        <f t="shared" si="887"/>
        <v>0</v>
      </c>
      <c r="EX2055" s="3">
        <f t="shared" si="887"/>
        <v>0</v>
      </c>
      <c r="EY2055" s="3">
        <f t="shared" si="887"/>
        <v>0</v>
      </c>
      <c r="EZ2055" s="3">
        <f t="shared" si="887"/>
        <v>0</v>
      </c>
      <c r="FA2055" s="3">
        <f t="shared" si="887"/>
        <v>0</v>
      </c>
      <c r="FB2055" s="3">
        <f t="shared" si="887"/>
        <v>0</v>
      </c>
      <c r="FC2055" s="3">
        <f t="shared" si="887"/>
        <v>0</v>
      </c>
      <c r="FD2055" s="3">
        <f t="shared" si="887"/>
        <v>0</v>
      </c>
      <c r="FE2055" s="3">
        <f t="shared" si="887"/>
        <v>0</v>
      </c>
      <c r="FF2055" s="3">
        <f t="shared" si="887"/>
        <v>0</v>
      </c>
      <c r="FG2055" s="3">
        <f t="shared" si="887"/>
        <v>0</v>
      </c>
      <c r="FH2055" s="3">
        <f t="shared" si="887"/>
        <v>0</v>
      </c>
      <c r="FI2055" s="3">
        <f t="shared" si="887"/>
        <v>0</v>
      </c>
      <c r="FJ2055" s="3">
        <f t="shared" si="887"/>
        <v>0</v>
      </c>
      <c r="FK2055" s="3">
        <f t="shared" si="887"/>
        <v>0</v>
      </c>
      <c r="FL2055" s="3">
        <f t="shared" si="887"/>
        <v>0</v>
      </c>
      <c r="FM2055" s="3">
        <f t="shared" si="887"/>
        <v>0</v>
      </c>
      <c r="FN2055" s="3">
        <f t="shared" si="887"/>
        <v>0</v>
      </c>
      <c r="FO2055" s="3">
        <f t="shared" si="887"/>
        <v>0</v>
      </c>
      <c r="FP2055" s="3">
        <f t="shared" si="887"/>
        <v>0</v>
      </c>
      <c r="FQ2055" s="3">
        <f t="shared" si="887"/>
        <v>0</v>
      </c>
      <c r="FR2055" s="3">
        <f t="shared" si="887"/>
        <v>0</v>
      </c>
      <c r="FS2055" s="3">
        <f t="shared" ref="FS2055:GX2055" si="888">FS2060</f>
        <v>0</v>
      </c>
      <c r="FT2055" s="3">
        <f t="shared" si="888"/>
        <v>0</v>
      </c>
      <c r="FU2055" s="3">
        <f t="shared" si="888"/>
        <v>0</v>
      </c>
      <c r="FV2055" s="3">
        <f t="shared" si="888"/>
        <v>0</v>
      </c>
      <c r="FW2055" s="3">
        <f t="shared" si="888"/>
        <v>0</v>
      </c>
      <c r="FX2055" s="3">
        <f t="shared" si="888"/>
        <v>0</v>
      </c>
      <c r="FY2055" s="3">
        <f t="shared" si="888"/>
        <v>0</v>
      </c>
      <c r="FZ2055" s="3">
        <f t="shared" si="888"/>
        <v>0</v>
      </c>
      <c r="GA2055" s="3">
        <f t="shared" si="888"/>
        <v>0</v>
      </c>
      <c r="GB2055" s="3">
        <f t="shared" si="888"/>
        <v>0</v>
      </c>
      <c r="GC2055" s="3">
        <f t="shared" si="888"/>
        <v>0</v>
      </c>
      <c r="GD2055" s="3">
        <f t="shared" si="888"/>
        <v>0</v>
      </c>
      <c r="GE2055" s="3">
        <f t="shared" si="888"/>
        <v>0</v>
      </c>
      <c r="GF2055" s="3">
        <f t="shared" si="888"/>
        <v>0</v>
      </c>
      <c r="GG2055" s="3">
        <f t="shared" si="888"/>
        <v>0</v>
      </c>
      <c r="GH2055" s="3">
        <f t="shared" si="888"/>
        <v>0</v>
      </c>
      <c r="GI2055" s="3">
        <f t="shared" si="888"/>
        <v>0</v>
      </c>
      <c r="GJ2055" s="3">
        <f t="shared" si="888"/>
        <v>0</v>
      </c>
      <c r="GK2055" s="3">
        <f t="shared" si="888"/>
        <v>0</v>
      </c>
      <c r="GL2055" s="3">
        <f t="shared" si="888"/>
        <v>0</v>
      </c>
      <c r="GM2055" s="3">
        <f t="shared" si="888"/>
        <v>0</v>
      </c>
      <c r="GN2055" s="3">
        <f t="shared" si="888"/>
        <v>0</v>
      </c>
      <c r="GO2055" s="3">
        <f t="shared" si="888"/>
        <v>0</v>
      </c>
      <c r="GP2055" s="3">
        <f t="shared" si="888"/>
        <v>0</v>
      </c>
      <c r="GQ2055" s="3">
        <f t="shared" si="888"/>
        <v>0</v>
      </c>
      <c r="GR2055" s="3">
        <f t="shared" si="888"/>
        <v>0</v>
      </c>
      <c r="GS2055" s="3">
        <f t="shared" si="888"/>
        <v>0</v>
      </c>
      <c r="GT2055" s="3">
        <f t="shared" si="888"/>
        <v>0</v>
      </c>
      <c r="GU2055" s="3">
        <f t="shared" si="888"/>
        <v>0</v>
      </c>
      <c r="GV2055" s="3">
        <f t="shared" si="888"/>
        <v>0</v>
      </c>
      <c r="GW2055" s="3">
        <f t="shared" si="888"/>
        <v>0</v>
      </c>
      <c r="GX2055" s="3">
        <f t="shared" si="888"/>
        <v>0</v>
      </c>
    </row>
    <row r="2057" spans="1:245" x14ac:dyDescent="0.2">
      <c r="A2057">
        <v>17</v>
      </c>
      <c r="B2057">
        <v>1</v>
      </c>
      <c r="C2057">
        <f>ROW(SmtRes!A263)</f>
        <v>263</v>
      </c>
      <c r="D2057">
        <f>ROW(EtalonRes!A256)</f>
        <v>256</v>
      </c>
      <c r="E2057" t="s">
        <v>132</v>
      </c>
      <c r="F2057" t="s">
        <v>192</v>
      </c>
      <c r="G2057" t="s">
        <v>193</v>
      </c>
      <c r="H2057" t="s">
        <v>164</v>
      </c>
      <c r="I2057">
        <v>0</v>
      </c>
      <c r="J2057">
        <v>0</v>
      </c>
      <c r="O2057">
        <f>ROUND(CP2057,2)</f>
        <v>0</v>
      </c>
      <c r="P2057">
        <f>ROUND(CQ2057*I2057,2)</f>
        <v>0</v>
      </c>
      <c r="Q2057">
        <f>ROUND(CR2057*I2057,2)</f>
        <v>0</v>
      </c>
      <c r="R2057">
        <f>ROUND(CS2057*I2057,2)</f>
        <v>0</v>
      </c>
      <c r="S2057">
        <f>ROUND(CT2057*I2057,2)</f>
        <v>0</v>
      </c>
      <c r="T2057">
        <f>ROUND(CU2057*I2057,2)</f>
        <v>0</v>
      </c>
      <c r="U2057">
        <f>CV2057*I2057</f>
        <v>0</v>
      </c>
      <c r="V2057">
        <f>CW2057*I2057</f>
        <v>0</v>
      </c>
      <c r="W2057">
        <f>ROUND(CX2057*I2057,2)</f>
        <v>0</v>
      </c>
      <c r="X2057">
        <f>ROUND(CY2057,2)</f>
        <v>0</v>
      </c>
      <c r="Y2057">
        <f>ROUND(CZ2057,2)</f>
        <v>0</v>
      </c>
      <c r="AA2057">
        <v>36286615</v>
      </c>
      <c r="AB2057">
        <f>ROUND((AC2057+AD2057+AF2057),6)</f>
        <v>77340.27</v>
      </c>
      <c r="AC2057">
        <f>ROUND((ES2057),6)</f>
        <v>66244.850000000006</v>
      </c>
      <c r="AD2057">
        <f>ROUND((((ET2057)-(EU2057))+AE2057),6)</f>
        <v>8271.2800000000007</v>
      </c>
      <c r="AE2057">
        <f>ROUND((EU2057),6)</f>
        <v>3129.62</v>
      </c>
      <c r="AF2057">
        <f>ROUND((EV2057),6)</f>
        <v>2824.14</v>
      </c>
      <c r="AG2057">
        <f>ROUND((AP2057),6)</f>
        <v>0</v>
      </c>
      <c r="AH2057">
        <f>(EW2057)</f>
        <v>16.559999999999999</v>
      </c>
      <c r="AI2057">
        <f>(EX2057)</f>
        <v>0</v>
      </c>
      <c r="AJ2057">
        <f>(AS2057)</f>
        <v>0</v>
      </c>
      <c r="AK2057">
        <v>77340.27</v>
      </c>
      <c r="AL2057">
        <v>66244.850000000006</v>
      </c>
      <c r="AM2057">
        <v>8271.2800000000007</v>
      </c>
      <c r="AN2057">
        <v>3129.62</v>
      </c>
      <c r="AO2057">
        <v>2824.14</v>
      </c>
      <c r="AP2057">
        <v>0</v>
      </c>
      <c r="AQ2057">
        <v>16.559999999999999</v>
      </c>
      <c r="AR2057">
        <v>0</v>
      </c>
      <c r="AS2057">
        <v>0</v>
      </c>
      <c r="AT2057">
        <v>70</v>
      </c>
      <c r="AU2057">
        <v>10</v>
      </c>
      <c r="AV2057">
        <v>1</v>
      </c>
      <c r="AW2057">
        <v>1</v>
      </c>
      <c r="AZ2057">
        <v>1</v>
      </c>
      <c r="BA2057">
        <v>1</v>
      </c>
      <c r="BB2057">
        <v>1</v>
      </c>
      <c r="BC2057">
        <v>1</v>
      </c>
      <c r="BD2057" t="s">
        <v>3</v>
      </c>
      <c r="BE2057" t="s">
        <v>3</v>
      </c>
      <c r="BF2057" t="s">
        <v>3</v>
      </c>
      <c r="BG2057" t="s">
        <v>3</v>
      </c>
      <c r="BH2057">
        <v>0</v>
      </c>
      <c r="BI2057">
        <v>4</v>
      </c>
      <c r="BJ2057" t="s">
        <v>276</v>
      </c>
      <c r="BM2057">
        <v>0</v>
      </c>
      <c r="BN2057">
        <v>0</v>
      </c>
      <c r="BO2057" t="s">
        <v>3</v>
      </c>
      <c r="BP2057">
        <v>0</v>
      </c>
      <c r="BQ2057">
        <v>1</v>
      </c>
      <c r="BR2057">
        <v>0</v>
      </c>
      <c r="BS2057">
        <v>1</v>
      </c>
      <c r="BT2057">
        <v>1</v>
      </c>
      <c r="BU2057">
        <v>1</v>
      </c>
      <c r="BV2057">
        <v>1</v>
      </c>
      <c r="BW2057">
        <v>1</v>
      </c>
      <c r="BX2057">
        <v>1</v>
      </c>
      <c r="BY2057" t="s">
        <v>3</v>
      </c>
      <c r="BZ2057">
        <v>70</v>
      </c>
      <c r="CA2057">
        <v>10</v>
      </c>
      <c r="CE2057">
        <v>0</v>
      </c>
      <c r="CF2057">
        <v>0</v>
      </c>
      <c r="CG2057">
        <v>0</v>
      </c>
      <c r="CM2057">
        <v>0</v>
      </c>
      <c r="CN2057" t="s">
        <v>3</v>
      </c>
      <c r="CO2057">
        <v>0</v>
      </c>
      <c r="CP2057">
        <f>(P2057+Q2057+S2057)</f>
        <v>0</v>
      </c>
      <c r="CQ2057">
        <f>(AC2057*BC2057*AW2057)</f>
        <v>66244.850000000006</v>
      </c>
      <c r="CR2057">
        <f>((((ET2057)*BB2057-(EU2057)*BS2057)+AE2057*BS2057)*AV2057)</f>
        <v>8271.2800000000007</v>
      </c>
      <c r="CS2057">
        <f>(AE2057*BS2057*AV2057)</f>
        <v>3129.62</v>
      </c>
      <c r="CT2057">
        <f>(AF2057*BA2057*AV2057)</f>
        <v>2824.14</v>
      </c>
      <c r="CU2057">
        <f>AG2057</f>
        <v>0</v>
      </c>
      <c r="CV2057">
        <f>(AH2057*AV2057)</f>
        <v>16.559999999999999</v>
      </c>
      <c r="CW2057">
        <f>AI2057</f>
        <v>0</v>
      </c>
      <c r="CX2057">
        <f>AJ2057</f>
        <v>0</v>
      </c>
      <c r="CY2057">
        <f>((S2057*BZ2057)/100)</f>
        <v>0</v>
      </c>
      <c r="CZ2057">
        <f>((S2057*CA2057)/100)</f>
        <v>0</v>
      </c>
      <c r="DC2057" t="s">
        <v>3</v>
      </c>
      <c r="DD2057" t="s">
        <v>3</v>
      </c>
      <c r="DE2057" t="s">
        <v>3</v>
      </c>
      <c r="DF2057" t="s">
        <v>3</v>
      </c>
      <c r="DG2057" t="s">
        <v>3</v>
      </c>
      <c r="DH2057" t="s">
        <v>3</v>
      </c>
      <c r="DI2057" t="s">
        <v>3</v>
      </c>
      <c r="DJ2057" t="s">
        <v>3</v>
      </c>
      <c r="DK2057" t="s">
        <v>3</v>
      </c>
      <c r="DL2057" t="s">
        <v>3</v>
      </c>
      <c r="DM2057" t="s">
        <v>3</v>
      </c>
      <c r="DN2057">
        <v>0</v>
      </c>
      <c r="DO2057">
        <v>0</v>
      </c>
      <c r="DP2057">
        <v>1</v>
      </c>
      <c r="DQ2057">
        <v>1</v>
      </c>
      <c r="DU2057">
        <v>1007</v>
      </c>
      <c r="DV2057" t="s">
        <v>164</v>
      </c>
      <c r="DW2057" t="s">
        <v>164</v>
      </c>
      <c r="DX2057">
        <v>100</v>
      </c>
      <c r="EE2057">
        <v>34857346</v>
      </c>
      <c r="EF2057">
        <v>1</v>
      </c>
      <c r="EG2057" t="s">
        <v>86</v>
      </c>
      <c r="EH2057">
        <v>0</v>
      </c>
      <c r="EI2057" t="s">
        <v>3</v>
      </c>
      <c r="EJ2057">
        <v>4</v>
      </c>
      <c r="EK2057">
        <v>0</v>
      </c>
      <c r="EL2057" t="s">
        <v>87</v>
      </c>
      <c r="EM2057" t="s">
        <v>88</v>
      </c>
      <c r="EO2057" t="s">
        <v>3</v>
      </c>
      <c r="EQ2057">
        <v>0</v>
      </c>
      <c r="ER2057">
        <v>77340.27</v>
      </c>
      <c r="ES2057">
        <v>66244.850000000006</v>
      </c>
      <c r="ET2057">
        <v>8271.2800000000007</v>
      </c>
      <c r="EU2057">
        <v>3129.62</v>
      </c>
      <c r="EV2057">
        <v>2824.14</v>
      </c>
      <c r="EW2057">
        <v>16.559999999999999</v>
      </c>
      <c r="EX2057">
        <v>0</v>
      </c>
      <c r="EY2057">
        <v>0</v>
      </c>
      <c r="FQ2057">
        <v>0</v>
      </c>
      <c r="FR2057">
        <f>ROUND(IF(AND(BH2057=3,BI2057=3),P2057,0),2)</f>
        <v>0</v>
      </c>
      <c r="FS2057">
        <v>0</v>
      </c>
      <c r="FX2057">
        <v>70</v>
      </c>
      <c r="FY2057">
        <v>10</v>
      </c>
      <c r="GA2057" t="s">
        <v>3</v>
      </c>
      <c r="GD2057">
        <v>0</v>
      </c>
      <c r="GF2057">
        <v>62023876</v>
      </c>
      <c r="GG2057">
        <v>2</v>
      </c>
      <c r="GH2057">
        <v>1</v>
      </c>
      <c r="GI2057">
        <v>-2</v>
      </c>
      <c r="GJ2057">
        <v>0</v>
      </c>
      <c r="GK2057">
        <f>ROUND(R2057*(R12)/100,2)</f>
        <v>0</v>
      </c>
      <c r="GL2057">
        <f>ROUND(IF(AND(BH2057=3,BI2057=3,FS2057&lt;&gt;0),P2057,0),2)</f>
        <v>0</v>
      </c>
      <c r="GM2057">
        <f>ROUND(O2057+X2057+Y2057+GK2057,2)+GX2057</f>
        <v>0</v>
      </c>
      <c r="GN2057">
        <f>IF(OR(BI2057=0,BI2057=1),ROUND(O2057+X2057+Y2057+GK2057,2),0)</f>
        <v>0</v>
      </c>
      <c r="GO2057">
        <f>IF(BI2057=2,ROUND(O2057+X2057+Y2057+GK2057,2),0)</f>
        <v>0</v>
      </c>
      <c r="GP2057">
        <f>IF(BI2057=4,ROUND(O2057+X2057+Y2057+GK2057,2)+GX2057,0)</f>
        <v>0</v>
      </c>
      <c r="GR2057">
        <v>0</v>
      </c>
      <c r="GS2057">
        <v>3</v>
      </c>
      <c r="GT2057">
        <v>0</v>
      </c>
      <c r="GU2057" t="s">
        <v>3</v>
      </c>
      <c r="GV2057">
        <f>ROUND((GT2057),6)</f>
        <v>0</v>
      </c>
      <c r="GW2057">
        <v>1</v>
      </c>
      <c r="GX2057">
        <f>ROUND(HC2057*I2057,2)</f>
        <v>0</v>
      </c>
      <c r="HA2057">
        <v>0</v>
      </c>
      <c r="HB2057">
        <v>0</v>
      </c>
      <c r="HC2057">
        <f>GV2057*GW2057</f>
        <v>0</v>
      </c>
      <c r="IK2057">
        <v>0</v>
      </c>
    </row>
    <row r="2058" spans="1:245" x14ac:dyDescent="0.2">
      <c r="A2058">
        <v>17</v>
      </c>
      <c r="B2058">
        <v>1</v>
      </c>
      <c r="C2058">
        <f>ROW(SmtRes!A267)</f>
        <v>267</v>
      </c>
      <c r="D2058">
        <f>ROW(EtalonRes!A260)</f>
        <v>260</v>
      </c>
      <c r="E2058" t="s">
        <v>133</v>
      </c>
      <c r="F2058" t="s">
        <v>195</v>
      </c>
      <c r="G2058" t="s">
        <v>196</v>
      </c>
      <c r="H2058" t="s">
        <v>99</v>
      </c>
      <c r="I2058">
        <v>0</v>
      </c>
      <c r="J2058">
        <v>0</v>
      </c>
      <c r="O2058">
        <f>ROUND(CP2058,2)</f>
        <v>0</v>
      </c>
      <c r="P2058">
        <f>ROUND(CQ2058*I2058,2)</f>
        <v>0</v>
      </c>
      <c r="Q2058">
        <f>ROUND(CR2058*I2058,2)</f>
        <v>0</v>
      </c>
      <c r="R2058">
        <f>ROUND(CS2058*I2058,2)</f>
        <v>0</v>
      </c>
      <c r="S2058">
        <f>ROUND(CT2058*I2058,2)</f>
        <v>0</v>
      </c>
      <c r="T2058">
        <f>ROUND(CU2058*I2058,2)</f>
        <v>0</v>
      </c>
      <c r="U2058">
        <f>CV2058*I2058</f>
        <v>0</v>
      </c>
      <c r="V2058">
        <f>CW2058*I2058</f>
        <v>0</v>
      </c>
      <c r="W2058">
        <f>ROUND(CX2058*I2058,2)</f>
        <v>0</v>
      </c>
      <c r="X2058">
        <f>ROUND(CY2058,2)</f>
        <v>0</v>
      </c>
      <c r="Y2058">
        <f>ROUND(CZ2058,2)</f>
        <v>0</v>
      </c>
      <c r="AA2058">
        <v>36286615</v>
      </c>
      <c r="AB2058">
        <f>ROUND((AC2058+AD2058+AF2058),6)</f>
        <v>63651.47</v>
      </c>
      <c r="AC2058">
        <f>ROUND((ES2058),6)</f>
        <v>49178.79</v>
      </c>
      <c r="AD2058">
        <f>ROUND((((ET2058)-(EU2058))+AE2058),6)</f>
        <v>0</v>
      </c>
      <c r="AE2058">
        <f>ROUND((EU2058),6)</f>
        <v>0</v>
      </c>
      <c r="AF2058">
        <f>ROUND((EV2058),6)</f>
        <v>14472.68</v>
      </c>
      <c r="AG2058">
        <f>ROUND((AP2058),6)</f>
        <v>0</v>
      </c>
      <c r="AH2058">
        <f>(EW2058)</f>
        <v>80.27</v>
      </c>
      <c r="AI2058">
        <f>(EX2058)</f>
        <v>0</v>
      </c>
      <c r="AJ2058">
        <f>(AS2058)</f>
        <v>0</v>
      </c>
      <c r="AK2058">
        <v>63651.47</v>
      </c>
      <c r="AL2058">
        <v>49178.79</v>
      </c>
      <c r="AM2058">
        <v>0</v>
      </c>
      <c r="AN2058">
        <v>0</v>
      </c>
      <c r="AO2058">
        <v>14472.68</v>
      </c>
      <c r="AP2058">
        <v>0</v>
      </c>
      <c r="AQ2058">
        <v>80.27</v>
      </c>
      <c r="AR2058">
        <v>0</v>
      </c>
      <c r="AS2058">
        <v>0</v>
      </c>
      <c r="AT2058">
        <v>70</v>
      </c>
      <c r="AU2058">
        <v>10</v>
      </c>
      <c r="AV2058">
        <v>1</v>
      </c>
      <c r="AW2058">
        <v>1</v>
      </c>
      <c r="AZ2058">
        <v>1</v>
      </c>
      <c r="BA2058">
        <v>1</v>
      </c>
      <c r="BB2058">
        <v>1</v>
      </c>
      <c r="BC2058">
        <v>1</v>
      </c>
      <c r="BD2058" t="s">
        <v>3</v>
      </c>
      <c r="BE2058" t="s">
        <v>3</v>
      </c>
      <c r="BF2058" t="s">
        <v>3</v>
      </c>
      <c r="BG2058" t="s">
        <v>3</v>
      </c>
      <c r="BH2058">
        <v>0</v>
      </c>
      <c r="BI2058">
        <v>4</v>
      </c>
      <c r="BJ2058" t="s">
        <v>277</v>
      </c>
      <c r="BM2058">
        <v>0</v>
      </c>
      <c r="BN2058">
        <v>0</v>
      </c>
      <c r="BO2058" t="s">
        <v>3</v>
      </c>
      <c r="BP2058">
        <v>0</v>
      </c>
      <c r="BQ2058">
        <v>1</v>
      </c>
      <c r="BR2058">
        <v>0</v>
      </c>
      <c r="BS2058">
        <v>1</v>
      </c>
      <c r="BT2058">
        <v>1</v>
      </c>
      <c r="BU2058">
        <v>1</v>
      </c>
      <c r="BV2058">
        <v>1</v>
      </c>
      <c r="BW2058">
        <v>1</v>
      </c>
      <c r="BX2058">
        <v>1</v>
      </c>
      <c r="BY2058" t="s">
        <v>3</v>
      </c>
      <c r="BZ2058">
        <v>70</v>
      </c>
      <c r="CA2058">
        <v>10</v>
      </c>
      <c r="CE2058">
        <v>0</v>
      </c>
      <c r="CF2058">
        <v>0</v>
      </c>
      <c r="CG2058">
        <v>0</v>
      </c>
      <c r="CM2058">
        <v>0</v>
      </c>
      <c r="CN2058" t="s">
        <v>3</v>
      </c>
      <c r="CO2058">
        <v>0</v>
      </c>
      <c r="CP2058">
        <f>(P2058+Q2058+S2058)</f>
        <v>0</v>
      </c>
      <c r="CQ2058">
        <f>(AC2058*BC2058*AW2058)</f>
        <v>49178.79</v>
      </c>
      <c r="CR2058">
        <f>((((ET2058)*BB2058-(EU2058)*BS2058)+AE2058*BS2058)*AV2058)</f>
        <v>0</v>
      </c>
      <c r="CS2058">
        <f>(AE2058*BS2058*AV2058)</f>
        <v>0</v>
      </c>
      <c r="CT2058">
        <f>(AF2058*BA2058*AV2058)</f>
        <v>14472.68</v>
      </c>
      <c r="CU2058">
        <f>AG2058</f>
        <v>0</v>
      </c>
      <c r="CV2058">
        <f>(AH2058*AV2058)</f>
        <v>80.27</v>
      </c>
      <c r="CW2058">
        <f>AI2058</f>
        <v>0</v>
      </c>
      <c r="CX2058">
        <f>AJ2058</f>
        <v>0</v>
      </c>
      <c r="CY2058">
        <f>((S2058*BZ2058)/100)</f>
        <v>0</v>
      </c>
      <c r="CZ2058">
        <f>((S2058*CA2058)/100)</f>
        <v>0</v>
      </c>
      <c r="DC2058" t="s">
        <v>3</v>
      </c>
      <c r="DD2058" t="s">
        <v>3</v>
      </c>
      <c r="DE2058" t="s">
        <v>3</v>
      </c>
      <c r="DF2058" t="s">
        <v>3</v>
      </c>
      <c r="DG2058" t="s">
        <v>3</v>
      </c>
      <c r="DH2058" t="s">
        <v>3</v>
      </c>
      <c r="DI2058" t="s">
        <v>3</v>
      </c>
      <c r="DJ2058" t="s">
        <v>3</v>
      </c>
      <c r="DK2058" t="s">
        <v>3</v>
      </c>
      <c r="DL2058" t="s">
        <v>3</v>
      </c>
      <c r="DM2058" t="s">
        <v>3</v>
      </c>
      <c r="DN2058">
        <v>0</v>
      </c>
      <c r="DO2058">
        <v>0</v>
      </c>
      <c r="DP2058">
        <v>1</v>
      </c>
      <c r="DQ2058">
        <v>1</v>
      </c>
      <c r="DU2058">
        <v>1003</v>
      </c>
      <c r="DV2058" t="s">
        <v>99</v>
      </c>
      <c r="DW2058" t="s">
        <v>99</v>
      </c>
      <c r="DX2058">
        <v>100</v>
      </c>
      <c r="EE2058">
        <v>34857346</v>
      </c>
      <c r="EF2058">
        <v>1</v>
      </c>
      <c r="EG2058" t="s">
        <v>86</v>
      </c>
      <c r="EH2058">
        <v>0</v>
      </c>
      <c r="EI2058" t="s">
        <v>3</v>
      </c>
      <c r="EJ2058">
        <v>4</v>
      </c>
      <c r="EK2058">
        <v>0</v>
      </c>
      <c r="EL2058" t="s">
        <v>87</v>
      </c>
      <c r="EM2058" t="s">
        <v>88</v>
      </c>
      <c r="EO2058" t="s">
        <v>3</v>
      </c>
      <c r="EQ2058">
        <v>0</v>
      </c>
      <c r="ER2058">
        <v>63651.47</v>
      </c>
      <c r="ES2058">
        <v>49178.79</v>
      </c>
      <c r="ET2058">
        <v>0</v>
      </c>
      <c r="EU2058">
        <v>0</v>
      </c>
      <c r="EV2058">
        <v>14472.68</v>
      </c>
      <c r="EW2058">
        <v>80.27</v>
      </c>
      <c r="EX2058">
        <v>0</v>
      </c>
      <c r="EY2058">
        <v>0</v>
      </c>
      <c r="FQ2058">
        <v>0</v>
      </c>
      <c r="FR2058">
        <f>ROUND(IF(AND(BH2058=3,BI2058=3),P2058,0),2)</f>
        <v>0</v>
      </c>
      <c r="FS2058">
        <v>0</v>
      </c>
      <c r="FX2058">
        <v>70</v>
      </c>
      <c r="FY2058">
        <v>10</v>
      </c>
      <c r="GA2058" t="s">
        <v>3</v>
      </c>
      <c r="GD2058">
        <v>0</v>
      </c>
      <c r="GF2058">
        <v>258116290</v>
      </c>
      <c r="GG2058">
        <v>2</v>
      </c>
      <c r="GH2058">
        <v>1</v>
      </c>
      <c r="GI2058">
        <v>-2</v>
      </c>
      <c r="GJ2058">
        <v>0</v>
      </c>
      <c r="GK2058">
        <f>ROUND(R2058*(R12)/100,2)</f>
        <v>0</v>
      </c>
      <c r="GL2058">
        <f>ROUND(IF(AND(BH2058=3,BI2058=3,FS2058&lt;&gt;0),P2058,0),2)</f>
        <v>0</v>
      </c>
      <c r="GM2058">
        <f>ROUND(O2058+X2058+Y2058+GK2058,2)+GX2058</f>
        <v>0</v>
      </c>
      <c r="GN2058">
        <f>IF(OR(BI2058=0,BI2058=1),ROUND(O2058+X2058+Y2058+GK2058,2),0)</f>
        <v>0</v>
      </c>
      <c r="GO2058">
        <f>IF(BI2058=2,ROUND(O2058+X2058+Y2058+GK2058,2),0)</f>
        <v>0</v>
      </c>
      <c r="GP2058">
        <f>IF(BI2058=4,ROUND(O2058+X2058+Y2058+GK2058,2)+GX2058,0)</f>
        <v>0</v>
      </c>
      <c r="GR2058">
        <v>0</v>
      </c>
      <c r="GS2058">
        <v>3</v>
      </c>
      <c r="GT2058">
        <v>0</v>
      </c>
      <c r="GU2058" t="s">
        <v>3</v>
      </c>
      <c r="GV2058">
        <f>ROUND((GT2058),6)</f>
        <v>0</v>
      </c>
      <c r="GW2058">
        <v>1</v>
      </c>
      <c r="GX2058">
        <f>ROUND(HC2058*I2058,2)</f>
        <v>0</v>
      </c>
      <c r="HA2058">
        <v>0</v>
      </c>
      <c r="HB2058">
        <v>0</v>
      </c>
      <c r="HC2058">
        <f>GV2058*GW2058</f>
        <v>0</v>
      </c>
      <c r="IK2058">
        <v>0</v>
      </c>
    </row>
    <row r="2060" spans="1:245" x14ac:dyDescent="0.2">
      <c r="A2060" s="2">
        <v>51</v>
      </c>
      <c r="B2060" s="2">
        <f>B2053</f>
        <v>1</v>
      </c>
      <c r="C2060" s="2">
        <f>A2053</f>
        <v>5</v>
      </c>
      <c r="D2060" s="2">
        <f>ROW(A2053)</f>
        <v>2053</v>
      </c>
      <c r="E2060" s="2"/>
      <c r="F2060" s="2" t="str">
        <f>IF(F2053&lt;&gt;"",F2053,"")</f>
        <v>1.1.2</v>
      </c>
      <c r="G2060" s="2" t="str">
        <f>IF(G2053&lt;&gt;"",G2053,"")</f>
        <v>Установка бортового камня</v>
      </c>
      <c r="H2060" s="2">
        <v>0</v>
      </c>
      <c r="I2060" s="2"/>
      <c r="J2060" s="2"/>
      <c r="K2060" s="2"/>
      <c r="L2060" s="2"/>
      <c r="M2060" s="2"/>
      <c r="N2060" s="2"/>
      <c r="O2060" s="2">
        <f t="shared" ref="O2060:T2060" si="889">ROUND(AB2060,2)</f>
        <v>0</v>
      </c>
      <c r="P2060" s="2">
        <f t="shared" si="889"/>
        <v>0</v>
      </c>
      <c r="Q2060" s="2">
        <f t="shared" si="889"/>
        <v>0</v>
      </c>
      <c r="R2060" s="2">
        <f t="shared" si="889"/>
        <v>0</v>
      </c>
      <c r="S2060" s="2">
        <f t="shared" si="889"/>
        <v>0</v>
      </c>
      <c r="T2060" s="2">
        <f t="shared" si="889"/>
        <v>0</v>
      </c>
      <c r="U2060" s="2">
        <f>AH2060</f>
        <v>0</v>
      </c>
      <c r="V2060" s="2">
        <f>AI2060</f>
        <v>0</v>
      </c>
      <c r="W2060" s="2">
        <f>ROUND(AJ2060,2)</f>
        <v>0</v>
      </c>
      <c r="X2060" s="2">
        <f>ROUND(AK2060,2)</f>
        <v>0</v>
      </c>
      <c r="Y2060" s="2">
        <f>ROUND(AL2060,2)</f>
        <v>0</v>
      </c>
      <c r="Z2060" s="2"/>
      <c r="AA2060" s="2"/>
      <c r="AB2060" s="2">
        <f>ROUND(SUMIF(AA2057:AA2058,"=36286615",O2057:O2058),2)</f>
        <v>0</v>
      </c>
      <c r="AC2060" s="2">
        <f>ROUND(SUMIF(AA2057:AA2058,"=36286615",P2057:P2058),2)</f>
        <v>0</v>
      </c>
      <c r="AD2060" s="2">
        <f>ROUND(SUMIF(AA2057:AA2058,"=36286615",Q2057:Q2058),2)</f>
        <v>0</v>
      </c>
      <c r="AE2060" s="2">
        <f>ROUND(SUMIF(AA2057:AA2058,"=36286615",R2057:R2058),2)</f>
        <v>0</v>
      </c>
      <c r="AF2060" s="2">
        <f>ROUND(SUMIF(AA2057:AA2058,"=36286615",S2057:S2058),2)</f>
        <v>0</v>
      </c>
      <c r="AG2060" s="2">
        <f>ROUND(SUMIF(AA2057:AA2058,"=36286615",T2057:T2058),2)</f>
        <v>0</v>
      </c>
      <c r="AH2060" s="2">
        <f>SUMIF(AA2057:AA2058,"=36286615",U2057:U2058)</f>
        <v>0</v>
      </c>
      <c r="AI2060" s="2">
        <f>SUMIF(AA2057:AA2058,"=36286615",V2057:V2058)</f>
        <v>0</v>
      </c>
      <c r="AJ2060" s="2">
        <f>ROUND(SUMIF(AA2057:AA2058,"=36286615",W2057:W2058),2)</f>
        <v>0</v>
      </c>
      <c r="AK2060" s="2">
        <f>ROUND(SUMIF(AA2057:AA2058,"=36286615",X2057:X2058),2)</f>
        <v>0</v>
      </c>
      <c r="AL2060" s="2">
        <f>ROUND(SUMIF(AA2057:AA2058,"=36286615",Y2057:Y2058),2)</f>
        <v>0</v>
      </c>
      <c r="AM2060" s="2"/>
      <c r="AN2060" s="2"/>
      <c r="AO2060" s="2">
        <f t="shared" ref="AO2060:BC2060" si="890">ROUND(BX2060,2)</f>
        <v>0</v>
      </c>
      <c r="AP2060" s="2">
        <f t="shared" si="890"/>
        <v>0</v>
      </c>
      <c r="AQ2060" s="2">
        <f t="shared" si="890"/>
        <v>0</v>
      </c>
      <c r="AR2060" s="2">
        <f t="shared" si="890"/>
        <v>0</v>
      </c>
      <c r="AS2060" s="2">
        <f t="shared" si="890"/>
        <v>0</v>
      </c>
      <c r="AT2060" s="2">
        <f t="shared" si="890"/>
        <v>0</v>
      </c>
      <c r="AU2060" s="2">
        <f t="shared" si="890"/>
        <v>0</v>
      </c>
      <c r="AV2060" s="2">
        <f t="shared" si="890"/>
        <v>0</v>
      </c>
      <c r="AW2060" s="2">
        <f t="shared" si="890"/>
        <v>0</v>
      </c>
      <c r="AX2060" s="2">
        <f t="shared" si="890"/>
        <v>0</v>
      </c>
      <c r="AY2060" s="2">
        <f t="shared" si="890"/>
        <v>0</v>
      </c>
      <c r="AZ2060" s="2">
        <f t="shared" si="890"/>
        <v>0</v>
      </c>
      <c r="BA2060" s="2">
        <f t="shared" si="890"/>
        <v>0</v>
      </c>
      <c r="BB2060" s="2">
        <f t="shared" si="890"/>
        <v>0</v>
      </c>
      <c r="BC2060" s="2">
        <f t="shared" si="890"/>
        <v>0</v>
      </c>
      <c r="BD2060" s="2"/>
      <c r="BE2060" s="2"/>
      <c r="BF2060" s="2"/>
      <c r="BG2060" s="2"/>
      <c r="BH2060" s="2"/>
      <c r="BI2060" s="2"/>
      <c r="BJ2060" s="2"/>
      <c r="BK2060" s="2"/>
      <c r="BL2060" s="2"/>
      <c r="BM2060" s="2"/>
      <c r="BN2060" s="2"/>
      <c r="BO2060" s="2"/>
      <c r="BP2060" s="2"/>
      <c r="BQ2060" s="2"/>
      <c r="BR2060" s="2"/>
      <c r="BS2060" s="2"/>
      <c r="BT2060" s="2"/>
      <c r="BU2060" s="2"/>
      <c r="BV2060" s="2"/>
      <c r="BW2060" s="2"/>
      <c r="BX2060" s="2">
        <f>ROUND(SUMIF(AA2057:AA2058,"=36286615",FQ2057:FQ2058),2)</f>
        <v>0</v>
      </c>
      <c r="BY2060" s="2">
        <f>ROUND(SUMIF(AA2057:AA2058,"=36286615",FR2057:FR2058),2)</f>
        <v>0</v>
      </c>
      <c r="BZ2060" s="2">
        <f>ROUND(SUMIF(AA2057:AA2058,"=36286615",GL2057:GL2058),2)</f>
        <v>0</v>
      </c>
      <c r="CA2060" s="2">
        <f>ROUND(SUMIF(AA2057:AA2058,"=36286615",GM2057:GM2058),2)</f>
        <v>0</v>
      </c>
      <c r="CB2060" s="2">
        <f>ROUND(SUMIF(AA2057:AA2058,"=36286615",GN2057:GN2058),2)</f>
        <v>0</v>
      </c>
      <c r="CC2060" s="2">
        <f>ROUND(SUMIF(AA2057:AA2058,"=36286615",GO2057:GO2058),2)</f>
        <v>0</v>
      </c>
      <c r="CD2060" s="2">
        <f>ROUND(SUMIF(AA2057:AA2058,"=36286615",GP2057:GP2058),2)</f>
        <v>0</v>
      </c>
      <c r="CE2060" s="2">
        <f>AC2060-BX2060</f>
        <v>0</v>
      </c>
      <c r="CF2060" s="2">
        <f>AC2060-BY2060</f>
        <v>0</v>
      </c>
      <c r="CG2060" s="2">
        <f>BX2060-BZ2060</f>
        <v>0</v>
      </c>
      <c r="CH2060" s="2">
        <f>AC2060-BX2060-BY2060+BZ2060</f>
        <v>0</v>
      </c>
      <c r="CI2060" s="2">
        <f>BY2060-BZ2060</f>
        <v>0</v>
      </c>
      <c r="CJ2060" s="2">
        <f>ROUND(SUMIF(AA2057:AA2058,"=36286615",GX2057:GX2058),2)</f>
        <v>0</v>
      </c>
      <c r="CK2060" s="2">
        <f>ROUND(SUMIF(AA2057:AA2058,"=36286615",GY2057:GY2058),2)</f>
        <v>0</v>
      </c>
      <c r="CL2060" s="2">
        <f>ROUND(SUMIF(AA2057:AA2058,"=36286615",GZ2057:GZ2058),2)</f>
        <v>0</v>
      </c>
      <c r="CM2060" s="2"/>
      <c r="CN2060" s="2"/>
      <c r="CO2060" s="2"/>
      <c r="CP2060" s="2"/>
      <c r="CQ2060" s="2"/>
      <c r="CR2060" s="2"/>
      <c r="CS2060" s="2"/>
      <c r="CT2060" s="2"/>
      <c r="CU2060" s="2"/>
      <c r="CV2060" s="2"/>
      <c r="CW2060" s="2"/>
      <c r="CX2060" s="2"/>
      <c r="CY2060" s="2"/>
      <c r="CZ2060" s="2"/>
      <c r="DA2060" s="2"/>
      <c r="DB2060" s="2"/>
      <c r="DC2060" s="2"/>
      <c r="DD2060" s="2"/>
      <c r="DE2060" s="2"/>
      <c r="DF2060" s="2"/>
      <c r="DG2060" s="3"/>
      <c r="DH2060" s="3"/>
      <c r="DI2060" s="3"/>
      <c r="DJ2060" s="3"/>
      <c r="DK2060" s="3"/>
      <c r="DL2060" s="3"/>
      <c r="DM2060" s="3"/>
      <c r="DN2060" s="3"/>
      <c r="DO2060" s="3"/>
      <c r="DP2060" s="3"/>
      <c r="DQ2060" s="3"/>
      <c r="DR2060" s="3"/>
      <c r="DS2060" s="3"/>
      <c r="DT2060" s="3"/>
      <c r="DU2060" s="3"/>
      <c r="DV2060" s="3"/>
      <c r="DW2060" s="3"/>
      <c r="DX2060" s="3"/>
      <c r="DY2060" s="3"/>
      <c r="DZ2060" s="3"/>
      <c r="EA2060" s="3"/>
      <c r="EB2060" s="3"/>
      <c r="EC2060" s="3"/>
      <c r="ED2060" s="3"/>
      <c r="EE2060" s="3"/>
      <c r="EF2060" s="3"/>
      <c r="EG2060" s="3"/>
      <c r="EH2060" s="3"/>
      <c r="EI2060" s="3"/>
      <c r="EJ2060" s="3"/>
      <c r="EK2060" s="3"/>
      <c r="EL2060" s="3"/>
      <c r="EM2060" s="3"/>
      <c r="EN2060" s="3"/>
      <c r="EO2060" s="3"/>
      <c r="EP2060" s="3"/>
      <c r="EQ2060" s="3"/>
      <c r="ER2060" s="3"/>
      <c r="ES2060" s="3"/>
      <c r="ET2060" s="3"/>
      <c r="EU2060" s="3"/>
      <c r="EV2060" s="3"/>
      <c r="EW2060" s="3"/>
      <c r="EX2060" s="3"/>
      <c r="EY2060" s="3"/>
      <c r="EZ2060" s="3"/>
      <c r="FA2060" s="3"/>
      <c r="FB2060" s="3"/>
      <c r="FC2060" s="3"/>
      <c r="FD2060" s="3"/>
      <c r="FE2060" s="3"/>
      <c r="FF2060" s="3"/>
      <c r="FG2060" s="3"/>
      <c r="FH2060" s="3"/>
      <c r="FI2060" s="3"/>
      <c r="FJ2060" s="3"/>
      <c r="FK2060" s="3"/>
      <c r="FL2060" s="3"/>
      <c r="FM2060" s="3"/>
      <c r="FN2060" s="3"/>
      <c r="FO2060" s="3"/>
      <c r="FP2060" s="3"/>
      <c r="FQ2060" s="3"/>
      <c r="FR2060" s="3"/>
      <c r="FS2060" s="3"/>
      <c r="FT2060" s="3"/>
      <c r="FU2060" s="3"/>
      <c r="FV2060" s="3"/>
      <c r="FW2060" s="3"/>
      <c r="FX2060" s="3"/>
      <c r="FY2060" s="3"/>
      <c r="FZ2060" s="3"/>
      <c r="GA2060" s="3"/>
      <c r="GB2060" s="3"/>
      <c r="GC2060" s="3"/>
      <c r="GD2060" s="3"/>
      <c r="GE2060" s="3"/>
      <c r="GF2060" s="3"/>
      <c r="GG2060" s="3"/>
      <c r="GH2060" s="3"/>
      <c r="GI2060" s="3"/>
      <c r="GJ2060" s="3"/>
      <c r="GK2060" s="3"/>
      <c r="GL2060" s="3"/>
      <c r="GM2060" s="3"/>
      <c r="GN2060" s="3"/>
      <c r="GO2060" s="3"/>
      <c r="GP2060" s="3"/>
      <c r="GQ2060" s="3"/>
      <c r="GR2060" s="3"/>
      <c r="GS2060" s="3"/>
      <c r="GT2060" s="3"/>
      <c r="GU2060" s="3"/>
      <c r="GV2060" s="3"/>
      <c r="GW2060" s="3"/>
      <c r="GX2060" s="3">
        <v>0</v>
      </c>
    </row>
    <row r="2062" spans="1:245" x14ac:dyDescent="0.2">
      <c r="A2062" s="4">
        <v>50</v>
      </c>
      <c r="B2062" s="4">
        <v>0</v>
      </c>
      <c r="C2062" s="4">
        <v>0</v>
      </c>
      <c r="D2062" s="4">
        <v>1</v>
      </c>
      <c r="E2062" s="4">
        <v>201</v>
      </c>
      <c r="F2062" s="4">
        <f>ROUND(Source!O2060,O2062)</f>
        <v>0</v>
      </c>
      <c r="G2062" s="4" t="s">
        <v>12</v>
      </c>
      <c r="H2062" s="4" t="s">
        <v>13</v>
      </c>
      <c r="I2062" s="4"/>
      <c r="J2062" s="4"/>
      <c r="K2062" s="4">
        <v>201</v>
      </c>
      <c r="L2062" s="4">
        <v>1</v>
      </c>
      <c r="M2062" s="4">
        <v>3</v>
      </c>
      <c r="N2062" s="4" t="s">
        <v>3</v>
      </c>
      <c r="O2062" s="4">
        <v>2</v>
      </c>
      <c r="P2062" s="4"/>
      <c r="Q2062" s="4"/>
      <c r="R2062" s="4"/>
      <c r="S2062" s="4"/>
      <c r="T2062" s="4"/>
      <c r="U2062" s="4"/>
      <c r="V2062" s="4"/>
      <c r="W2062" s="4"/>
    </row>
    <row r="2063" spans="1:245" x14ac:dyDescent="0.2">
      <c r="A2063" s="4">
        <v>50</v>
      </c>
      <c r="B2063" s="4">
        <v>0</v>
      </c>
      <c r="C2063" s="4">
        <v>0</v>
      </c>
      <c r="D2063" s="4">
        <v>1</v>
      </c>
      <c r="E2063" s="4">
        <v>202</v>
      </c>
      <c r="F2063" s="4">
        <f>ROUND(Source!P2060,O2063)</f>
        <v>0</v>
      </c>
      <c r="G2063" s="4" t="s">
        <v>14</v>
      </c>
      <c r="H2063" s="4" t="s">
        <v>15</v>
      </c>
      <c r="I2063" s="4"/>
      <c r="J2063" s="4"/>
      <c r="K2063" s="4">
        <v>202</v>
      </c>
      <c r="L2063" s="4">
        <v>2</v>
      </c>
      <c r="M2063" s="4">
        <v>3</v>
      </c>
      <c r="N2063" s="4" t="s">
        <v>3</v>
      </c>
      <c r="O2063" s="4">
        <v>2</v>
      </c>
      <c r="P2063" s="4"/>
      <c r="Q2063" s="4"/>
      <c r="R2063" s="4"/>
      <c r="S2063" s="4"/>
      <c r="T2063" s="4"/>
      <c r="U2063" s="4"/>
      <c r="V2063" s="4"/>
      <c r="W2063" s="4"/>
    </row>
    <row r="2064" spans="1:245" x14ac:dyDescent="0.2">
      <c r="A2064" s="4">
        <v>50</v>
      </c>
      <c r="B2064" s="4">
        <v>0</v>
      </c>
      <c r="C2064" s="4">
        <v>0</v>
      </c>
      <c r="D2064" s="4">
        <v>1</v>
      </c>
      <c r="E2064" s="4">
        <v>222</v>
      </c>
      <c r="F2064" s="4">
        <f>ROUND(Source!AO2060,O2064)</f>
        <v>0</v>
      </c>
      <c r="G2064" s="4" t="s">
        <v>16</v>
      </c>
      <c r="H2064" s="4" t="s">
        <v>17</v>
      </c>
      <c r="I2064" s="4"/>
      <c r="J2064" s="4"/>
      <c r="K2064" s="4">
        <v>222</v>
      </c>
      <c r="L2064" s="4">
        <v>3</v>
      </c>
      <c r="M2064" s="4">
        <v>3</v>
      </c>
      <c r="N2064" s="4" t="s">
        <v>3</v>
      </c>
      <c r="O2064" s="4">
        <v>2</v>
      </c>
      <c r="P2064" s="4"/>
      <c r="Q2064" s="4"/>
      <c r="R2064" s="4"/>
      <c r="S2064" s="4"/>
      <c r="T2064" s="4"/>
      <c r="U2064" s="4"/>
      <c r="V2064" s="4"/>
      <c r="W2064" s="4"/>
    </row>
    <row r="2065" spans="1:23" x14ac:dyDescent="0.2">
      <c r="A2065" s="4">
        <v>50</v>
      </c>
      <c r="B2065" s="4">
        <v>0</v>
      </c>
      <c r="C2065" s="4">
        <v>0</v>
      </c>
      <c r="D2065" s="4">
        <v>1</v>
      </c>
      <c r="E2065" s="4">
        <v>225</v>
      </c>
      <c r="F2065" s="4">
        <f>ROUND(Source!AV2060,O2065)</f>
        <v>0</v>
      </c>
      <c r="G2065" s="4" t="s">
        <v>18</v>
      </c>
      <c r="H2065" s="4" t="s">
        <v>19</v>
      </c>
      <c r="I2065" s="4"/>
      <c r="J2065" s="4"/>
      <c r="K2065" s="4">
        <v>225</v>
      </c>
      <c r="L2065" s="4">
        <v>4</v>
      </c>
      <c r="M2065" s="4">
        <v>3</v>
      </c>
      <c r="N2065" s="4" t="s">
        <v>3</v>
      </c>
      <c r="O2065" s="4">
        <v>2</v>
      </c>
      <c r="P2065" s="4"/>
      <c r="Q2065" s="4"/>
      <c r="R2065" s="4"/>
      <c r="S2065" s="4"/>
      <c r="T2065" s="4"/>
      <c r="U2065" s="4"/>
      <c r="V2065" s="4"/>
      <c r="W2065" s="4"/>
    </row>
    <row r="2066" spans="1:23" x14ac:dyDescent="0.2">
      <c r="A2066" s="4">
        <v>50</v>
      </c>
      <c r="B2066" s="4">
        <v>0</v>
      </c>
      <c r="C2066" s="4">
        <v>0</v>
      </c>
      <c r="D2066" s="4">
        <v>1</v>
      </c>
      <c r="E2066" s="4">
        <v>226</v>
      </c>
      <c r="F2066" s="4">
        <f>ROUND(Source!AW2060,O2066)</f>
        <v>0</v>
      </c>
      <c r="G2066" s="4" t="s">
        <v>20</v>
      </c>
      <c r="H2066" s="4" t="s">
        <v>21</v>
      </c>
      <c r="I2066" s="4"/>
      <c r="J2066" s="4"/>
      <c r="K2066" s="4">
        <v>226</v>
      </c>
      <c r="L2066" s="4">
        <v>5</v>
      </c>
      <c r="M2066" s="4">
        <v>3</v>
      </c>
      <c r="N2066" s="4" t="s">
        <v>3</v>
      </c>
      <c r="O2066" s="4">
        <v>2</v>
      </c>
      <c r="P2066" s="4"/>
      <c r="Q2066" s="4"/>
      <c r="R2066" s="4"/>
      <c r="S2066" s="4"/>
      <c r="T2066" s="4"/>
      <c r="U2066" s="4"/>
      <c r="V2066" s="4"/>
      <c r="W2066" s="4"/>
    </row>
    <row r="2067" spans="1:23" x14ac:dyDescent="0.2">
      <c r="A2067" s="4">
        <v>50</v>
      </c>
      <c r="B2067" s="4">
        <v>0</v>
      </c>
      <c r="C2067" s="4">
        <v>0</v>
      </c>
      <c r="D2067" s="4">
        <v>1</v>
      </c>
      <c r="E2067" s="4">
        <v>227</v>
      </c>
      <c r="F2067" s="4">
        <f>ROUND(Source!AX2060,O2067)</f>
        <v>0</v>
      </c>
      <c r="G2067" s="4" t="s">
        <v>22</v>
      </c>
      <c r="H2067" s="4" t="s">
        <v>23</v>
      </c>
      <c r="I2067" s="4"/>
      <c r="J2067" s="4"/>
      <c r="K2067" s="4">
        <v>227</v>
      </c>
      <c r="L2067" s="4">
        <v>6</v>
      </c>
      <c r="M2067" s="4">
        <v>3</v>
      </c>
      <c r="N2067" s="4" t="s">
        <v>3</v>
      </c>
      <c r="O2067" s="4">
        <v>2</v>
      </c>
      <c r="P2067" s="4"/>
      <c r="Q2067" s="4"/>
      <c r="R2067" s="4"/>
      <c r="S2067" s="4"/>
      <c r="T2067" s="4"/>
      <c r="U2067" s="4"/>
      <c r="V2067" s="4"/>
      <c r="W2067" s="4"/>
    </row>
    <row r="2068" spans="1:23" x14ac:dyDescent="0.2">
      <c r="A2068" s="4">
        <v>50</v>
      </c>
      <c r="B2068" s="4">
        <v>0</v>
      </c>
      <c r="C2068" s="4">
        <v>0</v>
      </c>
      <c r="D2068" s="4">
        <v>1</v>
      </c>
      <c r="E2068" s="4">
        <v>228</v>
      </c>
      <c r="F2068" s="4">
        <f>ROUND(Source!AY2060,O2068)</f>
        <v>0</v>
      </c>
      <c r="G2068" s="4" t="s">
        <v>24</v>
      </c>
      <c r="H2068" s="4" t="s">
        <v>25</v>
      </c>
      <c r="I2068" s="4"/>
      <c r="J2068" s="4"/>
      <c r="K2068" s="4">
        <v>228</v>
      </c>
      <c r="L2068" s="4">
        <v>7</v>
      </c>
      <c r="M2068" s="4">
        <v>3</v>
      </c>
      <c r="N2068" s="4" t="s">
        <v>3</v>
      </c>
      <c r="O2068" s="4">
        <v>2</v>
      </c>
      <c r="P2068" s="4"/>
      <c r="Q2068" s="4"/>
      <c r="R2068" s="4"/>
      <c r="S2068" s="4"/>
      <c r="T2068" s="4"/>
      <c r="U2068" s="4"/>
      <c r="V2068" s="4"/>
      <c r="W2068" s="4"/>
    </row>
    <row r="2069" spans="1:23" x14ac:dyDescent="0.2">
      <c r="A2069" s="4">
        <v>50</v>
      </c>
      <c r="B2069" s="4">
        <v>0</v>
      </c>
      <c r="C2069" s="4">
        <v>0</v>
      </c>
      <c r="D2069" s="4">
        <v>1</v>
      </c>
      <c r="E2069" s="4">
        <v>216</v>
      </c>
      <c r="F2069" s="4">
        <f>ROUND(Source!AP2060,O2069)</f>
        <v>0</v>
      </c>
      <c r="G2069" s="4" t="s">
        <v>26</v>
      </c>
      <c r="H2069" s="4" t="s">
        <v>27</v>
      </c>
      <c r="I2069" s="4"/>
      <c r="J2069" s="4"/>
      <c r="K2069" s="4">
        <v>216</v>
      </c>
      <c r="L2069" s="4">
        <v>8</v>
      </c>
      <c r="M2069" s="4">
        <v>3</v>
      </c>
      <c r="N2069" s="4" t="s">
        <v>3</v>
      </c>
      <c r="O2069" s="4">
        <v>2</v>
      </c>
      <c r="P2069" s="4"/>
      <c r="Q2069" s="4"/>
      <c r="R2069" s="4"/>
      <c r="S2069" s="4"/>
      <c r="T2069" s="4"/>
      <c r="U2069" s="4"/>
      <c r="V2069" s="4"/>
      <c r="W2069" s="4"/>
    </row>
    <row r="2070" spans="1:23" x14ac:dyDescent="0.2">
      <c r="A2070" s="4">
        <v>50</v>
      </c>
      <c r="B2070" s="4">
        <v>0</v>
      </c>
      <c r="C2070" s="4">
        <v>0</v>
      </c>
      <c r="D2070" s="4">
        <v>1</v>
      </c>
      <c r="E2070" s="4">
        <v>223</v>
      </c>
      <c r="F2070" s="4">
        <f>ROUND(Source!AQ2060,O2070)</f>
        <v>0</v>
      </c>
      <c r="G2070" s="4" t="s">
        <v>28</v>
      </c>
      <c r="H2070" s="4" t="s">
        <v>29</v>
      </c>
      <c r="I2070" s="4"/>
      <c r="J2070" s="4"/>
      <c r="K2070" s="4">
        <v>223</v>
      </c>
      <c r="L2070" s="4">
        <v>9</v>
      </c>
      <c r="M2070" s="4">
        <v>3</v>
      </c>
      <c r="N2070" s="4" t="s">
        <v>3</v>
      </c>
      <c r="O2070" s="4">
        <v>2</v>
      </c>
      <c r="P2070" s="4"/>
      <c r="Q2070" s="4"/>
      <c r="R2070" s="4"/>
      <c r="S2070" s="4"/>
      <c r="T2070" s="4"/>
      <c r="U2070" s="4"/>
      <c r="V2070" s="4"/>
      <c r="W2070" s="4"/>
    </row>
    <row r="2071" spans="1:23" x14ac:dyDescent="0.2">
      <c r="A2071" s="4">
        <v>50</v>
      </c>
      <c r="B2071" s="4">
        <v>0</v>
      </c>
      <c r="C2071" s="4">
        <v>0</v>
      </c>
      <c r="D2071" s="4">
        <v>1</v>
      </c>
      <c r="E2071" s="4">
        <v>229</v>
      </c>
      <c r="F2071" s="4">
        <f>ROUND(Source!AZ2060,O2071)</f>
        <v>0</v>
      </c>
      <c r="G2071" s="4" t="s">
        <v>30</v>
      </c>
      <c r="H2071" s="4" t="s">
        <v>31</v>
      </c>
      <c r="I2071" s="4"/>
      <c r="J2071" s="4"/>
      <c r="K2071" s="4">
        <v>229</v>
      </c>
      <c r="L2071" s="4">
        <v>10</v>
      </c>
      <c r="M2071" s="4">
        <v>3</v>
      </c>
      <c r="N2071" s="4" t="s">
        <v>3</v>
      </c>
      <c r="O2071" s="4">
        <v>2</v>
      </c>
      <c r="P2071" s="4"/>
      <c r="Q2071" s="4"/>
      <c r="R2071" s="4"/>
      <c r="S2071" s="4"/>
      <c r="T2071" s="4"/>
      <c r="U2071" s="4"/>
      <c r="V2071" s="4"/>
      <c r="W2071" s="4"/>
    </row>
    <row r="2072" spans="1:23" x14ac:dyDescent="0.2">
      <c r="A2072" s="4">
        <v>50</v>
      </c>
      <c r="B2072" s="4">
        <v>0</v>
      </c>
      <c r="C2072" s="4">
        <v>0</v>
      </c>
      <c r="D2072" s="4">
        <v>1</v>
      </c>
      <c r="E2072" s="4">
        <v>203</v>
      </c>
      <c r="F2072" s="4">
        <f>ROUND(Source!Q2060,O2072)</f>
        <v>0</v>
      </c>
      <c r="G2072" s="4" t="s">
        <v>32</v>
      </c>
      <c r="H2072" s="4" t="s">
        <v>33</v>
      </c>
      <c r="I2072" s="4"/>
      <c r="J2072" s="4"/>
      <c r="K2072" s="4">
        <v>203</v>
      </c>
      <c r="L2072" s="4">
        <v>11</v>
      </c>
      <c r="M2072" s="4">
        <v>3</v>
      </c>
      <c r="N2072" s="4" t="s">
        <v>3</v>
      </c>
      <c r="O2072" s="4">
        <v>2</v>
      </c>
      <c r="P2072" s="4"/>
      <c r="Q2072" s="4"/>
      <c r="R2072" s="4"/>
      <c r="S2072" s="4"/>
      <c r="T2072" s="4"/>
      <c r="U2072" s="4"/>
      <c r="V2072" s="4"/>
      <c r="W2072" s="4"/>
    </row>
    <row r="2073" spans="1:23" x14ac:dyDescent="0.2">
      <c r="A2073" s="4">
        <v>50</v>
      </c>
      <c r="B2073" s="4">
        <v>0</v>
      </c>
      <c r="C2073" s="4">
        <v>0</v>
      </c>
      <c r="D2073" s="4">
        <v>1</v>
      </c>
      <c r="E2073" s="4">
        <v>231</v>
      </c>
      <c r="F2073" s="4">
        <f>ROUND(Source!BB2060,O2073)</f>
        <v>0</v>
      </c>
      <c r="G2073" s="4" t="s">
        <v>34</v>
      </c>
      <c r="H2073" s="4" t="s">
        <v>35</v>
      </c>
      <c r="I2073" s="4"/>
      <c r="J2073" s="4"/>
      <c r="K2073" s="4">
        <v>231</v>
      </c>
      <c r="L2073" s="4">
        <v>12</v>
      </c>
      <c r="M2073" s="4">
        <v>3</v>
      </c>
      <c r="N2073" s="4" t="s">
        <v>3</v>
      </c>
      <c r="O2073" s="4">
        <v>2</v>
      </c>
      <c r="P2073" s="4"/>
      <c r="Q2073" s="4"/>
      <c r="R2073" s="4"/>
      <c r="S2073" s="4"/>
      <c r="T2073" s="4"/>
      <c r="U2073" s="4"/>
      <c r="V2073" s="4"/>
      <c r="W2073" s="4"/>
    </row>
    <row r="2074" spans="1:23" x14ac:dyDescent="0.2">
      <c r="A2074" s="4">
        <v>50</v>
      </c>
      <c r="B2074" s="4">
        <v>0</v>
      </c>
      <c r="C2074" s="4">
        <v>0</v>
      </c>
      <c r="D2074" s="4">
        <v>1</v>
      </c>
      <c r="E2074" s="4">
        <v>204</v>
      </c>
      <c r="F2074" s="4">
        <f>ROUND(Source!R2060,O2074)</f>
        <v>0</v>
      </c>
      <c r="G2074" s="4" t="s">
        <v>36</v>
      </c>
      <c r="H2074" s="4" t="s">
        <v>37</v>
      </c>
      <c r="I2074" s="4"/>
      <c r="J2074" s="4"/>
      <c r="K2074" s="4">
        <v>204</v>
      </c>
      <c r="L2074" s="4">
        <v>13</v>
      </c>
      <c r="M2074" s="4">
        <v>3</v>
      </c>
      <c r="N2074" s="4" t="s">
        <v>3</v>
      </c>
      <c r="O2074" s="4">
        <v>2</v>
      </c>
      <c r="P2074" s="4"/>
      <c r="Q2074" s="4"/>
      <c r="R2074" s="4"/>
      <c r="S2074" s="4"/>
      <c r="T2074" s="4"/>
      <c r="U2074" s="4"/>
      <c r="V2074" s="4"/>
      <c r="W2074" s="4"/>
    </row>
    <row r="2075" spans="1:23" x14ac:dyDescent="0.2">
      <c r="A2075" s="4">
        <v>50</v>
      </c>
      <c r="B2075" s="4">
        <v>0</v>
      </c>
      <c r="C2075" s="4">
        <v>0</v>
      </c>
      <c r="D2075" s="4">
        <v>1</v>
      </c>
      <c r="E2075" s="4">
        <v>205</v>
      </c>
      <c r="F2075" s="4">
        <f>ROUND(Source!S2060,O2075)</f>
        <v>0</v>
      </c>
      <c r="G2075" s="4" t="s">
        <v>38</v>
      </c>
      <c r="H2075" s="4" t="s">
        <v>39</v>
      </c>
      <c r="I2075" s="4"/>
      <c r="J2075" s="4"/>
      <c r="K2075" s="4">
        <v>205</v>
      </c>
      <c r="L2075" s="4">
        <v>14</v>
      </c>
      <c r="M2075" s="4">
        <v>3</v>
      </c>
      <c r="N2075" s="4" t="s">
        <v>3</v>
      </c>
      <c r="O2075" s="4">
        <v>2</v>
      </c>
      <c r="P2075" s="4"/>
      <c r="Q2075" s="4"/>
      <c r="R2075" s="4"/>
      <c r="S2075" s="4"/>
      <c r="T2075" s="4"/>
      <c r="U2075" s="4"/>
      <c r="V2075" s="4"/>
      <c r="W2075" s="4"/>
    </row>
    <row r="2076" spans="1:23" x14ac:dyDescent="0.2">
      <c r="A2076" s="4">
        <v>50</v>
      </c>
      <c r="B2076" s="4">
        <v>0</v>
      </c>
      <c r="C2076" s="4">
        <v>0</v>
      </c>
      <c r="D2076" s="4">
        <v>1</v>
      </c>
      <c r="E2076" s="4">
        <v>232</v>
      </c>
      <c r="F2076" s="4">
        <f>ROUND(Source!BC2060,O2076)</f>
        <v>0</v>
      </c>
      <c r="G2076" s="4" t="s">
        <v>40</v>
      </c>
      <c r="H2076" s="4" t="s">
        <v>41</v>
      </c>
      <c r="I2076" s="4"/>
      <c r="J2076" s="4"/>
      <c r="K2076" s="4">
        <v>232</v>
      </c>
      <c r="L2076" s="4">
        <v>15</v>
      </c>
      <c r="M2076" s="4">
        <v>3</v>
      </c>
      <c r="N2076" s="4" t="s">
        <v>3</v>
      </c>
      <c r="O2076" s="4">
        <v>2</v>
      </c>
      <c r="P2076" s="4"/>
      <c r="Q2076" s="4"/>
      <c r="R2076" s="4"/>
      <c r="S2076" s="4"/>
      <c r="T2076" s="4"/>
      <c r="U2076" s="4"/>
      <c r="V2076" s="4"/>
      <c r="W2076" s="4"/>
    </row>
    <row r="2077" spans="1:23" x14ac:dyDescent="0.2">
      <c r="A2077" s="4">
        <v>50</v>
      </c>
      <c r="B2077" s="4">
        <v>0</v>
      </c>
      <c r="C2077" s="4">
        <v>0</v>
      </c>
      <c r="D2077" s="4">
        <v>1</v>
      </c>
      <c r="E2077" s="4">
        <v>214</v>
      </c>
      <c r="F2077" s="4">
        <f>ROUND(Source!AS2060,O2077)</f>
        <v>0</v>
      </c>
      <c r="G2077" s="4" t="s">
        <v>42</v>
      </c>
      <c r="H2077" s="4" t="s">
        <v>43</v>
      </c>
      <c r="I2077" s="4"/>
      <c r="J2077" s="4"/>
      <c r="K2077" s="4">
        <v>214</v>
      </c>
      <c r="L2077" s="4">
        <v>16</v>
      </c>
      <c r="M2077" s="4">
        <v>3</v>
      </c>
      <c r="N2077" s="4" t="s">
        <v>3</v>
      </c>
      <c r="O2077" s="4">
        <v>2</v>
      </c>
      <c r="P2077" s="4"/>
      <c r="Q2077" s="4"/>
      <c r="R2077" s="4"/>
      <c r="S2077" s="4"/>
      <c r="T2077" s="4"/>
      <c r="U2077" s="4"/>
      <c r="V2077" s="4"/>
      <c r="W2077" s="4"/>
    </row>
    <row r="2078" spans="1:23" x14ac:dyDescent="0.2">
      <c r="A2078" s="4">
        <v>50</v>
      </c>
      <c r="B2078" s="4">
        <v>0</v>
      </c>
      <c r="C2078" s="4">
        <v>0</v>
      </c>
      <c r="D2078" s="4">
        <v>1</v>
      </c>
      <c r="E2078" s="4">
        <v>215</v>
      </c>
      <c r="F2078" s="4">
        <f>ROUND(Source!AT2060,O2078)</f>
        <v>0</v>
      </c>
      <c r="G2078" s="4" t="s">
        <v>44</v>
      </c>
      <c r="H2078" s="4" t="s">
        <v>45</v>
      </c>
      <c r="I2078" s="4"/>
      <c r="J2078" s="4"/>
      <c r="K2078" s="4">
        <v>215</v>
      </c>
      <c r="L2078" s="4">
        <v>17</v>
      </c>
      <c r="M2078" s="4">
        <v>3</v>
      </c>
      <c r="N2078" s="4" t="s">
        <v>3</v>
      </c>
      <c r="O2078" s="4">
        <v>2</v>
      </c>
      <c r="P2078" s="4"/>
      <c r="Q2078" s="4"/>
      <c r="R2078" s="4"/>
      <c r="S2078" s="4"/>
      <c r="T2078" s="4"/>
      <c r="U2078" s="4"/>
      <c r="V2078" s="4"/>
      <c r="W2078" s="4"/>
    </row>
    <row r="2079" spans="1:23" x14ac:dyDescent="0.2">
      <c r="A2079" s="4">
        <v>50</v>
      </c>
      <c r="B2079" s="4">
        <v>0</v>
      </c>
      <c r="C2079" s="4">
        <v>0</v>
      </c>
      <c r="D2079" s="4">
        <v>1</v>
      </c>
      <c r="E2079" s="4">
        <v>217</v>
      </c>
      <c r="F2079" s="4">
        <f>ROUND(Source!AU2060,O2079)</f>
        <v>0</v>
      </c>
      <c r="G2079" s="4" t="s">
        <v>46</v>
      </c>
      <c r="H2079" s="4" t="s">
        <v>47</v>
      </c>
      <c r="I2079" s="4"/>
      <c r="J2079" s="4"/>
      <c r="K2079" s="4">
        <v>217</v>
      </c>
      <c r="L2079" s="4">
        <v>18</v>
      </c>
      <c r="M2079" s="4">
        <v>3</v>
      </c>
      <c r="N2079" s="4" t="s">
        <v>3</v>
      </c>
      <c r="O2079" s="4">
        <v>2</v>
      </c>
      <c r="P2079" s="4"/>
      <c r="Q2079" s="4"/>
      <c r="R2079" s="4"/>
      <c r="S2079" s="4"/>
      <c r="T2079" s="4"/>
      <c r="U2079" s="4"/>
      <c r="V2079" s="4"/>
      <c r="W2079" s="4"/>
    </row>
    <row r="2080" spans="1:23" x14ac:dyDescent="0.2">
      <c r="A2080" s="4">
        <v>50</v>
      </c>
      <c r="B2080" s="4">
        <v>0</v>
      </c>
      <c r="C2080" s="4">
        <v>0</v>
      </c>
      <c r="D2080" s="4">
        <v>1</v>
      </c>
      <c r="E2080" s="4">
        <v>230</v>
      </c>
      <c r="F2080" s="4">
        <f>ROUND(Source!BA2060,O2080)</f>
        <v>0</v>
      </c>
      <c r="G2080" s="4" t="s">
        <v>48</v>
      </c>
      <c r="H2080" s="4" t="s">
        <v>49</v>
      </c>
      <c r="I2080" s="4"/>
      <c r="J2080" s="4"/>
      <c r="K2080" s="4">
        <v>230</v>
      </c>
      <c r="L2080" s="4">
        <v>19</v>
      </c>
      <c r="M2080" s="4">
        <v>3</v>
      </c>
      <c r="N2080" s="4" t="s">
        <v>3</v>
      </c>
      <c r="O2080" s="4">
        <v>2</v>
      </c>
      <c r="P2080" s="4"/>
      <c r="Q2080" s="4"/>
      <c r="R2080" s="4"/>
      <c r="S2080" s="4"/>
      <c r="T2080" s="4"/>
      <c r="U2080" s="4"/>
      <c r="V2080" s="4"/>
      <c r="W2080" s="4"/>
    </row>
    <row r="2081" spans="1:245" x14ac:dyDescent="0.2">
      <c r="A2081" s="4">
        <v>50</v>
      </c>
      <c r="B2081" s="4">
        <v>0</v>
      </c>
      <c r="C2081" s="4">
        <v>0</v>
      </c>
      <c r="D2081" s="4">
        <v>1</v>
      </c>
      <c r="E2081" s="4">
        <v>206</v>
      </c>
      <c r="F2081" s="4">
        <f>ROUND(Source!T2060,O2081)</f>
        <v>0</v>
      </c>
      <c r="G2081" s="4" t="s">
        <v>50</v>
      </c>
      <c r="H2081" s="4" t="s">
        <v>51</v>
      </c>
      <c r="I2081" s="4"/>
      <c r="J2081" s="4"/>
      <c r="K2081" s="4">
        <v>206</v>
      </c>
      <c r="L2081" s="4">
        <v>20</v>
      </c>
      <c r="M2081" s="4">
        <v>3</v>
      </c>
      <c r="N2081" s="4" t="s">
        <v>3</v>
      </c>
      <c r="O2081" s="4">
        <v>2</v>
      </c>
      <c r="P2081" s="4"/>
      <c r="Q2081" s="4"/>
      <c r="R2081" s="4"/>
      <c r="S2081" s="4"/>
      <c r="T2081" s="4"/>
      <c r="U2081" s="4"/>
      <c r="V2081" s="4"/>
      <c r="W2081" s="4"/>
    </row>
    <row r="2082" spans="1:245" x14ac:dyDescent="0.2">
      <c r="A2082" s="4">
        <v>50</v>
      </c>
      <c r="B2082" s="4">
        <v>0</v>
      </c>
      <c r="C2082" s="4">
        <v>0</v>
      </c>
      <c r="D2082" s="4">
        <v>1</v>
      </c>
      <c r="E2082" s="4">
        <v>207</v>
      </c>
      <c r="F2082" s="4">
        <f>Source!U2060</f>
        <v>0</v>
      </c>
      <c r="G2082" s="4" t="s">
        <v>52</v>
      </c>
      <c r="H2082" s="4" t="s">
        <v>53</v>
      </c>
      <c r="I2082" s="4"/>
      <c r="J2082" s="4"/>
      <c r="K2082" s="4">
        <v>207</v>
      </c>
      <c r="L2082" s="4">
        <v>21</v>
      </c>
      <c r="M2082" s="4">
        <v>3</v>
      </c>
      <c r="N2082" s="4" t="s">
        <v>3</v>
      </c>
      <c r="O2082" s="4">
        <v>-1</v>
      </c>
      <c r="P2082" s="4"/>
      <c r="Q2082" s="4"/>
      <c r="R2082" s="4"/>
      <c r="S2082" s="4"/>
      <c r="T2082" s="4"/>
      <c r="U2082" s="4"/>
      <c r="V2082" s="4"/>
      <c r="W2082" s="4"/>
    </row>
    <row r="2083" spans="1:245" x14ac:dyDescent="0.2">
      <c r="A2083" s="4">
        <v>50</v>
      </c>
      <c r="B2083" s="4">
        <v>0</v>
      </c>
      <c r="C2083" s="4">
        <v>0</v>
      </c>
      <c r="D2083" s="4">
        <v>1</v>
      </c>
      <c r="E2083" s="4">
        <v>208</v>
      </c>
      <c r="F2083" s="4">
        <f>Source!V2060</f>
        <v>0</v>
      </c>
      <c r="G2083" s="4" t="s">
        <v>54</v>
      </c>
      <c r="H2083" s="4" t="s">
        <v>55</v>
      </c>
      <c r="I2083" s="4"/>
      <c r="J2083" s="4"/>
      <c r="K2083" s="4">
        <v>208</v>
      </c>
      <c r="L2083" s="4">
        <v>22</v>
      </c>
      <c r="M2083" s="4">
        <v>3</v>
      </c>
      <c r="N2083" s="4" t="s">
        <v>3</v>
      </c>
      <c r="O2083" s="4">
        <v>-1</v>
      </c>
      <c r="P2083" s="4"/>
      <c r="Q2083" s="4"/>
      <c r="R2083" s="4"/>
      <c r="S2083" s="4"/>
      <c r="T2083" s="4"/>
      <c r="U2083" s="4"/>
      <c r="V2083" s="4"/>
      <c r="W2083" s="4"/>
    </row>
    <row r="2084" spans="1:245" x14ac:dyDescent="0.2">
      <c r="A2084" s="4">
        <v>50</v>
      </c>
      <c r="B2084" s="4">
        <v>0</v>
      </c>
      <c r="C2084" s="4">
        <v>0</v>
      </c>
      <c r="D2084" s="4">
        <v>1</v>
      </c>
      <c r="E2084" s="4">
        <v>209</v>
      </c>
      <c r="F2084" s="4">
        <f>ROUND(Source!W2060,O2084)</f>
        <v>0</v>
      </c>
      <c r="G2084" s="4" t="s">
        <v>56</v>
      </c>
      <c r="H2084" s="4" t="s">
        <v>57</v>
      </c>
      <c r="I2084" s="4"/>
      <c r="J2084" s="4"/>
      <c r="K2084" s="4">
        <v>209</v>
      </c>
      <c r="L2084" s="4">
        <v>23</v>
      </c>
      <c r="M2084" s="4">
        <v>3</v>
      </c>
      <c r="N2084" s="4" t="s">
        <v>3</v>
      </c>
      <c r="O2084" s="4">
        <v>2</v>
      </c>
      <c r="P2084" s="4"/>
      <c r="Q2084" s="4"/>
      <c r="R2084" s="4"/>
      <c r="S2084" s="4"/>
      <c r="T2084" s="4"/>
      <c r="U2084" s="4"/>
      <c r="V2084" s="4"/>
      <c r="W2084" s="4"/>
    </row>
    <row r="2085" spans="1:245" x14ac:dyDescent="0.2">
      <c r="A2085" s="4">
        <v>50</v>
      </c>
      <c r="B2085" s="4">
        <v>0</v>
      </c>
      <c r="C2085" s="4">
        <v>0</v>
      </c>
      <c r="D2085" s="4">
        <v>1</v>
      </c>
      <c r="E2085" s="4">
        <v>210</v>
      </c>
      <c r="F2085" s="4">
        <f>ROUND(Source!X2060,O2085)</f>
        <v>0</v>
      </c>
      <c r="G2085" s="4" t="s">
        <v>58</v>
      </c>
      <c r="H2085" s="4" t="s">
        <v>59</v>
      </c>
      <c r="I2085" s="4"/>
      <c r="J2085" s="4"/>
      <c r="K2085" s="4">
        <v>210</v>
      </c>
      <c r="L2085" s="4">
        <v>24</v>
      </c>
      <c r="M2085" s="4">
        <v>3</v>
      </c>
      <c r="N2085" s="4" t="s">
        <v>3</v>
      </c>
      <c r="O2085" s="4">
        <v>2</v>
      </c>
      <c r="P2085" s="4"/>
      <c r="Q2085" s="4"/>
      <c r="R2085" s="4"/>
      <c r="S2085" s="4"/>
      <c r="T2085" s="4"/>
      <c r="U2085" s="4"/>
      <c r="V2085" s="4"/>
      <c r="W2085" s="4"/>
    </row>
    <row r="2086" spans="1:245" x14ac:dyDescent="0.2">
      <c r="A2086" s="4">
        <v>50</v>
      </c>
      <c r="B2086" s="4">
        <v>0</v>
      </c>
      <c r="C2086" s="4">
        <v>0</v>
      </c>
      <c r="D2086" s="4">
        <v>1</v>
      </c>
      <c r="E2086" s="4">
        <v>211</v>
      </c>
      <c r="F2086" s="4">
        <f>ROUND(Source!Y2060,O2086)</f>
        <v>0</v>
      </c>
      <c r="G2086" s="4" t="s">
        <v>60</v>
      </c>
      <c r="H2086" s="4" t="s">
        <v>61</v>
      </c>
      <c r="I2086" s="4"/>
      <c r="J2086" s="4"/>
      <c r="K2086" s="4">
        <v>211</v>
      </c>
      <c r="L2086" s="4">
        <v>25</v>
      </c>
      <c r="M2086" s="4">
        <v>3</v>
      </c>
      <c r="N2086" s="4" t="s">
        <v>3</v>
      </c>
      <c r="O2086" s="4">
        <v>2</v>
      </c>
      <c r="P2086" s="4"/>
      <c r="Q2086" s="4"/>
      <c r="R2086" s="4"/>
      <c r="S2086" s="4"/>
      <c r="T2086" s="4"/>
      <c r="U2086" s="4"/>
      <c r="V2086" s="4"/>
      <c r="W2086" s="4"/>
    </row>
    <row r="2087" spans="1:245" x14ac:dyDescent="0.2">
      <c r="A2087" s="4">
        <v>50</v>
      </c>
      <c r="B2087" s="4">
        <v>0</v>
      </c>
      <c r="C2087" s="4">
        <v>0</v>
      </c>
      <c r="D2087" s="4">
        <v>1</v>
      </c>
      <c r="E2087" s="4">
        <v>224</v>
      </c>
      <c r="F2087" s="4">
        <f>ROUND(Source!AR2060,O2087)</f>
        <v>0</v>
      </c>
      <c r="G2087" s="4" t="s">
        <v>62</v>
      </c>
      <c r="H2087" s="4" t="s">
        <v>63</v>
      </c>
      <c r="I2087" s="4"/>
      <c r="J2087" s="4"/>
      <c r="K2087" s="4">
        <v>224</v>
      </c>
      <c r="L2087" s="4">
        <v>26</v>
      </c>
      <c r="M2087" s="4">
        <v>3</v>
      </c>
      <c r="N2087" s="4" t="s">
        <v>3</v>
      </c>
      <c r="O2087" s="4">
        <v>2</v>
      </c>
      <c r="P2087" s="4"/>
      <c r="Q2087" s="4"/>
      <c r="R2087" s="4"/>
      <c r="S2087" s="4"/>
      <c r="T2087" s="4"/>
      <c r="U2087" s="4"/>
      <c r="V2087" s="4"/>
      <c r="W2087" s="4"/>
    </row>
    <row r="2089" spans="1:245" x14ac:dyDescent="0.2">
      <c r="A2089" s="1">
        <v>5</v>
      </c>
      <c r="B2089" s="1">
        <v>1</v>
      </c>
      <c r="C2089" s="1"/>
      <c r="D2089" s="1">
        <f>ROW(A2099)</f>
        <v>2099</v>
      </c>
      <c r="E2089" s="1"/>
      <c r="F2089" s="1" t="s">
        <v>278</v>
      </c>
      <c r="G2089" s="1" t="s">
        <v>279</v>
      </c>
      <c r="H2089" s="1" t="s">
        <v>3</v>
      </c>
      <c r="I2089" s="1">
        <v>0</v>
      </c>
      <c r="J2089" s="1"/>
      <c r="K2089" s="1">
        <v>-1</v>
      </c>
      <c r="L2089" s="1"/>
      <c r="M2089" s="1"/>
      <c r="N2089" s="1"/>
      <c r="O2089" s="1"/>
      <c r="P2089" s="1"/>
      <c r="Q2089" s="1"/>
      <c r="R2089" s="1"/>
      <c r="S2089" s="1"/>
      <c r="T2089" s="1"/>
      <c r="U2089" s="1" t="s">
        <v>3</v>
      </c>
      <c r="V2089" s="1">
        <v>0</v>
      </c>
      <c r="W2089" s="1"/>
      <c r="X2089" s="1"/>
      <c r="Y2089" s="1"/>
      <c r="Z2089" s="1"/>
      <c r="AA2089" s="1"/>
      <c r="AB2089" s="1" t="s">
        <v>3</v>
      </c>
      <c r="AC2089" s="1" t="s">
        <v>3</v>
      </c>
      <c r="AD2089" s="1" t="s">
        <v>3</v>
      </c>
      <c r="AE2089" s="1" t="s">
        <v>3</v>
      </c>
      <c r="AF2089" s="1" t="s">
        <v>3</v>
      </c>
      <c r="AG2089" s="1" t="s">
        <v>3</v>
      </c>
      <c r="AH2089" s="1"/>
      <c r="AI2089" s="1"/>
      <c r="AJ2089" s="1"/>
      <c r="AK2089" s="1"/>
      <c r="AL2089" s="1"/>
      <c r="AM2089" s="1"/>
      <c r="AN2089" s="1"/>
      <c r="AO2089" s="1"/>
      <c r="AP2089" s="1" t="s">
        <v>3</v>
      </c>
      <c r="AQ2089" s="1" t="s">
        <v>3</v>
      </c>
      <c r="AR2089" s="1" t="s">
        <v>3</v>
      </c>
      <c r="AS2089" s="1"/>
      <c r="AT2089" s="1"/>
      <c r="AU2089" s="1"/>
      <c r="AV2089" s="1"/>
      <c r="AW2089" s="1"/>
      <c r="AX2089" s="1"/>
      <c r="AY2089" s="1"/>
      <c r="AZ2089" s="1" t="s">
        <v>3</v>
      </c>
      <c r="BA2089" s="1"/>
      <c r="BB2089" s="1" t="s">
        <v>3</v>
      </c>
      <c r="BC2089" s="1" t="s">
        <v>3</v>
      </c>
      <c r="BD2089" s="1" t="s">
        <v>3</v>
      </c>
      <c r="BE2089" s="1" t="s">
        <v>3</v>
      </c>
      <c r="BF2089" s="1" t="s">
        <v>3</v>
      </c>
      <c r="BG2089" s="1" t="s">
        <v>3</v>
      </c>
      <c r="BH2089" s="1" t="s">
        <v>3</v>
      </c>
      <c r="BI2089" s="1" t="s">
        <v>3</v>
      </c>
      <c r="BJ2089" s="1" t="s">
        <v>3</v>
      </c>
      <c r="BK2089" s="1" t="s">
        <v>3</v>
      </c>
      <c r="BL2089" s="1" t="s">
        <v>3</v>
      </c>
      <c r="BM2089" s="1" t="s">
        <v>3</v>
      </c>
      <c r="BN2089" s="1" t="s">
        <v>3</v>
      </c>
      <c r="BO2089" s="1" t="s">
        <v>3</v>
      </c>
      <c r="BP2089" s="1" t="s">
        <v>3</v>
      </c>
      <c r="BQ2089" s="1"/>
      <c r="BR2089" s="1"/>
      <c r="BS2089" s="1"/>
      <c r="BT2089" s="1"/>
      <c r="BU2089" s="1"/>
      <c r="BV2089" s="1"/>
      <c r="BW2089" s="1"/>
      <c r="BX2089" s="1">
        <v>0</v>
      </c>
      <c r="BY2089" s="1"/>
      <c r="BZ2089" s="1"/>
      <c r="CA2089" s="1"/>
      <c r="CB2089" s="1"/>
      <c r="CC2089" s="1"/>
      <c r="CD2089" s="1"/>
      <c r="CE2089" s="1"/>
      <c r="CF2089" s="1"/>
      <c r="CG2089" s="1"/>
      <c r="CH2089" s="1"/>
      <c r="CI2089" s="1"/>
      <c r="CJ2089" s="1">
        <v>0</v>
      </c>
    </row>
    <row r="2091" spans="1:245" x14ac:dyDescent="0.2">
      <c r="A2091" s="2">
        <v>52</v>
      </c>
      <c r="B2091" s="2">
        <f t="shared" ref="B2091:G2091" si="891">B2099</f>
        <v>1</v>
      </c>
      <c r="C2091" s="2">
        <f t="shared" si="891"/>
        <v>5</v>
      </c>
      <c r="D2091" s="2">
        <f t="shared" si="891"/>
        <v>2089</v>
      </c>
      <c r="E2091" s="2">
        <f t="shared" si="891"/>
        <v>0</v>
      </c>
      <c r="F2091" s="2" t="str">
        <f t="shared" si="891"/>
        <v>1.1.3</v>
      </c>
      <c r="G2091" s="2" t="str">
        <f t="shared" si="891"/>
        <v>Устройство тротуара</v>
      </c>
      <c r="H2091" s="2"/>
      <c r="I2091" s="2"/>
      <c r="J2091" s="2"/>
      <c r="K2091" s="2"/>
      <c r="L2091" s="2"/>
      <c r="M2091" s="2"/>
      <c r="N2091" s="2"/>
      <c r="O2091" s="2">
        <f t="shared" ref="O2091:AT2091" si="892">O2099</f>
        <v>0</v>
      </c>
      <c r="P2091" s="2">
        <f t="shared" si="892"/>
        <v>0</v>
      </c>
      <c r="Q2091" s="2">
        <f t="shared" si="892"/>
        <v>0</v>
      </c>
      <c r="R2091" s="2">
        <f t="shared" si="892"/>
        <v>0</v>
      </c>
      <c r="S2091" s="2">
        <f t="shared" si="892"/>
        <v>0</v>
      </c>
      <c r="T2091" s="2">
        <f t="shared" si="892"/>
        <v>0</v>
      </c>
      <c r="U2091" s="2">
        <f t="shared" si="892"/>
        <v>0</v>
      </c>
      <c r="V2091" s="2">
        <f t="shared" si="892"/>
        <v>0</v>
      </c>
      <c r="W2091" s="2">
        <f t="shared" si="892"/>
        <v>0</v>
      </c>
      <c r="X2091" s="2">
        <f t="shared" si="892"/>
        <v>0</v>
      </c>
      <c r="Y2091" s="2">
        <f t="shared" si="892"/>
        <v>0</v>
      </c>
      <c r="Z2091" s="2">
        <f t="shared" si="892"/>
        <v>0</v>
      </c>
      <c r="AA2091" s="2">
        <f t="shared" si="892"/>
        <v>0</v>
      </c>
      <c r="AB2091" s="2">
        <f t="shared" si="892"/>
        <v>0</v>
      </c>
      <c r="AC2091" s="2">
        <f t="shared" si="892"/>
        <v>0</v>
      </c>
      <c r="AD2091" s="2">
        <f t="shared" si="892"/>
        <v>0</v>
      </c>
      <c r="AE2091" s="2">
        <f t="shared" si="892"/>
        <v>0</v>
      </c>
      <c r="AF2091" s="2">
        <f t="shared" si="892"/>
        <v>0</v>
      </c>
      <c r="AG2091" s="2">
        <f t="shared" si="892"/>
        <v>0</v>
      </c>
      <c r="AH2091" s="2">
        <f t="shared" si="892"/>
        <v>0</v>
      </c>
      <c r="AI2091" s="2">
        <f t="shared" si="892"/>
        <v>0</v>
      </c>
      <c r="AJ2091" s="2">
        <f t="shared" si="892"/>
        <v>0</v>
      </c>
      <c r="AK2091" s="2">
        <f t="shared" si="892"/>
        <v>0</v>
      </c>
      <c r="AL2091" s="2">
        <f t="shared" si="892"/>
        <v>0</v>
      </c>
      <c r="AM2091" s="2">
        <f t="shared" si="892"/>
        <v>0</v>
      </c>
      <c r="AN2091" s="2">
        <f t="shared" si="892"/>
        <v>0</v>
      </c>
      <c r="AO2091" s="2">
        <f t="shared" si="892"/>
        <v>0</v>
      </c>
      <c r="AP2091" s="2">
        <f t="shared" si="892"/>
        <v>0</v>
      </c>
      <c r="AQ2091" s="2">
        <f t="shared" si="892"/>
        <v>0</v>
      </c>
      <c r="AR2091" s="2">
        <f t="shared" si="892"/>
        <v>0</v>
      </c>
      <c r="AS2091" s="2">
        <f t="shared" si="892"/>
        <v>0</v>
      </c>
      <c r="AT2091" s="2">
        <f t="shared" si="892"/>
        <v>0</v>
      </c>
      <c r="AU2091" s="2">
        <f t="shared" ref="AU2091:BZ2091" si="893">AU2099</f>
        <v>0</v>
      </c>
      <c r="AV2091" s="2">
        <f t="shared" si="893"/>
        <v>0</v>
      </c>
      <c r="AW2091" s="2">
        <f t="shared" si="893"/>
        <v>0</v>
      </c>
      <c r="AX2091" s="2">
        <f t="shared" si="893"/>
        <v>0</v>
      </c>
      <c r="AY2091" s="2">
        <f t="shared" si="893"/>
        <v>0</v>
      </c>
      <c r="AZ2091" s="2">
        <f t="shared" si="893"/>
        <v>0</v>
      </c>
      <c r="BA2091" s="2">
        <f t="shared" si="893"/>
        <v>0</v>
      </c>
      <c r="BB2091" s="2">
        <f t="shared" si="893"/>
        <v>0</v>
      </c>
      <c r="BC2091" s="2">
        <f t="shared" si="893"/>
        <v>0</v>
      </c>
      <c r="BD2091" s="2">
        <f t="shared" si="893"/>
        <v>0</v>
      </c>
      <c r="BE2091" s="2">
        <f t="shared" si="893"/>
        <v>0</v>
      </c>
      <c r="BF2091" s="2">
        <f t="shared" si="893"/>
        <v>0</v>
      </c>
      <c r="BG2091" s="2">
        <f t="shared" si="893"/>
        <v>0</v>
      </c>
      <c r="BH2091" s="2">
        <f t="shared" si="893"/>
        <v>0</v>
      </c>
      <c r="BI2091" s="2">
        <f t="shared" si="893"/>
        <v>0</v>
      </c>
      <c r="BJ2091" s="2">
        <f t="shared" si="893"/>
        <v>0</v>
      </c>
      <c r="BK2091" s="2">
        <f t="shared" si="893"/>
        <v>0</v>
      </c>
      <c r="BL2091" s="2">
        <f t="shared" si="893"/>
        <v>0</v>
      </c>
      <c r="BM2091" s="2">
        <f t="shared" si="893"/>
        <v>0</v>
      </c>
      <c r="BN2091" s="2">
        <f t="shared" si="893"/>
        <v>0</v>
      </c>
      <c r="BO2091" s="2">
        <f t="shared" si="893"/>
        <v>0</v>
      </c>
      <c r="BP2091" s="2">
        <f t="shared" si="893"/>
        <v>0</v>
      </c>
      <c r="BQ2091" s="2">
        <f t="shared" si="893"/>
        <v>0</v>
      </c>
      <c r="BR2091" s="2">
        <f t="shared" si="893"/>
        <v>0</v>
      </c>
      <c r="BS2091" s="2">
        <f t="shared" si="893"/>
        <v>0</v>
      </c>
      <c r="BT2091" s="2">
        <f t="shared" si="893"/>
        <v>0</v>
      </c>
      <c r="BU2091" s="2">
        <f t="shared" si="893"/>
        <v>0</v>
      </c>
      <c r="BV2091" s="2">
        <f t="shared" si="893"/>
        <v>0</v>
      </c>
      <c r="BW2091" s="2">
        <f t="shared" si="893"/>
        <v>0</v>
      </c>
      <c r="BX2091" s="2">
        <f t="shared" si="893"/>
        <v>0</v>
      </c>
      <c r="BY2091" s="2">
        <f t="shared" si="893"/>
        <v>0</v>
      </c>
      <c r="BZ2091" s="2">
        <f t="shared" si="893"/>
        <v>0</v>
      </c>
      <c r="CA2091" s="2">
        <f t="shared" ref="CA2091:DF2091" si="894">CA2099</f>
        <v>0</v>
      </c>
      <c r="CB2091" s="2">
        <f t="shared" si="894"/>
        <v>0</v>
      </c>
      <c r="CC2091" s="2">
        <f t="shared" si="894"/>
        <v>0</v>
      </c>
      <c r="CD2091" s="2">
        <f t="shared" si="894"/>
        <v>0</v>
      </c>
      <c r="CE2091" s="2">
        <f t="shared" si="894"/>
        <v>0</v>
      </c>
      <c r="CF2091" s="2">
        <f t="shared" si="894"/>
        <v>0</v>
      </c>
      <c r="CG2091" s="2">
        <f t="shared" si="894"/>
        <v>0</v>
      </c>
      <c r="CH2091" s="2">
        <f t="shared" si="894"/>
        <v>0</v>
      </c>
      <c r="CI2091" s="2">
        <f t="shared" si="894"/>
        <v>0</v>
      </c>
      <c r="CJ2091" s="2">
        <f t="shared" si="894"/>
        <v>0</v>
      </c>
      <c r="CK2091" s="2">
        <f t="shared" si="894"/>
        <v>0</v>
      </c>
      <c r="CL2091" s="2">
        <f t="shared" si="894"/>
        <v>0</v>
      </c>
      <c r="CM2091" s="2">
        <f t="shared" si="894"/>
        <v>0</v>
      </c>
      <c r="CN2091" s="2">
        <f t="shared" si="894"/>
        <v>0</v>
      </c>
      <c r="CO2091" s="2">
        <f t="shared" si="894"/>
        <v>0</v>
      </c>
      <c r="CP2091" s="2">
        <f t="shared" si="894"/>
        <v>0</v>
      </c>
      <c r="CQ2091" s="2">
        <f t="shared" si="894"/>
        <v>0</v>
      </c>
      <c r="CR2091" s="2">
        <f t="shared" si="894"/>
        <v>0</v>
      </c>
      <c r="CS2091" s="2">
        <f t="shared" si="894"/>
        <v>0</v>
      </c>
      <c r="CT2091" s="2">
        <f t="shared" si="894"/>
        <v>0</v>
      </c>
      <c r="CU2091" s="2">
        <f t="shared" si="894"/>
        <v>0</v>
      </c>
      <c r="CV2091" s="2">
        <f t="shared" si="894"/>
        <v>0</v>
      </c>
      <c r="CW2091" s="2">
        <f t="shared" si="894"/>
        <v>0</v>
      </c>
      <c r="CX2091" s="2">
        <f t="shared" si="894"/>
        <v>0</v>
      </c>
      <c r="CY2091" s="2">
        <f t="shared" si="894"/>
        <v>0</v>
      </c>
      <c r="CZ2091" s="2">
        <f t="shared" si="894"/>
        <v>0</v>
      </c>
      <c r="DA2091" s="2">
        <f t="shared" si="894"/>
        <v>0</v>
      </c>
      <c r="DB2091" s="2">
        <f t="shared" si="894"/>
        <v>0</v>
      </c>
      <c r="DC2091" s="2">
        <f t="shared" si="894"/>
        <v>0</v>
      </c>
      <c r="DD2091" s="2">
        <f t="shared" si="894"/>
        <v>0</v>
      </c>
      <c r="DE2091" s="2">
        <f t="shared" si="894"/>
        <v>0</v>
      </c>
      <c r="DF2091" s="2">
        <f t="shared" si="894"/>
        <v>0</v>
      </c>
      <c r="DG2091" s="3">
        <f t="shared" ref="DG2091:EL2091" si="895">DG2099</f>
        <v>0</v>
      </c>
      <c r="DH2091" s="3">
        <f t="shared" si="895"/>
        <v>0</v>
      </c>
      <c r="DI2091" s="3">
        <f t="shared" si="895"/>
        <v>0</v>
      </c>
      <c r="DJ2091" s="3">
        <f t="shared" si="895"/>
        <v>0</v>
      </c>
      <c r="DK2091" s="3">
        <f t="shared" si="895"/>
        <v>0</v>
      </c>
      <c r="DL2091" s="3">
        <f t="shared" si="895"/>
        <v>0</v>
      </c>
      <c r="DM2091" s="3">
        <f t="shared" si="895"/>
        <v>0</v>
      </c>
      <c r="DN2091" s="3">
        <f t="shared" si="895"/>
        <v>0</v>
      </c>
      <c r="DO2091" s="3">
        <f t="shared" si="895"/>
        <v>0</v>
      </c>
      <c r="DP2091" s="3">
        <f t="shared" si="895"/>
        <v>0</v>
      </c>
      <c r="DQ2091" s="3">
        <f t="shared" si="895"/>
        <v>0</v>
      </c>
      <c r="DR2091" s="3">
        <f t="shared" si="895"/>
        <v>0</v>
      </c>
      <c r="DS2091" s="3">
        <f t="shared" si="895"/>
        <v>0</v>
      </c>
      <c r="DT2091" s="3">
        <f t="shared" si="895"/>
        <v>0</v>
      </c>
      <c r="DU2091" s="3">
        <f t="shared" si="895"/>
        <v>0</v>
      </c>
      <c r="DV2091" s="3">
        <f t="shared" si="895"/>
        <v>0</v>
      </c>
      <c r="DW2091" s="3">
        <f t="shared" si="895"/>
        <v>0</v>
      </c>
      <c r="DX2091" s="3">
        <f t="shared" si="895"/>
        <v>0</v>
      </c>
      <c r="DY2091" s="3">
        <f t="shared" si="895"/>
        <v>0</v>
      </c>
      <c r="DZ2091" s="3">
        <f t="shared" si="895"/>
        <v>0</v>
      </c>
      <c r="EA2091" s="3">
        <f t="shared" si="895"/>
        <v>0</v>
      </c>
      <c r="EB2091" s="3">
        <f t="shared" si="895"/>
        <v>0</v>
      </c>
      <c r="EC2091" s="3">
        <f t="shared" si="895"/>
        <v>0</v>
      </c>
      <c r="ED2091" s="3">
        <f t="shared" si="895"/>
        <v>0</v>
      </c>
      <c r="EE2091" s="3">
        <f t="shared" si="895"/>
        <v>0</v>
      </c>
      <c r="EF2091" s="3">
        <f t="shared" si="895"/>
        <v>0</v>
      </c>
      <c r="EG2091" s="3">
        <f t="shared" si="895"/>
        <v>0</v>
      </c>
      <c r="EH2091" s="3">
        <f t="shared" si="895"/>
        <v>0</v>
      </c>
      <c r="EI2091" s="3">
        <f t="shared" si="895"/>
        <v>0</v>
      </c>
      <c r="EJ2091" s="3">
        <f t="shared" si="895"/>
        <v>0</v>
      </c>
      <c r="EK2091" s="3">
        <f t="shared" si="895"/>
        <v>0</v>
      </c>
      <c r="EL2091" s="3">
        <f t="shared" si="895"/>
        <v>0</v>
      </c>
      <c r="EM2091" s="3">
        <f t="shared" ref="EM2091:FR2091" si="896">EM2099</f>
        <v>0</v>
      </c>
      <c r="EN2091" s="3">
        <f t="shared" si="896"/>
        <v>0</v>
      </c>
      <c r="EO2091" s="3">
        <f t="shared" si="896"/>
        <v>0</v>
      </c>
      <c r="EP2091" s="3">
        <f t="shared" si="896"/>
        <v>0</v>
      </c>
      <c r="EQ2091" s="3">
        <f t="shared" si="896"/>
        <v>0</v>
      </c>
      <c r="ER2091" s="3">
        <f t="shared" si="896"/>
        <v>0</v>
      </c>
      <c r="ES2091" s="3">
        <f t="shared" si="896"/>
        <v>0</v>
      </c>
      <c r="ET2091" s="3">
        <f t="shared" si="896"/>
        <v>0</v>
      </c>
      <c r="EU2091" s="3">
        <f t="shared" si="896"/>
        <v>0</v>
      </c>
      <c r="EV2091" s="3">
        <f t="shared" si="896"/>
        <v>0</v>
      </c>
      <c r="EW2091" s="3">
        <f t="shared" si="896"/>
        <v>0</v>
      </c>
      <c r="EX2091" s="3">
        <f t="shared" si="896"/>
        <v>0</v>
      </c>
      <c r="EY2091" s="3">
        <f t="shared" si="896"/>
        <v>0</v>
      </c>
      <c r="EZ2091" s="3">
        <f t="shared" si="896"/>
        <v>0</v>
      </c>
      <c r="FA2091" s="3">
        <f t="shared" si="896"/>
        <v>0</v>
      </c>
      <c r="FB2091" s="3">
        <f t="shared" si="896"/>
        <v>0</v>
      </c>
      <c r="FC2091" s="3">
        <f t="shared" si="896"/>
        <v>0</v>
      </c>
      <c r="FD2091" s="3">
        <f t="shared" si="896"/>
        <v>0</v>
      </c>
      <c r="FE2091" s="3">
        <f t="shared" si="896"/>
        <v>0</v>
      </c>
      <c r="FF2091" s="3">
        <f t="shared" si="896"/>
        <v>0</v>
      </c>
      <c r="FG2091" s="3">
        <f t="shared" si="896"/>
        <v>0</v>
      </c>
      <c r="FH2091" s="3">
        <f t="shared" si="896"/>
        <v>0</v>
      </c>
      <c r="FI2091" s="3">
        <f t="shared" si="896"/>
        <v>0</v>
      </c>
      <c r="FJ2091" s="3">
        <f t="shared" si="896"/>
        <v>0</v>
      </c>
      <c r="FK2091" s="3">
        <f t="shared" si="896"/>
        <v>0</v>
      </c>
      <c r="FL2091" s="3">
        <f t="shared" si="896"/>
        <v>0</v>
      </c>
      <c r="FM2091" s="3">
        <f t="shared" si="896"/>
        <v>0</v>
      </c>
      <c r="FN2091" s="3">
        <f t="shared" si="896"/>
        <v>0</v>
      </c>
      <c r="FO2091" s="3">
        <f t="shared" si="896"/>
        <v>0</v>
      </c>
      <c r="FP2091" s="3">
        <f t="shared" si="896"/>
        <v>0</v>
      </c>
      <c r="FQ2091" s="3">
        <f t="shared" si="896"/>
        <v>0</v>
      </c>
      <c r="FR2091" s="3">
        <f t="shared" si="896"/>
        <v>0</v>
      </c>
      <c r="FS2091" s="3">
        <f t="shared" ref="FS2091:GX2091" si="897">FS2099</f>
        <v>0</v>
      </c>
      <c r="FT2091" s="3">
        <f t="shared" si="897"/>
        <v>0</v>
      </c>
      <c r="FU2091" s="3">
        <f t="shared" si="897"/>
        <v>0</v>
      </c>
      <c r="FV2091" s="3">
        <f t="shared" si="897"/>
        <v>0</v>
      </c>
      <c r="FW2091" s="3">
        <f t="shared" si="897"/>
        <v>0</v>
      </c>
      <c r="FX2091" s="3">
        <f t="shared" si="897"/>
        <v>0</v>
      </c>
      <c r="FY2091" s="3">
        <f t="shared" si="897"/>
        <v>0</v>
      </c>
      <c r="FZ2091" s="3">
        <f t="shared" si="897"/>
        <v>0</v>
      </c>
      <c r="GA2091" s="3">
        <f t="shared" si="897"/>
        <v>0</v>
      </c>
      <c r="GB2091" s="3">
        <f t="shared" si="897"/>
        <v>0</v>
      </c>
      <c r="GC2091" s="3">
        <f t="shared" si="897"/>
        <v>0</v>
      </c>
      <c r="GD2091" s="3">
        <f t="shared" si="897"/>
        <v>0</v>
      </c>
      <c r="GE2091" s="3">
        <f t="shared" si="897"/>
        <v>0</v>
      </c>
      <c r="GF2091" s="3">
        <f t="shared" si="897"/>
        <v>0</v>
      </c>
      <c r="GG2091" s="3">
        <f t="shared" si="897"/>
        <v>0</v>
      </c>
      <c r="GH2091" s="3">
        <f t="shared" si="897"/>
        <v>0</v>
      </c>
      <c r="GI2091" s="3">
        <f t="shared" si="897"/>
        <v>0</v>
      </c>
      <c r="GJ2091" s="3">
        <f t="shared" si="897"/>
        <v>0</v>
      </c>
      <c r="GK2091" s="3">
        <f t="shared" si="897"/>
        <v>0</v>
      </c>
      <c r="GL2091" s="3">
        <f t="shared" si="897"/>
        <v>0</v>
      </c>
      <c r="GM2091" s="3">
        <f t="shared" si="897"/>
        <v>0</v>
      </c>
      <c r="GN2091" s="3">
        <f t="shared" si="897"/>
        <v>0</v>
      </c>
      <c r="GO2091" s="3">
        <f t="shared" si="897"/>
        <v>0</v>
      </c>
      <c r="GP2091" s="3">
        <f t="shared" si="897"/>
        <v>0</v>
      </c>
      <c r="GQ2091" s="3">
        <f t="shared" si="897"/>
        <v>0</v>
      </c>
      <c r="GR2091" s="3">
        <f t="shared" si="897"/>
        <v>0</v>
      </c>
      <c r="GS2091" s="3">
        <f t="shared" si="897"/>
        <v>0</v>
      </c>
      <c r="GT2091" s="3">
        <f t="shared" si="897"/>
        <v>0</v>
      </c>
      <c r="GU2091" s="3">
        <f t="shared" si="897"/>
        <v>0</v>
      </c>
      <c r="GV2091" s="3">
        <f t="shared" si="897"/>
        <v>0</v>
      </c>
      <c r="GW2091" s="3">
        <f t="shared" si="897"/>
        <v>0</v>
      </c>
      <c r="GX2091" s="3">
        <f t="shared" si="897"/>
        <v>0</v>
      </c>
    </row>
    <row r="2093" spans="1:245" x14ac:dyDescent="0.2">
      <c r="A2093">
        <v>17</v>
      </c>
      <c r="B2093">
        <v>1</v>
      </c>
      <c r="C2093">
        <f>ROW(SmtRes!A275)</f>
        <v>275</v>
      </c>
      <c r="D2093">
        <f>ROW(EtalonRes!A268)</f>
        <v>268</v>
      </c>
      <c r="E2093" t="s">
        <v>134</v>
      </c>
      <c r="F2093" t="s">
        <v>192</v>
      </c>
      <c r="G2093" t="s">
        <v>193</v>
      </c>
      <c r="H2093" t="s">
        <v>164</v>
      </c>
      <c r="I2093">
        <v>0</v>
      </c>
      <c r="J2093">
        <v>0</v>
      </c>
      <c r="O2093">
        <f>ROUND(CP2093,2)</f>
        <v>0</v>
      </c>
      <c r="P2093">
        <f>ROUND(CQ2093*I2093,2)</f>
        <v>0</v>
      </c>
      <c r="Q2093">
        <f>ROUND(CR2093*I2093,2)</f>
        <v>0</v>
      </c>
      <c r="R2093">
        <f>ROUND(CS2093*I2093,2)</f>
        <v>0</v>
      </c>
      <c r="S2093">
        <f>ROUND(CT2093*I2093,2)</f>
        <v>0</v>
      </c>
      <c r="T2093">
        <f>ROUND(CU2093*I2093,2)</f>
        <v>0</v>
      </c>
      <c r="U2093">
        <f>CV2093*I2093</f>
        <v>0</v>
      </c>
      <c r="V2093">
        <f>CW2093*I2093</f>
        <v>0</v>
      </c>
      <c r="W2093">
        <f>ROUND(CX2093*I2093,2)</f>
        <v>0</v>
      </c>
      <c r="X2093">
        <f t="shared" ref="X2093:Y2097" si="898">ROUND(CY2093,2)</f>
        <v>0</v>
      </c>
      <c r="Y2093">
        <f t="shared" si="898"/>
        <v>0</v>
      </c>
      <c r="AA2093">
        <v>36286615</v>
      </c>
      <c r="AB2093">
        <f>ROUND((AC2093+AD2093+AF2093),6)</f>
        <v>77340.27</v>
      </c>
      <c r="AC2093">
        <f>ROUND((ES2093),6)</f>
        <v>66244.850000000006</v>
      </c>
      <c r="AD2093">
        <f>ROUND((((ET2093)-(EU2093))+AE2093),6)</f>
        <v>8271.2800000000007</v>
      </c>
      <c r="AE2093">
        <f t="shared" ref="AE2093:AF2097" si="899">ROUND((EU2093),6)</f>
        <v>3129.62</v>
      </c>
      <c r="AF2093">
        <f t="shared" si="899"/>
        <v>2824.14</v>
      </c>
      <c r="AG2093">
        <f>ROUND((AP2093),6)</f>
        <v>0</v>
      </c>
      <c r="AH2093">
        <f t="shared" ref="AH2093:AI2097" si="900">(EW2093)</f>
        <v>16.559999999999999</v>
      </c>
      <c r="AI2093">
        <f t="shared" si="900"/>
        <v>0</v>
      </c>
      <c r="AJ2093">
        <f>(AS2093)</f>
        <v>0</v>
      </c>
      <c r="AK2093">
        <v>77340.27</v>
      </c>
      <c r="AL2093">
        <v>66244.850000000006</v>
      </c>
      <c r="AM2093">
        <v>8271.2800000000007</v>
      </c>
      <c r="AN2093">
        <v>3129.62</v>
      </c>
      <c r="AO2093">
        <v>2824.14</v>
      </c>
      <c r="AP2093">
        <v>0</v>
      </c>
      <c r="AQ2093">
        <v>16.559999999999999</v>
      </c>
      <c r="AR2093">
        <v>0</v>
      </c>
      <c r="AS2093">
        <v>0</v>
      </c>
      <c r="AT2093">
        <v>70</v>
      </c>
      <c r="AU2093">
        <v>10</v>
      </c>
      <c r="AV2093">
        <v>1</v>
      </c>
      <c r="AW2093">
        <v>1</v>
      </c>
      <c r="AZ2093">
        <v>1</v>
      </c>
      <c r="BA2093">
        <v>1</v>
      </c>
      <c r="BB2093">
        <v>1</v>
      </c>
      <c r="BC2093">
        <v>1</v>
      </c>
      <c r="BD2093" t="s">
        <v>3</v>
      </c>
      <c r="BE2093" t="s">
        <v>3</v>
      </c>
      <c r="BF2093" t="s">
        <v>3</v>
      </c>
      <c r="BG2093" t="s">
        <v>3</v>
      </c>
      <c r="BH2093">
        <v>0</v>
      </c>
      <c r="BI2093">
        <v>4</v>
      </c>
      <c r="BJ2093" t="s">
        <v>276</v>
      </c>
      <c r="BM2093">
        <v>0</v>
      </c>
      <c r="BN2093">
        <v>0</v>
      </c>
      <c r="BO2093" t="s">
        <v>3</v>
      </c>
      <c r="BP2093">
        <v>0</v>
      </c>
      <c r="BQ2093">
        <v>1</v>
      </c>
      <c r="BR2093">
        <v>0</v>
      </c>
      <c r="BS2093">
        <v>1</v>
      </c>
      <c r="BT2093">
        <v>1</v>
      </c>
      <c r="BU2093">
        <v>1</v>
      </c>
      <c r="BV2093">
        <v>1</v>
      </c>
      <c r="BW2093">
        <v>1</v>
      </c>
      <c r="BX2093">
        <v>1</v>
      </c>
      <c r="BY2093" t="s">
        <v>3</v>
      </c>
      <c r="BZ2093">
        <v>70</v>
      </c>
      <c r="CA2093">
        <v>10</v>
      </c>
      <c r="CE2093">
        <v>0</v>
      </c>
      <c r="CF2093">
        <v>0</v>
      </c>
      <c r="CG2093">
        <v>0</v>
      </c>
      <c r="CM2093">
        <v>0</v>
      </c>
      <c r="CN2093" t="s">
        <v>3</v>
      </c>
      <c r="CO2093">
        <v>0</v>
      </c>
      <c r="CP2093">
        <f>(P2093+Q2093+S2093)</f>
        <v>0</v>
      </c>
      <c r="CQ2093">
        <f>(AC2093*BC2093*AW2093)</f>
        <v>66244.850000000006</v>
      </c>
      <c r="CR2093">
        <f>((((ET2093)*BB2093-(EU2093)*BS2093)+AE2093*BS2093)*AV2093)</f>
        <v>8271.2800000000007</v>
      </c>
      <c r="CS2093">
        <f>(AE2093*BS2093*AV2093)</f>
        <v>3129.62</v>
      </c>
      <c r="CT2093">
        <f>(AF2093*BA2093*AV2093)</f>
        <v>2824.14</v>
      </c>
      <c r="CU2093">
        <f>AG2093</f>
        <v>0</v>
      </c>
      <c r="CV2093">
        <f>(AH2093*AV2093)</f>
        <v>16.559999999999999</v>
      </c>
      <c r="CW2093">
        <f t="shared" ref="CW2093:CX2097" si="901">AI2093</f>
        <v>0</v>
      </c>
      <c r="CX2093">
        <f t="shared" si="901"/>
        <v>0</v>
      </c>
      <c r="CY2093">
        <f>((S2093*BZ2093)/100)</f>
        <v>0</v>
      </c>
      <c r="CZ2093">
        <f>((S2093*CA2093)/100)</f>
        <v>0</v>
      </c>
      <c r="DC2093" t="s">
        <v>3</v>
      </c>
      <c r="DD2093" t="s">
        <v>3</v>
      </c>
      <c r="DE2093" t="s">
        <v>3</v>
      </c>
      <c r="DF2093" t="s">
        <v>3</v>
      </c>
      <c r="DG2093" t="s">
        <v>3</v>
      </c>
      <c r="DH2093" t="s">
        <v>3</v>
      </c>
      <c r="DI2093" t="s">
        <v>3</v>
      </c>
      <c r="DJ2093" t="s">
        <v>3</v>
      </c>
      <c r="DK2093" t="s">
        <v>3</v>
      </c>
      <c r="DL2093" t="s">
        <v>3</v>
      </c>
      <c r="DM2093" t="s">
        <v>3</v>
      </c>
      <c r="DN2093">
        <v>0</v>
      </c>
      <c r="DO2093">
        <v>0</v>
      </c>
      <c r="DP2093">
        <v>1</v>
      </c>
      <c r="DQ2093">
        <v>1</v>
      </c>
      <c r="DU2093">
        <v>1007</v>
      </c>
      <c r="DV2093" t="s">
        <v>164</v>
      </c>
      <c r="DW2093" t="s">
        <v>164</v>
      </c>
      <c r="DX2093">
        <v>100</v>
      </c>
      <c r="EE2093">
        <v>34857346</v>
      </c>
      <c r="EF2093">
        <v>1</v>
      </c>
      <c r="EG2093" t="s">
        <v>86</v>
      </c>
      <c r="EH2093">
        <v>0</v>
      </c>
      <c r="EI2093" t="s">
        <v>3</v>
      </c>
      <c r="EJ2093">
        <v>4</v>
      </c>
      <c r="EK2093">
        <v>0</v>
      </c>
      <c r="EL2093" t="s">
        <v>87</v>
      </c>
      <c r="EM2093" t="s">
        <v>88</v>
      </c>
      <c r="EO2093" t="s">
        <v>3</v>
      </c>
      <c r="EQ2093">
        <v>0</v>
      </c>
      <c r="ER2093">
        <v>77340.27</v>
      </c>
      <c r="ES2093">
        <v>66244.850000000006</v>
      </c>
      <c r="ET2093">
        <v>8271.2800000000007</v>
      </c>
      <c r="EU2093">
        <v>3129.62</v>
      </c>
      <c r="EV2093">
        <v>2824.14</v>
      </c>
      <c r="EW2093">
        <v>16.559999999999999</v>
      </c>
      <c r="EX2093">
        <v>0</v>
      </c>
      <c r="EY2093">
        <v>0</v>
      </c>
      <c r="FQ2093">
        <v>0</v>
      </c>
      <c r="FR2093">
        <f>ROUND(IF(AND(BH2093=3,BI2093=3),P2093,0),2)</f>
        <v>0</v>
      </c>
      <c r="FS2093">
        <v>0</v>
      </c>
      <c r="FX2093">
        <v>70</v>
      </c>
      <c r="FY2093">
        <v>10</v>
      </c>
      <c r="GA2093" t="s">
        <v>3</v>
      </c>
      <c r="GD2093">
        <v>0</v>
      </c>
      <c r="GF2093">
        <v>62023876</v>
      </c>
      <c r="GG2093">
        <v>2</v>
      </c>
      <c r="GH2093">
        <v>1</v>
      </c>
      <c r="GI2093">
        <v>-2</v>
      </c>
      <c r="GJ2093">
        <v>0</v>
      </c>
      <c r="GK2093">
        <f>ROUND(R2093*(R12)/100,2)</f>
        <v>0</v>
      </c>
      <c r="GL2093">
        <f>ROUND(IF(AND(BH2093=3,BI2093=3,FS2093&lt;&gt;0),P2093,0),2)</f>
        <v>0</v>
      </c>
      <c r="GM2093">
        <f>ROUND(O2093+X2093+Y2093+GK2093,2)+GX2093</f>
        <v>0</v>
      </c>
      <c r="GN2093">
        <f>IF(OR(BI2093=0,BI2093=1),ROUND(O2093+X2093+Y2093+GK2093,2),0)</f>
        <v>0</v>
      </c>
      <c r="GO2093">
        <f>IF(BI2093=2,ROUND(O2093+X2093+Y2093+GK2093,2),0)</f>
        <v>0</v>
      </c>
      <c r="GP2093">
        <f>IF(BI2093=4,ROUND(O2093+X2093+Y2093+GK2093,2)+GX2093,0)</f>
        <v>0</v>
      </c>
      <c r="GR2093">
        <v>0</v>
      </c>
      <c r="GS2093">
        <v>3</v>
      </c>
      <c r="GT2093">
        <v>0</v>
      </c>
      <c r="GU2093" t="s">
        <v>3</v>
      </c>
      <c r="GV2093">
        <f>ROUND((GT2093),6)</f>
        <v>0</v>
      </c>
      <c r="GW2093">
        <v>1</v>
      </c>
      <c r="GX2093">
        <f>ROUND(HC2093*I2093,2)</f>
        <v>0</v>
      </c>
      <c r="HA2093">
        <v>0</v>
      </c>
      <c r="HB2093">
        <v>0</v>
      </c>
      <c r="HC2093">
        <f>GV2093*GW2093</f>
        <v>0</v>
      </c>
      <c r="IK2093">
        <v>0</v>
      </c>
    </row>
    <row r="2094" spans="1:245" x14ac:dyDescent="0.2">
      <c r="A2094">
        <v>17</v>
      </c>
      <c r="B2094">
        <v>1</v>
      </c>
      <c r="C2094">
        <f>ROW(SmtRes!A284)</f>
        <v>284</v>
      </c>
      <c r="D2094">
        <f>ROW(EtalonRes!A277)</f>
        <v>277</v>
      </c>
      <c r="E2094" t="s">
        <v>135</v>
      </c>
      <c r="F2094" t="s">
        <v>211</v>
      </c>
      <c r="G2094" t="s">
        <v>212</v>
      </c>
      <c r="H2094" t="s">
        <v>164</v>
      </c>
      <c r="I2094">
        <v>0</v>
      </c>
      <c r="J2094">
        <v>0</v>
      </c>
      <c r="O2094">
        <f>ROUND(CP2094,2)</f>
        <v>0</v>
      </c>
      <c r="P2094">
        <f>ROUND(CQ2094*I2094,2)</f>
        <v>0</v>
      </c>
      <c r="Q2094">
        <f>ROUND(CR2094*I2094,2)</f>
        <v>0</v>
      </c>
      <c r="R2094">
        <f>ROUND(CS2094*I2094,2)</f>
        <v>0</v>
      </c>
      <c r="S2094">
        <f>ROUND(CT2094*I2094,2)</f>
        <v>0</v>
      </c>
      <c r="T2094">
        <f>ROUND(CU2094*I2094,2)</f>
        <v>0</v>
      </c>
      <c r="U2094">
        <f>CV2094*I2094</f>
        <v>0</v>
      </c>
      <c r="V2094">
        <f>CW2094*I2094</f>
        <v>0</v>
      </c>
      <c r="W2094">
        <f>ROUND(CX2094*I2094,2)</f>
        <v>0</v>
      </c>
      <c r="X2094">
        <f t="shared" si="898"/>
        <v>0</v>
      </c>
      <c r="Y2094">
        <f t="shared" si="898"/>
        <v>0</v>
      </c>
      <c r="AA2094">
        <v>36286615</v>
      </c>
      <c r="AB2094">
        <f>ROUND((AC2094+AD2094+AF2094),6)</f>
        <v>293249.3</v>
      </c>
      <c r="AC2094">
        <f>ROUND((ES2094),6)</f>
        <v>240384.27</v>
      </c>
      <c r="AD2094">
        <f>ROUND((((ET2094)-(EU2094))+AE2094),6)</f>
        <v>48628.82</v>
      </c>
      <c r="AE2094">
        <f t="shared" si="899"/>
        <v>18633.05</v>
      </c>
      <c r="AF2094">
        <f t="shared" si="899"/>
        <v>4236.21</v>
      </c>
      <c r="AG2094">
        <f>ROUND((AP2094),6)</f>
        <v>0</v>
      </c>
      <c r="AH2094">
        <f t="shared" si="900"/>
        <v>24.84</v>
      </c>
      <c r="AI2094">
        <f t="shared" si="900"/>
        <v>0</v>
      </c>
      <c r="AJ2094">
        <f>(AS2094)</f>
        <v>0</v>
      </c>
      <c r="AK2094">
        <v>293249.3</v>
      </c>
      <c r="AL2094">
        <v>240384.27</v>
      </c>
      <c r="AM2094">
        <v>48628.82</v>
      </c>
      <c r="AN2094">
        <v>18633.05</v>
      </c>
      <c r="AO2094">
        <v>4236.21</v>
      </c>
      <c r="AP2094">
        <v>0</v>
      </c>
      <c r="AQ2094">
        <v>24.84</v>
      </c>
      <c r="AR2094">
        <v>0</v>
      </c>
      <c r="AS2094">
        <v>0</v>
      </c>
      <c r="AT2094">
        <v>70</v>
      </c>
      <c r="AU2094">
        <v>10</v>
      </c>
      <c r="AV2094">
        <v>1</v>
      </c>
      <c r="AW2094">
        <v>1</v>
      </c>
      <c r="AZ2094">
        <v>1</v>
      </c>
      <c r="BA2094">
        <v>1</v>
      </c>
      <c r="BB2094">
        <v>1</v>
      </c>
      <c r="BC2094">
        <v>1</v>
      </c>
      <c r="BD2094" t="s">
        <v>3</v>
      </c>
      <c r="BE2094" t="s">
        <v>3</v>
      </c>
      <c r="BF2094" t="s">
        <v>3</v>
      </c>
      <c r="BG2094" t="s">
        <v>3</v>
      </c>
      <c r="BH2094">
        <v>0</v>
      </c>
      <c r="BI2094">
        <v>4</v>
      </c>
      <c r="BJ2094" t="s">
        <v>213</v>
      </c>
      <c r="BM2094">
        <v>0</v>
      </c>
      <c r="BN2094">
        <v>0</v>
      </c>
      <c r="BO2094" t="s">
        <v>3</v>
      </c>
      <c r="BP2094">
        <v>0</v>
      </c>
      <c r="BQ2094">
        <v>1</v>
      </c>
      <c r="BR2094">
        <v>0</v>
      </c>
      <c r="BS2094">
        <v>1</v>
      </c>
      <c r="BT2094">
        <v>1</v>
      </c>
      <c r="BU2094">
        <v>1</v>
      </c>
      <c r="BV2094">
        <v>1</v>
      </c>
      <c r="BW2094">
        <v>1</v>
      </c>
      <c r="BX2094">
        <v>1</v>
      </c>
      <c r="BY2094" t="s">
        <v>3</v>
      </c>
      <c r="BZ2094">
        <v>70</v>
      </c>
      <c r="CA2094">
        <v>10</v>
      </c>
      <c r="CE2094">
        <v>0</v>
      </c>
      <c r="CF2094">
        <v>0</v>
      </c>
      <c r="CG2094">
        <v>0</v>
      </c>
      <c r="CM2094">
        <v>0</v>
      </c>
      <c r="CN2094" t="s">
        <v>3</v>
      </c>
      <c r="CO2094">
        <v>0</v>
      </c>
      <c r="CP2094">
        <f>(P2094+Q2094+S2094)</f>
        <v>0</v>
      </c>
      <c r="CQ2094">
        <f>(AC2094*BC2094*AW2094)</f>
        <v>240384.27</v>
      </c>
      <c r="CR2094">
        <f>((((ET2094)*BB2094-(EU2094)*BS2094)+AE2094*BS2094)*AV2094)</f>
        <v>48628.82</v>
      </c>
      <c r="CS2094">
        <f>(AE2094*BS2094*AV2094)</f>
        <v>18633.05</v>
      </c>
      <c r="CT2094">
        <f>(AF2094*BA2094*AV2094)</f>
        <v>4236.21</v>
      </c>
      <c r="CU2094">
        <f>AG2094</f>
        <v>0</v>
      </c>
      <c r="CV2094">
        <f>(AH2094*AV2094)</f>
        <v>24.84</v>
      </c>
      <c r="CW2094">
        <f t="shared" si="901"/>
        <v>0</v>
      </c>
      <c r="CX2094">
        <f t="shared" si="901"/>
        <v>0</v>
      </c>
      <c r="CY2094">
        <f>((S2094*BZ2094)/100)</f>
        <v>0</v>
      </c>
      <c r="CZ2094">
        <f>((S2094*CA2094)/100)</f>
        <v>0</v>
      </c>
      <c r="DC2094" t="s">
        <v>3</v>
      </c>
      <c r="DD2094" t="s">
        <v>3</v>
      </c>
      <c r="DE2094" t="s">
        <v>3</v>
      </c>
      <c r="DF2094" t="s">
        <v>3</v>
      </c>
      <c r="DG2094" t="s">
        <v>3</v>
      </c>
      <c r="DH2094" t="s">
        <v>3</v>
      </c>
      <c r="DI2094" t="s">
        <v>3</v>
      </c>
      <c r="DJ2094" t="s">
        <v>3</v>
      </c>
      <c r="DK2094" t="s">
        <v>3</v>
      </c>
      <c r="DL2094" t="s">
        <v>3</v>
      </c>
      <c r="DM2094" t="s">
        <v>3</v>
      </c>
      <c r="DN2094">
        <v>0</v>
      </c>
      <c r="DO2094">
        <v>0</v>
      </c>
      <c r="DP2094">
        <v>1</v>
      </c>
      <c r="DQ2094">
        <v>1</v>
      </c>
      <c r="DU2094">
        <v>1007</v>
      </c>
      <c r="DV2094" t="s">
        <v>164</v>
      </c>
      <c r="DW2094" t="s">
        <v>164</v>
      </c>
      <c r="DX2094">
        <v>100</v>
      </c>
      <c r="EE2094">
        <v>34857346</v>
      </c>
      <c r="EF2094">
        <v>1</v>
      </c>
      <c r="EG2094" t="s">
        <v>86</v>
      </c>
      <c r="EH2094">
        <v>0</v>
      </c>
      <c r="EI2094" t="s">
        <v>3</v>
      </c>
      <c r="EJ2094">
        <v>4</v>
      </c>
      <c r="EK2094">
        <v>0</v>
      </c>
      <c r="EL2094" t="s">
        <v>87</v>
      </c>
      <c r="EM2094" t="s">
        <v>88</v>
      </c>
      <c r="EO2094" t="s">
        <v>3</v>
      </c>
      <c r="EQ2094">
        <v>0</v>
      </c>
      <c r="ER2094">
        <v>293249.3</v>
      </c>
      <c r="ES2094">
        <v>240384.27</v>
      </c>
      <c r="ET2094">
        <v>48628.82</v>
      </c>
      <c r="EU2094">
        <v>18633.05</v>
      </c>
      <c r="EV2094">
        <v>4236.21</v>
      </c>
      <c r="EW2094">
        <v>24.84</v>
      </c>
      <c r="EX2094">
        <v>0</v>
      </c>
      <c r="EY2094">
        <v>0</v>
      </c>
      <c r="FQ2094">
        <v>0</v>
      </c>
      <c r="FR2094">
        <f>ROUND(IF(AND(BH2094=3,BI2094=3),P2094,0),2)</f>
        <v>0</v>
      </c>
      <c r="FS2094">
        <v>0</v>
      </c>
      <c r="FX2094">
        <v>70</v>
      </c>
      <c r="FY2094">
        <v>10</v>
      </c>
      <c r="GA2094" t="s">
        <v>3</v>
      </c>
      <c r="GD2094">
        <v>0</v>
      </c>
      <c r="GF2094">
        <v>-1242174762</v>
      </c>
      <c r="GG2094">
        <v>2</v>
      </c>
      <c r="GH2094">
        <v>1</v>
      </c>
      <c r="GI2094">
        <v>-2</v>
      </c>
      <c r="GJ2094">
        <v>0</v>
      </c>
      <c r="GK2094">
        <f>ROUND(R2094*(R12)/100,2)</f>
        <v>0</v>
      </c>
      <c r="GL2094">
        <f>ROUND(IF(AND(BH2094=3,BI2094=3,FS2094&lt;&gt;0),P2094,0),2)</f>
        <v>0</v>
      </c>
      <c r="GM2094">
        <f>ROUND(O2094+X2094+Y2094+GK2094,2)+GX2094</f>
        <v>0</v>
      </c>
      <c r="GN2094">
        <f>IF(OR(BI2094=0,BI2094=1),ROUND(O2094+X2094+Y2094+GK2094,2),0)</f>
        <v>0</v>
      </c>
      <c r="GO2094">
        <f>IF(BI2094=2,ROUND(O2094+X2094+Y2094+GK2094,2),0)</f>
        <v>0</v>
      </c>
      <c r="GP2094">
        <f>IF(BI2094=4,ROUND(O2094+X2094+Y2094+GK2094,2)+GX2094,0)</f>
        <v>0</v>
      </c>
      <c r="GR2094">
        <v>0</v>
      </c>
      <c r="GS2094">
        <v>3</v>
      </c>
      <c r="GT2094">
        <v>0</v>
      </c>
      <c r="GU2094" t="s">
        <v>3</v>
      </c>
      <c r="GV2094">
        <f>ROUND((GT2094),6)</f>
        <v>0</v>
      </c>
      <c r="GW2094">
        <v>1</v>
      </c>
      <c r="GX2094">
        <f>ROUND(HC2094*I2094,2)</f>
        <v>0</v>
      </c>
      <c r="HA2094">
        <v>0</v>
      </c>
      <c r="HB2094">
        <v>0</v>
      </c>
      <c r="HC2094">
        <f>GV2094*GW2094</f>
        <v>0</v>
      </c>
      <c r="IK2094">
        <v>0</v>
      </c>
    </row>
    <row r="2095" spans="1:245" x14ac:dyDescent="0.2">
      <c r="A2095">
        <v>17</v>
      </c>
      <c r="B2095">
        <v>1</v>
      </c>
      <c r="C2095">
        <f>ROW(SmtRes!A289)</f>
        <v>289</v>
      </c>
      <c r="D2095">
        <f>ROW(EtalonRes!A281)</f>
        <v>281</v>
      </c>
      <c r="E2095" t="s">
        <v>136</v>
      </c>
      <c r="F2095" t="s">
        <v>200</v>
      </c>
      <c r="G2095" t="s">
        <v>224</v>
      </c>
      <c r="H2095" t="s">
        <v>202</v>
      </c>
      <c r="I2095">
        <v>0</v>
      </c>
      <c r="J2095">
        <v>0</v>
      </c>
      <c r="O2095">
        <f>ROUND(CP2095,2)</f>
        <v>0</v>
      </c>
      <c r="P2095">
        <f>ROUND(CQ2095*I2095,2)</f>
        <v>0</v>
      </c>
      <c r="Q2095">
        <f>ROUND(CR2095*I2095,2)</f>
        <v>0</v>
      </c>
      <c r="R2095">
        <f>ROUND(CS2095*I2095,2)</f>
        <v>0</v>
      </c>
      <c r="S2095">
        <f>ROUND(CT2095*I2095,2)</f>
        <v>0</v>
      </c>
      <c r="T2095">
        <f>ROUND(CU2095*I2095,2)</f>
        <v>0</v>
      </c>
      <c r="U2095">
        <f>CV2095*I2095</f>
        <v>0</v>
      </c>
      <c r="V2095">
        <f>CW2095*I2095</f>
        <v>0</v>
      </c>
      <c r="W2095">
        <f>ROUND(CX2095*I2095,2)</f>
        <v>0</v>
      </c>
      <c r="X2095">
        <f t="shared" si="898"/>
        <v>0</v>
      </c>
      <c r="Y2095">
        <f t="shared" si="898"/>
        <v>0</v>
      </c>
      <c r="AA2095">
        <v>36286615</v>
      </c>
      <c r="AB2095">
        <f>ROUND((AC2095+AD2095+AF2095),6)</f>
        <v>24027.06</v>
      </c>
      <c r="AC2095">
        <f>ROUND((ES2095),6)</f>
        <v>20886.79</v>
      </c>
      <c r="AD2095">
        <f>ROUND((((ET2095)-(EU2095))+AE2095),6)</f>
        <v>994.47</v>
      </c>
      <c r="AE2095">
        <f t="shared" si="899"/>
        <v>403.85</v>
      </c>
      <c r="AF2095">
        <f t="shared" si="899"/>
        <v>2145.8000000000002</v>
      </c>
      <c r="AG2095">
        <f>ROUND((AP2095),6)</f>
        <v>0</v>
      </c>
      <c r="AH2095">
        <f t="shared" si="900"/>
        <v>10.3</v>
      </c>
      <c r="AI2095">
        <f t="shared" si="900"/>
        <v>0</v>
      </c>
      <c r="AJ2095">
        <f>(AS2095)</f>
        <v>0</v>
      </c>
      <c r="AK2095">
        <v>24027.06</v>
      </c>
      <c r="AL2095">
        <v>20886.79</v>
      </c>
      <c r="AM2095">
        <v>994.47</v>
      </c>
      <c r="AN2095">
        <v>403.85</v>
      </c>
      <c r="AO2095">
        <v>2145.8000000000002</v>
      </c>
      <c r="AP2095">
        <v>0</v>
      </c>
      <c r="AQ2095">
        <v>10.3</v>
      </c>
      <c r="AR2095">
        <v>0</v>
      </c>
      <c r="AS2095">
        <v>0</v>
      </c>
      <c r="AT2095">
        <v>70</v>
      </c>
      <c r="AU2095">
        <v>10</v>
      </c>
      <c r="AV2095">
        <v>1</v>
      </c>
      <c r="AW2095">
        <v>1</v>
      </c>
      <c r="AZ2095">
        <v>1</v>
      </c>
      <c r="BA2095">
        <v>1</v>
      </c>
      <c r="BB2095">
        <v>1</v>
      </c>
      <c r="BC2095">
        <v>1</v>
      </c>
      <c r="BD2095" t="s">
        <v>3</v>
      </c>
      <c r="BE2095" t="s">
        <v>3</v>
      </c>
      <c r="BF2095" t="s">
        <v>3</v>
      </c>
      <c r="BG2095" t="s">
        <v>3</v>
      </c>
      <c r="BH2095">
        <v>0</v>
      </c>
      <c r="BI2095">
        <v>4</v>
      </c>
      <c r="BJ2095" t="s">
        <v>225</v>
      </c>
      <c r="BM2095">
        <v>0</v>
      </c>
      <c r="BN2095">
        <v>0</v>
      </c>
      <c r="BO2095" t="s">
        <v>3</v>
      </c>
      <c r="BP2095">
        <v>0</v>
      </c>
      <c r="BQ2095">
        <v>1</v>
      </c>
      <c r="BR2095">
        <v>0</v>
      </c>
      <c r="BS2095">
        <v>1</v>
      </c>
      <c r="BT2095">
        <v>1</v>
      </c>
      <c r="BU2095">
        <v>1</v>
      </c>
      <c r="BV2095">
        <v>1</v>
      </c>
      <c r="BW2095">
        <v>1</v>
      </c>
      <c r="BX2095">
        <v>1</v>
      </c>
      <c r="BY2095" t="s">
        <v>3</v>
      </c>
      <c r="BZ2095">
        <v>70</v>
      </c>
      <c r="CA2095">
        <v>10</v>
      </c>
      <c r="CE2095">
        <v>0</v>
      </c>
      <c r="CF2095">
        <v>0</v>
      </c>
      <c r="CG2095">
        <v>0</v>
      </c>
      <c r="CM2095">
        <v>0</v>
      </c>
      <c r="CN2095" t="s">
        <v>3</v>
      </c>
      <c r="CO2095">
        <v>0</v>
      </c>
      <c r="CP2095">
        <f>(P2095+Q2095+S2095)</f>
        <v>0</v>
      </c>
      <c r="CQ2095">
        <f>(AC2095*BC2095*AW2095)</f>
        <v>20886.79</v>
      </c>
      <c r="CR2095">
        <f>((((ET2095)*BB2095-(EU2095)*BS2095)+AE2095*BS2095)*AV2095)</f>
        <v>994.47</v>
      </c>
      <c r="CS2095">
        <f>(AE2095*BS2095*AV2095)</f>
        <v>403.85</v>
      </c>
      <c r="CT2095">
        <f>(AF2095*BA2095*AV2095)</f>
        <v>2145.8000000000002</v>
      </c>
      <c r="CU2095">
        <f>AG2095</f>
        <v>0</v>
      </c>
      <c r="CV2095">
        <f>(AH2095*AV2095)</f>
        <v>10.3</v>
      </c>
      <c r="CW2095">
        <f t="shared" si="901"/>
        <v>0</v>
      </c>
      <c r="CX2095">
        <f t="shared" si="901"/>
        <v>0</v>
      </c>
      <c r="CY2095">
        <f>((S2095*BZ2095)/100)</f>
        <v>0</v>
      </c>
      <c r="CZ2095">
        <f>((S2095*CA2095)/100)</f>
        <v>0</v>
      </c>
      <c r="DC2095" t="s">
        <v>3</v>
      </c>
      <c r="DD2095" t="s">
        <v>3</v>
      </c>
      <c r="DE2095" t="s">
        <v>3</v>
      </c>
      <c r="DF2095" t="s">
        <v>3</v>
      </c>
      <c r="DG2095" t="s">
        <v>3</v>
      </c>
      <c r="DH2095" t="s">
        <v>3</v>
      </c>
      <c r="DI2095" t="s">
        <v>3</v>
      </c>
      <c r="DJ2095" t="s">
        <v>3</v>
      </c>
      <c r="DK2095" t="s">
        <v>3</v>
      </c>
      <c r="DL2095" t="s">
        <v>3</v>
      </c>
      <c r="DM2095" t="s">
        <v>3</v>
      </c>
      <c r="DN2095">
        <v>0</v>
      </c>
      <c r="DO2095">
        <v>0</v>
      </c>
      <c r="DP2095">
        <v>1</v>
      </c>
      <c r="DQ2095">
        <v>1</v>
      </c>
      <c r="DU2095">
        <v>1005</v>
      </c>
      <c r="DV2095" t="s">
        <v>202</v>
      </c>
      <c r="DW2095" t="s">
        <v>202</v>
      </c>
      <c r="DX2095">
        <v>100</v>
      </c>
      <c r="EE2095">
        <v>34857346</v>
      </c>
      <c r="EF2095">
        <v>1</v>
      </c>
      <c r="EG2095" t="s">
        <v>86</v>
      </c>
      <c r="EH2095">
        <v>0</v>
      </c>
      <c r="EI2095" t="s">
        <v>3</v>
      </c>
      <c r="EJ2095">
        <v>4</v>
      </c>
      <c r="EK2095">
        <v>0</v>
      </c>
      <c r="EL2095" t="s">
        <v>87</v>
      </c>
      <c r="EM2095" t="s">
        <v>88</v>
      </c>
      <c r="EO2095" t="s">
        <v>3</v>
      </c>
      <c r="EQ2095">
        <v>0</v>
      </c>
      <c r="ER2095">
        <v>24027.06</v>
      </c>
      <c r="ES2095">
        <v>20886.79</v>
      </c>
      <c r="ET2095">
        <v>994.47</v>
      </c>
      <c r="EU2095">
        <v>403.85</v>
      </c>
      <c r="EV2095">
        <v>2145.8000000000002</v>
      </c>
      <c r="EW2095">
        <v>10.3</v>
      </c>
      <c r="EX2095">
        <v>0</v>
      </c>
      <c r="EY2095">
        <v>0</v>
      </c>
      <c r="FQ2095">
        <v>0</v>
      </c>
      <c r="FR2095">
        <f>ROUND(IF(AND(BH2095=3,BI2095=3),P2095,0),2)</f>
        <v>0</v>
      </c>
      <c r="FS2095">
        <v>0</v>
      </c>
      <c r="FX2095">
        <v>70</v>
      </c>
      <c r="FY2095">
        <v>10</v>
      </c>
      <c r="GA2095" t="s">
        <v>3</v>
      </c>
      <c r="GD2095">
        <v>0</v>
      </c>
      <c r="GF2095">
        <v>421045255</v>
      </c>
      <c r="GG2095">
        <v>2</v>
      </c>
      <c r="GH2095">
        <v>1</v>
      </c>
      <c r="GI2095">
        <v>-2</v>
      </c>
      <c r="GJ2095">
        <v>0</v>
      </c>
      <c r="GK2095">
        <f>ROUND(R2095*(R12)/100,2)</f>
        <v>0</v>
      </c>
      <c r="GL2095">
        <f>ROUND(IF(AND(BH2095=3,BI2095=3,FS2095&lt;&gt;0),P2095,0),2)</f>
        <v>0</v>
      </c>
      <c r="GM2095">
        <f>ROUND(O2095+X2095+Y2095+GK2095,2)+GX2095</f>
        <v>0</v>
      </c>
      <c r="GN2095">
        <f>IF(OR(BI2095=0,BI2095=1),ROUND(O2095+X2095+Y2095+GK2095,2),0)</f>
        <v>0</v>
      </c>
      <c r="GO2095">
        <f>IF(BI2095=2,ROUND(O2095+X2095+Y2095+GK2095,2),0)</f>
        <v>0</v>
      </c>
      <c r="GP2095">
        <f>IF(BI2095=4,ROUND(O2095+X2095+Y2095+GK2095,2)+GX2095,0)</f>
        <v>0</v>
      </c>
      <c r="GR2095">
        <v>0</v>
      </c>
      <c r="GS2095">
        <v>3</v>
      </c>
      <c r="GT2095">
        <v>0</v>
      </c>
      <c r="GU2095" t="s">
        <v>3</v>
      </c>
      <c r="GV2095">
        <f>ROUND((GT2095),6)</f>
        <v>0</v>
      </c>
      <c r="GW2095">
        <v>1</v>
      </c>
      <c r="GX2095">
        <f>ROUND(HC2095*I2095,2)</f>
        <v>0</v>
      </c>
      <c r="HA2095">
        <v>0</v>
      </c>
      <c r="HB2095">
        <v>0</v>
      </c>
      <c r="HC2095">
        <f>GV2095*GW2095</f>
        <v>0</v>
      </c>
      <c r="IK2095">
        <v>0</v>
      </c>
    </row>
    <row r="2096" spans="1:245" x14ac:dyDescent="0.2">
      <c r="A2096">
        <v>18</v>
      </c>
      <c r="B2096">
        <v>1</v>
      </c>
      <c r="C2096">
        <v>288</v>
      </c>
      <c r="E2096" t="s">
        <v>218</v>
      </c>
      <c r="F2096" t="s">
        <v>205</v>
      </c>
      <c r="G2096" t="s">
        <v>206</v>
      </c>
      <c r="H2096" t="s">
        <v>171</v>
      </c>
      <c r="I2096">
        <f>I2095*J2096</f>
        <v>0</v>
      </c>
      <c r="J2096">
        <v>-7.14</v>
      </c>
      <c r="O2096">
        <f>ROUND(CP2096,2)</f>
        <v>0</v>
      </c>
      <c r="P2096">
        <f>ROUND(CQ2096*I2096,2)</f>
        <v>0</v>
      </c>
      <c r="Q2096">
        <f>ROUND(CR2096*I2096,2)</f>
        <v>0</v>
      </c>
      <c r="R2096">
        <f>ROUND(CS2096*I2096,2)</f>
        <v>0</v>
      </c>
      <c r="S2096">
        <f>ROUND(CT2096*I2096,2)</f>
        <v>0</v>
      </c>
      <c r="T2096">
        <f>ROUND(CU2096*I2096,2)</f>
        <v>0</v>
      </c>
      <c r="U2096">
        <f>CV2096*I2096</f>
        <v>0</v>
      </c>
      <c r="V2096">
        <f>CW2096*I2096</f>
        <v>0</v>
      </c>
      <c r="W2096">
        <f>ROUND(CX2096*I2096,2)</f>
        <v>0</v>
      </c>
      <c r="X2096">
        <f t="shared" si="898"/>
        <v>0</v>
      </c>
      <c r="Y2096">
        <f t="shared" si="898"/>
        <v>0</v>
      </c>
      <c r="AA2096">
        <v>36286615</v>
      </c>
      <c r="AB2096">
        <f>ROUND((AC2096+AD2096+AF2096),6)</f>
        <v>2653.46</v>
      </c>
      <c r="AC2096">
        <f>ROUND((ES2096),6)</f>
        <v>2653.46</v>
      </c>
      <c r="AD2096">
        <f>ROUND((((ET2096)-(EU2096))+AE2096),6)</f>
        <v>0</v>
      </c>
      <c r="AE2096">
        <f t="shared" si="899"/>
        <v>0</v>
      </c>
      <c r="AF2096">
        <f t="shared" si="899"/>
        <v>0</v>
      </c>
      <c r="AG2096">
        <f>ROUND((AP2096),6)</f>
        <v>0</v>
      </c>
      <c r="AH2096">
        <f t="shared" si="900"/>
        <v>0</v>
      </c>
      <c r="AI2096">
        <f t="shared" si="900"/>
        <v>0</v>
      </c>
      <c r="AJ2096">
        <f>(AS2096)</f>
        <v>0</v>
      </c>
      <c r="AK2096">
        <v>2653.46</v>
      </c>
      <c r="AL2096">
        <v>2653.46</v>
      </c>
      <c r="AM2096">
        <v>0</v>
      </c>
      <c r="AN2096">
        <v>0</v>
      </c>
      <c r="AO2096">
        <v>0</v>
      </c>
      <c r="AP2096">
        <v>0</v>
      </c>
      <c r="AQ2096">
        <v>0</v>
      </c>
      <c r="AR2096">
        <v>0</v>
      </c>
      <c r="AS2096">
        <v>0</v>
      </c>
      <c r="AT2096">
        <v>70</v>
      </c>
      <c r="AU2096">
        <v>10</v>
      </c>
      <c r="AV2096">
        <v>1</v>
      </c>
      <c r="AW2096">
        <v>1</v>
      </c>
      <c r="AZ2096">
        <v>1</v>
      </c>
      <c r="BA2096">
        <v>1</v>
      </c>
      <c r="BB2096">
        <v>1</v>
      </c>
      <c r="BC2096">
        <v>1</v>
      </c>
      <c r="BD2096" t="s">
        <v>3</v>
      </c>
      <c r="BE2096" t="s">
        <v>3</v>
      </c>
      <c r="BF2096" t="s">
        <v>3</v>
      </c>
      <c r="BG2096" t="s">
        <v>3</v>
      </c>
      <c r="BH2096">
        <v>3</v>
      </c>
      <c r="BI2096">
        <v>4</v>
      </c>
      <c r="BJ2096" t="s">
        <v>223</v>
      </c>
      <c r="BM2096">
        <v>0</v>
      </c>
      <c r="BN2096">
        <v>0</v>
      </c>
      <c r="BO2096" t="s">
        <v>3</v>
      </c>
      <c r="BP2096">
        <v>0</v>
      </c>
      <c r="BQ2096">
        <v>1</v>
      </c>
      <c r="BR2096">
        <v>1</v>
      </c>
      <c r="BS2096">
        <v>1</v>
      </c>
      <c r="BT2096">
        <v>1</v>
      </c>
      <c r="BU2096">
        <v>1</v>
      </c>
      <c r="BV2096">
        <v>1</v>
      </c>
      <c r="BW2096">
        <v>1</v>
      </c>
      <c r="BX2096">
        <v>1</v>
      </c>
      <c r="BY2096" t="s">
        <v>3</v>
      </c>
      <c r="BZ2096">
        <v>70</v>
      </c>
      <c r="CA2096">
        <v>10</v>
      </c>
      <c r="CE2096">
        <v>0</v>
      </c>
      <c r="CF2096">
        <v>0</v>
      </c>
      <c r="CG2096">
        <v>0</v>
      </c>
      <c r="CM2096">
        <v>0</v>
      </c>
      <c r="CN2096" t="s">
        <v>3</v>
      </c>
      <c r="CO2096">
        <v>0</v>
      </c>
      <c r="CP2096">
        <f>(P2096+Q2096+S2096)</f>
        <v>0</v>
      </c>
      <c r="CQ2096">
        <f>(AC2096*BC2096*AW2096)</f>
        <v>2653.46</v>
      </c>
      <c r="CR2096">
        <f>((((ET2096)*BB2096-(EU2096)*BS2096)+AE2096*BS2096)*AV2096)</f>
        <v>0</v>
      </c>
      <c r="CS2096">
        <f>(AE2096*BS2096*AV2096)</f>
        <v>0</v>
      </c>
      <c r="CT2096">
        <f>(AF2096*BA2096*AV2096)</f>
        <v>0</v>
      </c>
      <c r="CU2096">
        <f>AG2096</f>
        <v>0</v>
      </c>
      <c r="CV2096">
        <f>(AH2096*AV2096)</f>
        <v>0</v>
      </c>
      <c r="CW2096">
        <f t="shared" si="901"/>
        <v>0</v>
      </c>
      <c r="CX2096">
        <f t="shared" si="901"/>
        <v>0</v>
      </c>
      <c r="CY2096">
        <f>((S2096*BZ2096)/100)</f>
        <v>0</v>
      </c>
      <c r="CZ2096">
        <f>((S2096*CA2096)/100)</f>
        <v>0</v>
      </c>
      <c r="DC2096" t="s">
        <v>3</v>
      </c>
      <c r="DD2096" t="s">
        <v>3</v>
      </c>
      <c r="DE2096" t="s">
        <v>3</v>
      </c>
      <c r="DF2096" t="s">
        <v>3</v>
      </c>
      <c r="DG2096" t="s">
        <v>3</v>
      </c>
      <c r="DH2096" t="s">
        <v>3</v>
      </c>
      <c r="DI2096" t="s">
        <v>3</v>
      </c>
      <c r="DJ2096" t="s">
        <v>3</v>
      </c>
      <c r="DK2096" t="s">
        <v>3</v>
      </c>
      <c r="DL2096" t="s">
        <v>3</v>
      </c>
      <c r="DM2096" t="s">
        <v>3</v>
      </c>
      <c r="DN2096">
        <v>0</v>
      </c>
      <c r="DO2096">
        <v>0</v>
      </c>
      <c r="DP2096">
        <v>1</v>
      </c>
      <c r="DQ2096">
        <v>1</v>
      </c>
      <c r="DU2096">
        <v>1009</v>
      </c>
      <c r="DV2096" t="s">
        <v>171</v>
      </c>
      <c r="DW2096" t="s">
        <v>171</v>
      </c>
      <c r="DX2096">
        <v>1000</v>
      </c>
      <c r="EE2096">
        <v>34857346</v>
      </c>
      <c r="EF2096">
        <v>1</v>
      </c>
      <c r="EG2096" t="s">
        <v>86</v>
      </c>
      <c r="EH2096">
        <v>0</v>
      </c>
      <c r="EI2096" t="s">
        <v>3</v>
      </c>
      <c r="EJ2096">
        <v>4</v>
      </c>
      <c r="EK2096">
        <v>0</v>
      </c>
      <c r="EL2096" t="s">
        <v>87</v>
      </c>
      <c r="EM2096" t="s">
        <v>88</v>
      </c>
      <c r="EO2096" t="s">
        <v>3</v>
      </c>
      <c r="EQ2096">
        <v>32768</v>
      </c>
      <c r="ER2096">
        <v>2653.46</v>
      </c>
      <c r="ES2096">
        <v>2653.46</v>
      </c>
      <c r="ET2096">
        <v>0</v>
      </c>
      <c r="EU2096">
        <v>0</v>
      </c>
      <c r="EV2096">
        <v>0</v>
      </c>
      <c r="EW2096">
        <v>0</v>
      </c>
      <c r="EX2096">
        <v>0</v>
      </c>
      <c r="FQ2096">
        <v>0</v>
      </c>
      <c r="FR2096">
        <f>ROUND(IF(AND(BH2096=3,BI2096=3),P2096,0),2)</f>
        <v>0</v>
      </c>
      <c r="FS2096">
        <v>0</v>
      </c>
      <c r="FX2096">
        <v>70</v>
      </c>
      <c r="FY2096">
        <v>10</v>
      </c>
      <c r="GA2096" t="s">
        <v>3</v>
      </c>
      <c r="GD2096">
        <v>0</v>
      </c>
      <c r="GF2096">
        <v>633964965</v>
      </c>
      <c r="GG2096">
        <v>2</v>
      </c>
      <c r="GH2096">
        <v>1</v>
      </c>
      <c r="GI2096">
        <v>-2</v>
      </c>
      <c r="GJ2096">
        <v>0</v>
      </c>
      <c r="GK2096">
        <f>ROUND(R2096*(R12)/100,2)</f>
        <v>0</v>
      </c>
      <c r="GL2096">
        <f>ROUND(IF(AND(BH2096=3,BI2096=3,FS2096&lt;&gt;0),P2096,0),2)</f>
        <v>0</v>
      </c>
      <c r="GM2096">
        <f>ROUND(O2096+X2096+Y2096+GK2096,2)+GX2096</f>
        <v>0</v>
      </c>
      <c r="GN2096">
        <f>IF(OR(BI2096=0,BI2096=1),ROUND(O2096+X2096+Y2096+GK2096,2),0)</f>
        <v>0</v>
      </c>
      <c r="GO2096">
        <f>IF(BI2096=2,ROUND(O2096+X2096+Y2096+GK2096,2),0)</f>
        <v>0</v>
      </c>
      <c r="GP2096">
        <f>IF(BI2096=4,ROUND(O2096+X2096+Y2096+GK2096,2)+GX2096,0)</f>
        <v>0</v>
      </c>
      <c r="GR2096">
        <v>0</v>
      </c>
      <c r="GS2096">
        <v>3</v>
      </c>
      <c r="GT2096">
        <v>0</v>
      </c>
      <c r="GU2096" t="s">
        <v>3</v>
      </c>
      <c r="GV2096">
        <f>ROUND((GT2096),6)</f>
        <v>0</v>
      </c>
      <c r="GW2096">
        <v>1</v>
      </c>
      <c r="GX2096">
        <f>ROUND(HC2096*I2096,2)</f>
        <v>0</v>
      </c>
      <c r="HA2096">
        <v>0</v>
      </c>
      <c r="HB2096">
        <v>0</v>
      </c>
      <c r="HC2096">
        <f>GV2096*GW2096</f>
        <v>0</v>
      </c>
      <c r="IK2096">
        <v>0</v>
      </c>
    </row>
    <row r="2097" spans="1:245" x14ac:dyDescent="0.2">
      <c r="A2097">
        <v>18</v>
      </c>
      <c r="B2097">
        <v>1</v>
      </c>
      <c r="C2097">
        <v>289</v>
      </c>
      <c r="E2097" t="s">
        <v>222</v>
      </c>
      <c r="F2097" t="s">
        <v>205</v>
      </c>
      <c r="G2097" t="s">
        <v>206</v>
      </c>
      <c r="H2097" t="s">
        <v>171</v>
      </c>
      <c r="I2097">
        <f>I2095*J2097</f>
        <v>0</v>
      </c>
      <c r="J2097">
        <v>11.9</v>
      </c>
      <c r="O2097">
        <f>ROUND(CP2097,2)</f>
        <v>0</v>
      </c>
      <c r="P2097">
        <f>ROUND(CQ2097*I2097,2)</f>
        <v>0</v>
      </c>
      <c r="Q2097">
        <f>ROUND(CR2097*I2097,2)</f>
        <v>0</v>
      </c>
      <c r="R2097">
        <f>ROUND(CS2097*I2097,2)</f>
        <v>0</v>
      </c>
      <c r="S2097">
        <f>ROUND(CT2097*I2097,2)</f>
        <v>0</v>
      </c>
      <c r="T2097">
        <f>ROUND(CU2097*I2097,2)</f>
        <v>0</v>
      </c>
      <c r="U2097">
        <f>CV2097*I2097</f>
        <v>0</v>
      </c>
      <c r="V2097">
        <f>CW2097*I2097</f>
        <v>0</v>
      </c>
      <c r="W2097">
        <f>ROUND(CX2097*I2097,2)</f>
        <v>0</v>
      </c>
      <c r="X2097">
        <f t="shared" si="898"/>
        <v>0</v>
      </c>
      <c r="Y2097">
        <f t="shared" si="898"/>
        <v>0</v>
      </c>
      <c r="AA2097">
        <v>36286615</v>
      </c>
      <c r="AB2097">
        <f>ROUND((AC2097+AD2097+AF2097),6)</f>
        <v>2653.46</v>
      </c>
      <c r="AC2097">
        <f>ROUND((ES2097),6)</f>
        <v>2653.46</v>
      </c>
      <c r="AD2097">
        <f>ROUND((((ET2097)-(EU2097))+AE2097),6)</f>
        <v>0</v>
      </c>
      <c r="AE2097">
        <f t="shared" si="899"/>
        <v>0</v>
      </c>
      <c r="AF2097">
        <f t="shared" si="899"/>
        <v>0</v>
      </c>
      <c r="AG2097">
        <f>ROUND((AP2097),6)</f>
        <v>0</v>
      </c>
      <c r="AH2097">
        <f t="shared" si="900"/>
        <v>0</v>
      </c>
      <c r="AI2097">
        <f t="shared" si="900"/>
        <v>0</v>
      </c>
      <c r="AJ2097">
        <f>(AS2097)</f>
        <v>0</v>
      </c>
      <c r="AK2097">
        <v>2653.46</v>
      </c>
      <c r="AL2097">
        <v>2653.46</v>
      </c>
      <c r="AM2097">
        <v>0</v>
      </c>
      <c r="AN2097">
        <v>0</v>
      </c>
      <c r="AO2097">
        <v>0</v>
      </c>
      <c r="AP2097">
        <v>0</v>
      </c>
      <c r="AQ2097">
        <v>0</v>
      </c>
      <c r="AR2097">
        <v>0</v>
      </c>
      <c r="AS2097">
        <v>0</v>
      </c>
      <c r="AT2097">
        <v>70</v>
      </c>
      <c r="AU2097">
        <v>10</v>
      </c>
      <c r="AV2097">
        <v>1</v>
      </c>
      <c r="AW2097">
        <v>1</v>
      </c>
      <c r="AZ2097">
        <v>1</v>
      </c>
      <c r="BA2097">
        <v>1</v>
      </c>
      <c r="BB2097">
        <v>1</v>
      </c>
      <c r="BC2097">
        <v>1</v>
      </c>
      <c r="BD2097" t="s">
        <v>3</v>
      </c>
      <c r="BE2097" t="s">
        <v>3</v>
      </c>
      <c r="BF2097" t="s">
        <v>3</v>
      </c>
      <c r="BG2097" t="s">
        <v>3</v>
      </c>
      <c r="BH2097">
        <v>3</v>
      </c>
      <c r="BI2097">
        <v>4</v>
      </c>
      <c r="BJ2097" t="s">
        <v>223</v>
      </c>
      <c r="BM2097">
        <v>0</v>
      </c>
      <c r="BN2097">
        <v>0</v>
      </c>
      <c r="BO2097" t="s">
        <v>3</v>
      </c>
      <c r="BP2097">
        <v>0</v>
      </c>
      <c r="BQ2097">
        <v>1</v>
      </c>
      <c r="BR2097">
        <v>0</v>
      </c>
      <c r="BS2097">
        <v>1</v>
      </c>
      <c r="BT2097">
        <v>1</v>
      </c>
      <c r="BU2097">
        <v>1</v>
      </c>
      <c r="BV2097">
        <v>1</v>
      </c>
      <c r="BW2097">
        <v>1</v>
      </c>
      <c r="BX2097">
        <v>1</v>
      </c>
      <c r="BY2097" t="s">
        <v>3</v>
      </c>
      <c r="BZ2097">
        <v>70</v>
      </c>
      <c r="CA2097">
        <v>10</v>
      </c>
      <c r="CE2097">
        <v>0</v>
      </c>
      <c r="CF2097">
        <v>0</v>
      </c>
      <c r="CG2097">
        <v>0</v>
      </c>
      <c r="CM2097">
        <v>0</v>
      </c>
      <c r="CN2097" t="s">
        <v>3</v>
      </c>
      <c r="CO2097">
        <v>0</v>
      </c>
      <c r="CP2097">
        <f>(P2097+Q2097+S2097)</f>
        <v>0</v>
      </c>
      <c r="CQ2097">
        <f>(AC2097*BC2097*AW2097)</f>
        <v>2653.46</v>
      </c>
      <c r="CR2097">
        <f>((((ET2097)*BB2097-(EU2097)*BS2097)+AE2097*BS2097)*AV2097)</f>
        <v>0</v>
      </c>
      <c r="CS2097">
        <f>(AE2097*BS2097*AV2097)</f>
        <v>0</v>
      </c>
      <c r="CT2097">
        <f>(AF2097*BA2097*AV2097)</f>
        <v>0</v>
      </c>
      <c r="CU2097">
        <f>AG2097</f>
        <v>0</v>
      </c>
      <c r="CV2097">
        <f>(AH2097*AV2097)</f>
        <v>0</v>
      </c>
      <c r="CW2097">
        <f t="shared" si="901"/>
        <v>0</v>
      </c>
      <c r="CX2097">
        <f t="shared" si="901"/>
        <v>0</v>
      </c>
      <c r="CY2097">
        <f>((S2097*BZ2097)/100)</f>
        <v>0</v>
      </c>
      <c r="CZ2097">
        <f>((S2097*CA2097)/100)</f>
        <v>0</v>
      </c>
      <c r="DC2097" t="s">
        <v>3</v>
      </c>
      <c r="DD2097" t="s">
        <v>3</v>
      </c>
      <c r="DE2097" t="s">
        <v>3</v>
      </c>
      <c r="DF2097" t="s">
        <v>3</v>
      </c>
      <c r="DG2097" t="s">
        <v>3</v>
      </c>
      <c r="DH2097" t="s">
        <v>3</v>
      </c>
      <c r="DI2097" t="s">
        <v>3</v>
      </c>
      <c r="DJ2097" t="s">
        <v>3</v>
      </c>
      <c r="DK2097" t="s">
        <v>3</v>
      </c>
      <c r="DL2097" t="s">
        <v>3</v>
      </c>
      <c r="DM2097" t="s">
        <v>3</v>
      </c>
      <c r="DN2097">
        <v>0</v>
      </c>
      <c r="DO2097">
        <v>0</v>
      </c>
      <c r="DP2097">
        <v>1</v>
      </c>
      <c r="DQ2097">
        <v>1</v>
      </c>
      <c r="DU2097">
        <v>1009</v>
      </c>
      <c r="DV2097" t="s">
        <v>171</v>
      </c>
      <c r="DW2097" t="s">
        <v>171</v>
      </c>
      <c r="DX2097">
        <v>1000</v>
      </c>
      <c r="EE2097">
        <v>34857346</v>
      </c>
      <c r="EF2097">
        <v>1</v>
      </c>
      <c r="EG2097" t="s">
        <v>86</v>
      </c>
      <c r="EH2097">
        <v>0</v>
      </c>
      <c r="EI2097" t="s">
        <v>3</v>
      </c>
      <c r="EJ2097">
        <v>4</v>
      </c>
      <c r="EK2097">
        <v>0</v>
      </c>
      <c r="EL2097" t="s">
        <v>87</v>
      </c>
      <c r="EM2097" t="s">
        <v>88</v>
      </c>
      <c r="EO2097" t="s">
        <v>3</v>
      </c>
      <c r="EQ2097">
        <v>0</v>
      </c>
      <c r="ER2097">
        <v>2653.46</v>
      </c>
      <c r="ES2097">
        <v>2653.46</v>
      </c>
      <c r="ET2097">
        <v>0</v>
      </c>
      <c r="EU2097">
        <v>0</v>
      </c>
      <c r="EV2097">
        <v>0</v>
      </c>
      <c r="EW2097">
        <v>0</v>
      </c>
      <c r="EX2097">
        <v>0</v>
      </c>
      <c r="FQ2097">
        <v>0</v>
      </c>
      <c r="FR2097">
        <f>ROUND(IF(AND(BH2097=3,BI2097=3),P2097,0),2)</f>
        <v>0</v>
      </c>
      <c r="FS2097">
        <v>0</v>
      </c>
      <c r="FX2097">
        <v>70</v>
      </c>
      <c r="FY2097">
        <v>10</v>
      </c>
      <c r="GA2097" t="s">
        <v>3</v>
      </c>
      <c r="GD2097">
        <v>0</v>
      </c>
      <c r="GF2097">
        <v>633964965</v>
      </c>
      <c r="GG2097">
        <v>2</v>
      </c>
      <c r="GH2097">
        <v>1</v>
      </c>
      <c r="GI2097">
        <v>-2</v>
      </c>
      <c r="GJ2097">
        <v>0</v>
      </c>
      <c r="GK2097">
        <f>ROUND(R2097*(R12)/100,2)</f>
        <v>0</v>
      </c>
      <c r="GL2097">
        <f>ROUND(IF(AND(BH2097=3,BI2097=3,FS2097&lt;&gt;0),P2097,0),2)</f>
        <v>0</v>
      </c>
      <c r="GM2097">
        <f>ROUND(O2097+X2097+Y2097+GK2097,2)+GX2097</f>
        <v>0</v>
      </c>
      <c r="GN2097">
        <f>IF(OR(BI2097=0,BI2097=1),ROUND(O2097+X2097+Y2097+GK2097,2),0)</f>
        <v>0</v>
      </c>
      <c r="GO2097">
        <f>IF(BI2097=2,ROUND(O2097+X2097+Y2097+GK2097,2),0)</f>
        <v>0</v>
      </c>
      <c r="GP2097">
        <f>IF(BI2097=4,ROUND(O2097+X2097+Y2097+GK2097,2)+GX2097,0)</f>
        <v>0</v>
      </c>
      <c r="GR2097">
        <v>0</v>
      </c>
      <c r="GS2097">
        <v>3</v>
      </c>
      <c r="GT2097">
        <v>0</v>
      </c>
      <c r="GU2097" t="s">
        <v>3</v>
      </c>
      <c r="GV2097">
        <f>ROUND((GT2097),6)</f>
        <v>0</v>
      </c>
      <c r="GW2097">
        <v>1</v>
      </c>
      <c r="GX2097">
        <f>ROUND(HC2097*I2097,2)</f>
        <v>0</v>
      </c>
      <c r="HA2097">
        <v>0</v>
      </c>
      <c r="HB2097">
        <v>0</v>
      </c>
      <c r="HC2097">
        <f>GV2097*GW2097</f>
        <v>0</v>
      </c>
      <c r="IK2097">
        <v>0</v>
      </c>
    </row>
    <row r="2099" spans="1:245" x14ac:dyDescent="0.2">
      <c r="A2099" s="2">
        <v>51</v>
      </c>
      <c r="B2099" s="2">
        <f>B2089</f>
        <v>1</v>
      </c>
      <c r="C2099" s="2">
        <f>A2089</f>
        <v>5</v>
      </c>
      <c r="D2099" s="2">
        <f>ROW(A2089)</f>
        <v>2089</v>
      </c>
      <c r="E2099" s="2"/>
      <c r="F2099" s="2" t="str">
        <f>IF(F2089&lt;&gt;"",F2089,"")</f>
        <v>1.1.3</v>
      </c>
      <c r="G2099" s="2" t="str">
        <f>IF(G2089&lt;&gt;"",G2089,"")</f>
        <v>Устройство тротуара</v>
      </c>
      <c r="H2099" s="2">
        <v>0</v>
      </c>
      <c r="I2099" s="2"/>
      <c r="J2099" s="2"/>
      <c r="K2099" s="2"/>
      <c r="L2099" s="2"/>
      <c r="M2099" s="2"/>
      <c r="N2099" s="2"/>
      <c r="O2099" s="2">
        <f t="shared" ref="O2099:T2099" si="902">ROUND(AB2099,2)</f>
        <v>0</v>
      </c>
      <c r="P2099" s="2">
        <f t="shared" si="902"/>
        <v>0</v>
      </c>
      <c r="Q2099" s="2">
        <f t="shared" si="902"/>
        <v>0</v>
      </c>
      <c r="R2099" s="2">
        <f t="shared" si="902"/>
        <v>0</v>
      </c>
      <c r="S2099" s="2">
        <f t="shared" si="902"/>
        <v>0</v>
      </c>
      <c r="T2099" s="2">
        <f t="shared" si="902"/>
        <v>0</v>
      </c>
      <c r="U2099" s="2">
        <f>AH2099</f>
        <v>0</v>
      </c>
      <c r="V2099" s="2">
        <f>AI2099</f>
        <v>0</v>
      </c>
      <c r="W2099" s="2">
        <f>ROUND(AJ2099,2)</f>
        <v>0</v>
      </c>
      <c r="X2099" s="2">
        <f>ROUND(AK2099,2)</f>
        <v>0</v>
      </c>
      <c r="Y2099" s="2">
        <f>ROUND(AL2099,2)</f>
        <v>0</v>
      </c>
      <c r="Z2099" s="2"/>
      <c r="AA2099" s="2"/>
      <c r="AB2099" s="2">
        <f>ROUND(SUMIF(AA2093:AA2097,"=36286615",O2093:O2097),2)</f>
        <v>0</v>
      </c>
      <c r="AC2099" s="2">
        <f>ROUND(SUMIF(AA2093:AA2097,"=36286615",P2093:P2097),2)</f>
        <v>0</v>
      </c>
      <c r="AD2099" s="2">
        <f>ROUND(SUMIF(AA2093:AA2097,"=36286615",Q2093:Q2097),2)</f>
        <v>0</v>
      </c>
      <c r="AE2099" s="2">
        <f>ROUND(SUMIF(AA2093:AA2097,"=36286615",R2093:R2097),2)</f>
        <v>0</v>
      </c>
      <c r="AF2099" s="2">
        <f>ROUND(SUMIF(AA2093:AA2097,"=36286615",S2093:S2097),2)</f>
        <v>0</v>
      </c>
      <c r="AG2099" s="2">
        <f>ROUND(SUMIF(AA2093:AA2097,"=36286615",T2093:T2097),2)</f>
        <v>0</v>
      </c>
      <c r="AH2099" s="2">
        <f>SUMIF(AA2093:AA2097,"=36286615",U2093:U2097)</f>
        <v>0</v>
      </c>
      <c r="AI2099" s="2">
        <f>SUMIF(AA2093:AA2097,"=36286615",V2093:V2097)</f>
        <v>0</v>
      </c>
      <c r="AJ2099" s="2">
        <f>ROUND(SUMIF(AA2093:AA2097,"=36286615",W2093:W2097),2)</f>
        <v>0</v>
      </c>
      <c r="AK2099" s="2">
        <f>ROUND(SUMIF(AA2093:AA2097,"=36286615",X2093:X2097),2)</f>
        <v>0</v>
      </c>
      <c r="AL2099" s="2">
        <f>ROUND(SUMIF(AA2093:AA2097,"=36286615",Y2093:Y2097),2)</f>
        <v>0</v>
      </c>
      <c r="AM2099" s="2"/>
      <c r="AN2099" s="2"/>
      <c r="AO2099" s="2">
        <f t="shared" ref="AO2099:BC2099" si="903">ROUND(BX2099,2)</f>
        <v>0</v>
      </c>
      <c r="AP2099" s="2">
        <f t="shared" si="903"/>
        <v>0</v>
      </c>
      <c r="AQ2099" s="2">
        <f t="shared" si="903"/>
        <v>0</v>
      </c>
      <c r="AR2099" s="2">
        <f t="shared" si="903"/>
        <v>0</v>
      </c>
      <c r="AS2099" s="2">
        <f t="shared" si="903"/>
        <v>0</v>
      </c>
      <c r="AT2099" s="2">
        <f t="shared" si="903"/>
        <v>0</v>
      </c>
      <c r="AU2099" s="2">
        <f t="shared" si="903"/>
        <v>0</v>
      </c>
      <c r="AV2099" s="2">
        <f t="shared" si="903"/>
        <v>0</v>
      </c>
      <c r="AW2099" s="2">
        <f t="shared" si="903"/>
        <v>0</v>
      </c>
      <c r="AX2099" s="2">
        <f t="shared" si="903"/>
        <v>0</v>
      </c>
      <c r="AY2099" s="2">
        <f t="shared" si="903"/>
        <v>0</v>
      </c>
      <c r="AZ2099" s="2">
        <f t="shared" si="903"/>
        <v>0</v>
      </c>
      <c r="BA2099" s="2">
        <f t="shared" si="903"/>
        <v>0</v>
      </c>
      <c r="BB2099" s="2">
        <f t="shared" si="903"/>
        <v>0</v>
      </c>
      <c r="BC2099" s="2">
        <f t="shared" si="903"/>
        <v>0</v>
      </c>
      <c r="BD2099" s="2"/>
      <c r="BE2099" s="2"/>
      <c r="BF2099" s="2"/>
      <c r="BG2099" s="2"/>
      <c r="BH2099" s="2"/>
      <c r="BI2099" s="2"/>
      <c r="BJ2099" s="2"/>
      <c r="BK2099" s="2"/>
      <c r="BL2099" s="2"/>
      <c r="BM2099" s="2"/>
      <c r="BN2099" s="2"/>
      <c r="BO2099" s="2"/>
      <c r="BP2099" s="2"/>
      <c r="BQ2099" s="2"/>
      <c r="BR2099" s="2"/>
      <c r="BS2099" s="2"/>
      <c r="BT2099" s="2"/>
      <c r="BU2099" s="2"/>
      <c r="BV2099" s="2"/>
      <c r="BW2099" s="2"/>
      <c r="BX2099" s="2">
        <f>ROUND(SUMIF(AA2093:AA2097,"=36286615",FQ2093:FQ2097),2)</f>
        <v>0</v>
      </c>
      <c r="BY2099" s="2">
        <f>ROUND(SUMIF(AA2093:AA2097,"=36286615",FR2093:FR2097),2)</f>
        <v>0</v>
      </c>
      <c r="BZ2099" s="2">
        <f>ROUND(SUMIF(AA2093:AA2097,"=36286615",GL2093:GL2097),2)</f>
        <v>0</v>
      </c>
      <c r="CA2099" s="2">
        <f>ROUND(SUMIF(AA2093:AA2097,"=36286615",GM2093:GM2097),2)</f>
        <v>0</v>
      </c>
      <c r="CB2099" s="2">
        <f>ROUND(SUMIF(AA2093:AA2097,"=36286615",GN2093:GN2097),2)</f>
        <v>0</v>
      </c>
      <c r="CC2099" s="2">
        <f>ROUND(SUMIF(AA2093:AA2097,"=36286615",GO2093:GO2097),2)</f>
        <v>0</v>
      </c>
      <c r="CD2099" s="2">
        <f>ROUND(SUMIF(AA2093:AA2097,"=36286615",GP2093:GP2097),2)</f>
        <v>0</v>
      </c>
      <c r="CE2099" s="2">
        <f>AC2099-BX2099</f>
        <v>0</v>
      </c>
      <c r="CF2099" s="2">
        <f>AC2099-BY2099</f>
        <v>0</v>
      </c>
      <c r="CG2099" s="2">
        <f>BX2099-BZ2099</f>
        <v>0</v>
      </c>
      <c r="CH2099" s="2">
        <f>AC2099-BX2099-BY2099+BZ2099</f>
        <v>0</v>
      </c>
      <c r="CI2099" s="2">
        <f>BY2099-BZ2099</f>
        <v>0</v>
      </c>
      <c r="CJ2099" s="2">
        <f>ROUND(SUMIF(AA2093:AA2097,"=36286615",GX2093:GX2097),2)</f>
        <v>0</v>
      </c>
      <c r="CK2099" s="2">
        <f>ROUND(SUMIF(AA2093:AA2097,"=36286615",GY2093:GY2097),2)</f>
        <v>0</v>
      </c>
      <c r="CL2099" s="2">
        <f>ROUND(SUMIF(AA2093:AA2097,"=36286615",GZ2093:GZ2097),2)</f>
        <v>0</v>
      </c>
      <c r="CM2099" s="2"/>
      <c r="CN2099" s="2"/>
      <c r="CO2099" s="2"/>
      <c r="CP2099" s="2"/>
      <c r="CQ2099" s="2"/>
      <c r="CR2099" s="2"/>
      <c r="CS2099" s="2"/>
      <c r="CT2099" s="2"/>
      <c r="CU2099" s="2"/>
      <c r="CV2099" s="2"/>
      <c r="CW2099" s="2"/>
      <c r="CX2099" s="2"/>
      <c r="CY2099" s="2"/>
      <c r="CZ2099" s="2"/>
      <c r="DA2099" s="2"/>
      <c r="DB2099" s="2"/>
      <c r="DC2099" s="2"/>
      <c r="DD2099" s="2"/>
      <c r="DE2099" s="2"/>
      <c r="DF2099" s="2"/>
      <c r="DG2099" s="3"/>
      <c r="DH2099" s="3"/>
      <c r="DI2099" s="3"/>
      <c r="DJ2099" s="3"/>
      <c r="DK2099" s="3"/>
      <c r="DL2099" s="3"/>
      <c r="DM2099" s="3"/>
      <c r="DN2099" s="3"/>
      <c r="DO2099" s="3"/>
      <c r="DP2099" s="3"/>
      <c r="DQ2099" s="3"/>
      <c r="DR2099" s="3"/>
      <c r="DS2099" s="3"/>
      <c r="DT2099" s="3"/>
      <c r="DU2099" s="3"/>
      <c r="DV2099" s="3"/>
      <c r="DW2099" s="3"/>
      <c r="DX2099" s="3"/>
      <c r="DY2099" s="3"/>
      <c r="DZ2099" s="3"/>
      <c r="EA2099" s="3"/>
      <c r="EB2099" s="3"/>
      <c r="EC2099" s="3"/>
      <c r="ED2099" s="3"/>
      <c r="EE2099" s="3"/>
      <c r="EF2099" s="3"/>
      <c r="EG2099" s="3"/>
      <c r="EH2099" s="3"/>
      <c r="EI2099" s="3"/>
      <c r="EJ2099" s="3"/>
      <c r="EK2099" s="3"/>
      <c r="EL2099" s="3"/>
      <c r="EM2099" s="3"/>
      <c r="EN2099" s="3"/>
      <c r="EO2099" s="3"/>
      <c r="EP2099" s="3"/>
      <c r="EQ2099" s="3"/>
      <c r="ER2099" s="3"/>
      <c r="ES2099" s="3"/>
      <c r="ET2099" s="3"/>
      <c r="EU2099" s="3"/>
      <c r="EV2099" s="3"/>
      <c r="EW2099" s="3"/>
      <c r="EX2099" s="3"/>
      <c r="EY2099" s="3"/>
      <c r="EZ2099" s="3"/>
      <c r="FA2099" s="3"/>
      <c r="FB2099" s="3"/>
      <c r="FC2099" s="3"/>
      <c r="FD2099" s="3"/>
      <c r="FE2099" s="3"/>
      <c r="FF2099" s="3"/>
      <c r="FG2099" s="3"/>
      <c r="FH2099" s="3"/>
      <c r="FI2099" s="3"/>
      <c r="FJ2099" s="3"/>
      <c r="FK2099" s="3"/>
      <c r="FL2099" s="3"/>
      <c r="FM2099" s="3"/>
      <c r="FN2099" s="3"/>
      <c r="FO2099" s="3"/>
      <c r="FP2099" s="3"/>
      <c r="FQ2099" s="3"/>
      <c r="FR2099" s="3"/>
      <c r="FS2099" s="3"/>
      <c r="FT2099" s="3"/>
      <c r="FU2099" s="3"/>
      <c r="FV2099" s="3"/>
      <c r="FW2099" s="3"/>
      <c r="FX2099" s="3"/>
      <c r="FY2099" s="3"/>
      <c r="FZ2099" s="3"/>
      <c r="GA2099" s="3"/>
      <c r="GB2099" s="3"/>
      <c r="GC2099" s="3"/>
      <c r="GD2099" s="3"/>
      <c r="GE2099" s="3"/>
      <c r="GF2099" s="3"/>
      <c r="GG2099" s="3"/>
      <c r="GH2099" s="3"/>
      <c r="GI2099" s="3"/>
      <c r="GJ2099" s="3"/>
      <c r="GK2099" s="3"/>
      <c r="GL2099" s="3"/>
      <c r="GM2099" s="3"/>
      <c r="GN2099" s="3"/>
      <c r="GO2099" s="3"/>
      <c r="GP2099" s="3"/>
      <c r="GQ2099" s="3"/>
      <c r="GR2099" s="3"/>
      <c r="GS2099" s="3"/>
      <c r="GT2099" s="3"/>
      <c r="GU2099" s="3"/>
      <c r="GV2099" s="3"/>
      <c r="GW2099" s="3"/>
      <c r="GX2099" s="3">
        <v>0</v>
      </c>
    </row>
    <row r="2101" spans="1:245" x14ac:dyDescent="0.2">
      <c r="A2101" s="4">
        <v>50</v>
      </c>
      <c r="B2101" s="4">
        <v>0</v>
      </c>
      <c r="C2101" s="4">
        <v>0</v>
      </c>
      <c r="D2101" s="4">
        <v>1</v>
      </c>
      <c r="E2101" s="4">
        <v>201</v>
      </c>
      <c r="F2101" s="4">
        <f>ROUND(Source!O2099,O2101)</f>
        <v>0</v>
      </c>
      <c r="G2101" s="4" t="s">
        <v>12</v>
      </c>
      <c r="H2101" s="4" t="s">
        <v>13</v>
      </c>
      <c r="I2101" s="4"/>
      <c r="J2101" s="4"/>
      <c r="K2101" s="4">
        <v>201</v>
      </c>
      <c r="L2101" s="4">
        <v>1</v>
      </c>
      <c r="M2101" s="4">
        <v>3</v>
      </c>
      <c r="N2101" s="4" t="s">
        <v>3</v>
      </c>
      <c r="O2101" s="4">
        <v>2</v>
      </c>
      <c r="P2101" s="4"/>
      <c r="Q2101" s="4"/>
      <c r="R2101" s="4"/>
      <c r="S2101" s="4"/>
      <c r="T2101" s="4"/>
      <c r="U2101" s="4"/>
      <c r="V2101" s="4"/>
      <c r="W2101" s="4"/>
    </row>
    <row r="2102" spans="1:245" x14ac:dyDescent="0.2">
      <c r="A2102" s="4">
        <v>50</v>
      </c>
      <c r="B2102" s="4">
        <v>0</v>
      </c>
      <c r="C2102" s="4">
        <v>0</v>
      </c>
      <c r="D2102" s="4">
        <v>1</v>
      </c>
      <c r="E2102" s="4">
        <v>202</v>
      </c>
      <c r="F2102" s="4">
        <f>ROUND(Source!P2099,O2102)</f>
        <v>0</v>
      </c>
      <c r="G2102" s="4" t="s">
        <v>14</v>
      </c>
      <c r="H2102" s="4" t="s">
        <v>15</v>
      </c>
      <c r="I2102" s="4"/>
      <c r="J2102" s="4"/>
      <c r="K2102" s="4">
        <v>202</v>
      </c>
      <c r="L2102" s="4">
        <v>2</v>
      </c>
      <c r="M2102" s="4">
        <v>3</v>
      </c>
      <c r="N2102" s="4" t="s">
        <v>3</v>
      </c>
      <c r="O2102" s="4">
        <v>2</v>
      </c>
      <c r="P2102" s="4"/>
      <c r="Q2102" s="4"/>
      <c r="R2102" s="4"/>
      <c r="S2102" s="4"/>
      <c r="T2102" s="4"/>
      <c r="U2102" s="4"/>
      <c r="V2102" s="4"/>
      <c r="W2102" s="4"/>
    </row>
    <row r="2103" spans="1:245" x14ac:dyDescent="0.2">
      <c r="A2103" s="4">
        <v>50</v>
      </c>
      <c r="B2103" s="4">
        <v>0</v>
      </c>
      <c r="C2103" s="4">
        <v>0</v>
      </c>
      <c r="D2103" s="4">
        <v>1</v>
      </c>
      <c r="E2103" s="4">
        <v>222</v>
      </c>
      <c r="F2103" s="4">
        <f>ROUND(Source!AO2099,O2103)</f>
        <v>0</v>
      </c>
      <c r="G2103" s="4" t="s">
        <v>16</v>
      </c>
      <c r="H2103" s="4" t="s">
        <v>17</v>
      </c>
      <c r="I2103" s="4"/>
      <c r="J2103" s="4"/>
      <c r="K2103" s="4">
        <v>222</v>
      </c>
      <c r="L2103" s="4">
        <v>3</v>
      </c>
      <c r="M2103" s="4">
        <v>3</v>
      </c>
      <c r="N2103" s="4" t="s">
        <v>3</v>
      </c>
      <c r="O2103" s="4">
        <v>2</v>
      </c>
      <c r="P2103" s="4"/>
      <c r="Q2103" s="4"/>
      <c r="R2103" s="4"/>
      <c r="S2103" s="4"/>
      <c r="T2103" s="4"/>
      <c r="U2103" s="4"/>
      <c r="V2103" s="4"/>
      <c r="W2103" s="4"/>
    </row>
    <row r="2104" spans="1:245" x14ac:dyDescent="0.2">
      <c r="A2104" s="4">
        <v>50</v>
      </c>
      <c r="B2104" s="4">
        <v>0</v>
      </c>
      <c r="C2104" s="4">
        <v>0</v>
      </c>
      <c r="D2104" s="4">
        <v>1</v>
      </c>
      <c r="E2104" s="4">
        <v>225</v>
      </c>
      <c r="F2104" s="4">
        <f>ROUND(Source!AV2099,O2104)</f>
        <v>0</v>
      </c>
      <c r="G2104" s="4" t="s">
        <v>18</v>
      </c>
      <c r="H2104" s="4" t="s">
        <v>19</v>
      </c>
      <c r="I2104" s="4"/>
      <c r="J2104" s="4"/>
      <c r="K2104" s="4">
        <v>225</v>
      </c>
      <c r="L2104" s="4">
        <v>4</v>
      </c>
      <c r="M2104" s="4">
        <v>3</v>
      </c>
      <c r="N2104" s="4" t="s">
        <v>3</v>
      </c>
      <c r="O2104" s="4">
        <v>2</v>
      </c>
      <c r="P2104" s="4"/>
      <c r="Q2104" s="4"/>
      <c r="R2104" s="4"/>
      <c r="S2104" s="4"/>
      <c r="T2104" s="4"/>
      <c r="U2104" s="4"/>
      <c r="V2104" s="4"/>
      <c r="W2104" s="4"/>
    </row>
    <row r="2105" spans="1:245" x14ac:dyDescent="0.2">
      <c r="A2105" s="4">
        <v>50</v>
      </c>
      <c r="B2105" s="4">
        <v>0</v>
      </c>
      <c r="C2105" s="4">
        <v>0</v>
      </c>
      <c r="D2105" s="4">
        <v>1</v>
      </c>
      <c r="E2105" s="4">
        <v>226</v>
      </c>
      <c r="F2105" s="4">
        <f>ROUND(Source!AW2099,O2105)</f>
        <v>0</v>
      </c>
      <c r="G2105" s="4" t="s">
        <v>20</v>
      </c>
      <c r="H2105" s="4" t="s">
        <v>21</v>
      </c>
      <c r="I2105" s="4"/>
      <c r="J2105" s="4"/>
      <c r="K2105" s="4">
        <v>226</v>
      </c>
      <c r="L2105" s="4">
        <v>5</v>
      </c>
      <c r="M2105" s="4">
        <v>3</v>
      </c>
      <c r="N2105" s="4" t="s">
        <v>3</v>
      </c>
      <c r="O2105" s="4">
        <v>2</v>
      </c>
      <c r="P2105" s="4"/>
      <c r="Q2105" s="4"/>
      <c r="R2105" s="4"/>
      <c r="S2105" s="4"/>
      <c r="T2105" s="4"/>
      <c r="U2105" s="4"/>
      <c r="V2105" s="4"/>
      <c r="W2105" s="4"/>
    </row>
    <row r="2106" spans="1:245" x14ac:dyDescent="0.2">
      <c r="A2106" s="4">
        <v>50</v>
      </c>
      <c r="B2106" s="4">
        <v>0</v>
      </c>
      <c r="C2106" s="4">
        <v>0</v>
      </c>
      <c r="D2106" s="4">
        <v>1</v>
      </c>
      <c r="E2106" s="4">
        <v>227</v>
      </c>
      <c r="F2106" s="4">
        <f>ROUND(Source!AX2099,O2106)</f>
        <v>0</v>
      </c>
      <c r="G2106" s="4" t="s">
        <v>22</v>
      </c>
      <c r="H2106" s="4" t="s">
        <v>23</v>
      </c>
      <c r="I2106" s="4"/>
      <c r="J2106" s="4"/>
      <c r="K2106" s="4">
        <v>227</v>
      </c>
      <c r="L2106" s="4">
        <v>6</v>
      </c>
      <c r="M2106" s="4">
        <v>3</v>
      </c>
      <c r="N2106" s="4" t="s">
        <v>3</v>
      </c>
      <c r="O2106" s="4">
        <v>2</v>
      </c>
      <c r="P2106" s="4"/>
      <c r="Q2106" s="4"/>
      <c r="R2106" s="4"/>
      <c r="S2106" s="4"/>
      <c r="T2106" s="4"/>
      <c r="U2106" s="4"/>
      <c r="V2106" s="4"/>
      <c r="W2106" s="4"/>
    </row>
    <row r="2107" spans="1:245" x14ac:dyDescent="0.2">
      <c r="A2107" s="4">
        <v>50</v>
      </c>
      <c r="B2107" s="4">
        <v>0</v>
      </c>
      <c r="C2107" s="4">
        <v>0</v>
      </c>
      <c r="D2107" s="4">
        <v>1</v>
      </c>
      <c r="E2107" s="4">
        <v>228</v>
      </c>
      <c r="F2107" s="4">
        <f>ROUND(Source!AY2099,O2107)</f>
        <v>0</v>
      </c>
      <c r="G2107" s="4" t="s">
        <v>24</v>
      </c>
      <c r="H2107" s="4" t="s">
        <v>25</v>
      </c>
      <c r="I2107" s="4"/>
      <c r="J2107" s="4"/>
      <c r="K2107" s="4">
        <v>228</v>
      </c>
      <c r="L2107" s="4">
        <v>7</v>
      </c>
      <c r="M2107" s="4">
        <v>3</v>
      </c>
      <c r="N2107" s="4" t="s">
        <v>3</v>
      </c>
      <c r="O2107" s="4">
        <v>2</v>
      </c>
      <c r="P2107" s="4"/>
      <c r="Q2107" s="4"/>
      <c r="R2107" s="4"/>
      <c r="S2107" s="4"/>
      <c r="T2107" s="4"/>
      <c r="U2107" s="4"/>
      <c r="V2107" s="4"/>
      <c r="W2107" s="4"/>
    </row>
    <row r="2108" spans="1:245" x14ac:dyDescent="0.2">
      <c r="A2108" s="4">
        <v>50</v>
      </c>
      <c r="B2108" s="4">
        <v>0</v>
      </c>
      <c r="C2108" s="4">
        <v>0</v>
      </c>
      <c r="D2108" s="4">
        <v>1</v>
      </c>
      <c r="E2108" s="4">
        <v>216</v>
      </c>
      <c r="F2108" s="4">
        <f>ROUND(Source!AP2099,O2108)</f>
        <v>0</v>
      </c>
      <c r="G2108" s="4" t="s">
        <v>26</v>
      </c>
      <c r="H2108" s="4" t="s">
        <v>27</v>
      </c>
      <c r="I2108" s="4"/>
      <c r="J2108" s="4"/>
      <c r="K2108" s="4">
        <v>216</v>
      </c>
      <c r="L2108" s="4">
        <v>8</v>
      </c>
      <c r="M2108" s="4">
        <v>3</v>
      </c>
      <c r="N2108" s="4" t="s">
        <v>3</v>
      </c>
      <c r="O2108" s="4">
        <v>2</v>
      </c>
      <c r="P2108" s="4"/>
      <c r="Q2108" s="4"/>
      <c r="R2108" s="4"/>
      <c r="S2108" s="4"/>
      <c r="T2108" s="4"/>
      <c r="U2108" s="4"/>
      <c r="V2108" s="4"/>
      <c r="W2108" s="4"/>
    </row>
    <row r="2109" spans="1:245" x14ac:dyDescent="0.2">
      <c r="A2109" s="4">
        <v>50</v>
      </c>
      <c r="B2109" s="4">
        <v>0</v>
      </c>
      <c r="C2109" s="4">
        <v>0</v>
      </c>
      <c r="D2109" s="4">
        <v>1</v>
      </c>
      <c r="E2109" s="4">
        <v>223</v>
      </c>
      <c r="F2109" s="4">
        <f>ROUND(Source!AQ2099,O2109)</f>
        <v>0</v>
      </c>
      <c r="G2109" s="4" t="s">
        <v>28</v>
      </c>
      <c r="H2109" s="4" t="s">
        <v>29</v>
      </c>
      <c r="I2109" s="4"/>
      <c r="J2109" s="4"/>
      <c r="K2109" s="4">
        <v>223</v>
      </c>
      <c r="L2109" s="4">
        <v>9</v>
      </c>
      <c r="M2109" s="4">
        <v>3</v>
      </c>
      <c r="N2109" s="4" t="s">
        <v>3</v>
      </c>
      <c r="O2109" s="4">
        <v>2</v>
      </c>
      <c r="P2109" s="4"/>
      <c r="Q2109" s="4"/>
      <c r="R2109" s="4"/>
      <c r="S2109" s="4"/>
      <c r="T2109" s="4"/>
      <c r="U2109" s="4"/>
      <c r="V2109" s="4"/>
      <c r="W2109" s="4"/>
    </row>
    <row r="2110" spans="1:245" x14ac:dyDescent="0.2">
      <c r="A2110" s="4">
        <v>50</v>
      </c>
      <c r="B2110" s="4">
        <v>0</v>
      </c>
      <c r="C2110" s="4">
        <v>0</v>
      </c>
      <c r="D2110" s="4">
        <v>1</v>
      </c>
      <c r="E2110" s="4">
        <v>229</v>
      </c>
      <c r="F2110" s="4">
        <f>ROUND(Source!AZ2099,O2110)</f>
        <v>0</v>
      </c>
      <c r="G2110" s="4" t="s">
        <v>30</v>
      </c>
      <c r="H2110" s="4" t="s">
        <v>31</v>
      </c>
      <c r="I2110" s="4"/>
      <c r="J2110" s="4"/>
      <c r="K2110" s="4">
        <v>229</v>
      </c>
      <c r="L2110" s="4">
        <v>10</v>
      </c>
      <c r="M2110" s="4">
        <v>3</v>
      </c>
      <c r="N2110" s="4" t="s">
        <v>3</v>
      </c>
      <c r="O2110" s="4">
        <v>2</v>
      </c>
      <c r="P2110" s="4"/>
      <c r="Q2110" s="4"/>
      <c r="R2110" s="4"/>
      <c r="S2110" s="4"/>
      <c r="T2110" s="4"/>
      <c r="U2110" s="4"/>
      <c r="V2110" s="4"/>
      <c r="W2110" s="4"/>
    </row>
    <row r="2111" spans="1:245" x14ac:dyDescent="0.2">
      <c r="A2111" s="4">
        <v>50</v>
      </c>
      <c r="B2111" s="4">
        <v>0</v>
      </c>
      <c r="C2111" s="4">
        <v>0</v>
      </c>
      <c r="D2111" s="4">
        <v>1</v>
      </c>
      <c r="E2111" s="4">
        <v>203</v>
      </c>
      <c r="F2111" s="4">
        <f>ROUND(Source!Q2099,O2111)</f>
        <v>0</v>
      </c>
      <c r="G2111" s="4" t="s">
        <v>32</v>
      </c>
      <c r="H2111" s="4" t="s">
        <v>33</v>
      </c>
      <c r="I2111" s="4"/>
      <c r="J2111" s="4"/>
      <c r="K2111" s="4">
        <v>203</v>
      </c>
      <c r="L2111" s="4">
        <v>11</v>
      </c>
      <c r="M2111" s="4">
        <v>3</v>
      </c>
      <c r="N2111" s="4" t="s">
        <v>3</v>
      </c>
      <c r="O2111" s="4">
        <v>2</v>
      </c>
      <c r="P2111" s="4"/>
      <c r="Q2111" s="4"/>
      <c r="R2111" s="4"/>
      <c r="S2111" s="4"/>
      <c r="T2111" s="4"/>
      <c r="U2111" s="4"/>
      <c r="V2111" s="4"/>
      <c r="W2111" s="4"/>
    </row>
    <row r="2112" spans="1:245" x14ac:dyDescent="0.2">
      <c r="A2112" s="4">
        <v>50</v>
      </c>
      <c r="B2112" s="4">
        <v>0</v>
      </c>
      <c r="C2112" s="4">
        <v>0</v>
      </c>
      <c r="D2112" s="4">
        <v>1</v>
      </c>
      <c r="E2112" s="4">
        <v>231</v>
      </c>
      <c r="F2112" s="4">
        <f>ROUND(Source!BB2099,O2112)</f>
        <v>0</v>
      </c>
      <c r="G2112" s="4" t="s">
        <v>34</v>
      </c>
      <c r="H2112" s="4" t="s">
        <v>35</v>
      </c>
      <c r="I2112" s="4"/>
      <c r="J2112" s="4"/>
      <c r="K2112" s="4">
        <v>231</v>
      </c>
      <c r="L2112" s="4">
        <v>12</v>
      </c>
      <c r="M2112" s="4">
        <v>3</v>
      </c>
      <c r="N2112" s="4" t="s">
        <v>3</v>
      </c>
      <c r="O2112" s="4">
        <v>2</v>
      </c>
      <c r="P2112" s="4"/>
      <c r="Q2112" s="4"/>
      <c r="R2112" s="4"/>
      <c r="S2112" s="4"/>
      <c r="T2112" s="4"/>
      <c r="U2112" s="4"/>
      <c r="V2112" s="4"/>
      <c r="W2112" s="4"/>
    </row>
    <row r="2113" spans="1:206" x14ac:dyDescent="0.2">
      <c r="A2113" s="4">
        <v>50</v>
      </c>
      <c r="B2113" s="4">
        <v>0</v>
      </c>
      <c r="C2113" s="4">
        <v>0</v>
      </c>
      <c r="D2113" s="4">
        <v>1</v>
      </c>
      <c r="E2113" s="4">
        <v>204</v>
      </c>
      <c r="F2113" s="4">
        <f>ROUND(Source!R2099,O2113)</f>
        <v>0</v>
      </c>
      <c r="G2113" s="4" t="s">
        <v>36</v>
      </c>
      <c r="H2113" s="4" t="s">
        <v>37</v>
      </c>
      <c r="I2113" s="4"/>
      <c r="J2113" s="4"/>
      <c r="K2113" s="4">
        <v>204</v>
      </c>
      <c r="L2113" s="4">
        <v>13</v>
      </c>
      <c r="M2113" s="4">
        <v>3</v>
      </c>
      <c r="N2113" s="4" t="s">
        <v>3</v>
      </c>
      <c r="O2113" s="4">
        <v>2</v>
      </c>
      <c r="P2113" s="4"/>
      <c r="Q2113" s="4"/>
      <c r="R2113" s="4"/>
      <c r="S2113" s="4"/>
      <c r="T2113" s="4"/>
      <c r="U2113" s="4"/>
      <c r="V2113" s="4"/>
      <c r="W2113" s="4"/>
    </row>
    <row r="2114" spans="1:206" x14ac:dyDescent="0.2">
      <c r="A2114" s="4">
        <v>50</v>
      </c>
      <c r="B2114" s="4">
        <v>0</v>
      </c>
      <c r="C2114" s="4">
        <v>0</v>
      </c>
      <c r="D2114" s="4">
        <v>1</v>
      </c>
      <c r="E2114" s="4">
        <v>205</v>
      </c>
      <c r="F2114" s="4">
        <f>ROUND(Source!S2099,O2114)</f>
        <v>0</v>
      </c>
      <c r="G2114" s="4" t="s">
        <v>38</v>
      </c>
      <c r="H2114" s="4" t="s">
        <v>39</v>
      </c>
      <c r="I2114" s="4"/>
      <c r="J2114" s="4"/>
      <c r="K2114" s="4">
        <v>205</v>
      </c>
      <c r="L2114" s="4">
        <v>14</v>
      </c>
      <c r="M2114" s="4">
        <v>3</v>
      </c>
      <c r="N2114" s="4" t="s">
        <v>3</v>
      </c>
      <c r="O2114" s="4">
        <v>2</v>
      </c>
      <c r="P2114" s="4"/>
      <c r="Q2114" s="4"/>
      <c r="R2114" s="4"/>
      <c r="S2114" s="4"/>
      <c r="T2114" s="4"/>
      <c r="U2114" s="4"/>
      <c r="V2114" s="4"/>
      <c r="W2114" s="4"/>
    </row>
    <row r="2115" spans="1:206" x14ac:dyDescent="0.2">
      <c r="A2115" s="4">
        <v>50</v>
      </c>
      <c r="B2115" s="4">
        <v>0</v>
      </c>
      <c r="C2115" s="4">
        <v>0</v>
      </c>
      <c r="D2115" s="4">
        <v>1</v>
      </c>
      <c r="E2115" s="4">
        <v>232</v>
      </c>
      <c r="F2115" s="4">
        <f>ROUND(Source!BC2099,O2115)</f>
        <v>0</v>
      </c>
      <c r="G2115" s="4" t="s">
        <v>40</v>
      </c>
      <c r="H2115" s="4" t="s">
        <v>41</v>
      </c>
      <c r="I2115" s="4"/>
      <c r="J2115" s="4"/>
      <c r="K2115" s="4">
        <v>232</v>
      </c>
      <c r="L2115" s="4">
        <v>15</v>
      </c>
      <c r="M2115" s="4">
        <v>3</v>
      </c>
      <c r="N2115" s="4" t="s">
        <v>3</v>
      </c>
      <c r="O2115" s="4">
        <v>2</v>
      </c>
      <c r="P2115" s="4"/>
      <c r="Q2115" s="4"/>
      <c r="R2115" s="4"/>
      <c r="S2115" s="4"/>
      <c r="T2115" s="4"/>
      <c r="U2115" s="4"/>
      <c r="V2115" s="4"/>
      <c r="W2115" s="4"/>
    </row>
    <row r="2116" spans="1:206" x14ac:dyDescent="0.2">
      <c r="A2116" s="4">
        <v>50</v>
      </c>
      <c r="B2116" s="4">
        <v>0</v>
      </c>
      <c r="C2116" s="4">
        <v>0</v>
      </c>
      <c r="D2116" s="4">
        <v>1</v>
      </c>
      <c r="E2116" s="4">
        <v>214</v>
      </c>
      <c r="F2116" s="4">
        <f>ROUND(Source!AS2099,O2116)</f>
        <v>0</v>
      </c>
      <c r="G2116" s="4" t="s">
        <v>42</v>
      </c>
      <c r="H2116" s="4" t="s">
        <v>43</v>
      </c>
      <c r="I2116" s="4"/>
      <c r="J2116" s="4"/>
      <c r="K2116" s="4">
        <v>214</v>
      </c>
      <c r="L2116" s="4">
        <v>16</v>
      </c>
      <c r="M2116" s="4">
        <v>3</v>
      </c>
      <c r="N2116" s="4" t="s">
        <v>3</v>
      </c>
      <c r="O2116" s="4">
        <v>2</v>
      </c>
      <c r="P2116" s="4"/>
      <c r="Q2116" s="4"/>
      <c r="R2116" s="4"/>
      <c r="S2116" s="4"/>
      <c r="T2116" s="4"/>
      <c r="U2116" s="4"/>
      <c r="V2116" s="4"/>
      <c r="W2116" s="4"/>
    </row>
    <row r="2117" spans="1:206" x14ac:dyDescent="0.2">
      <c r="A2117" s="4">
        <v>50</v>
      </c>
      <c r="B2117" s="4">
        <v>0</v>
      </c>
      <c r="C2117" s="4">
        <v>0</v>
      </c>
      <c r="D2117" s="4">
        <v>1</v>
      </c>
      <c r="E2117" s="4">
        <v>215</v>
      </c>
      <c r="F2117" s="4">
        <f>ROUND(Source!AT2099,O2117)</f>
        <v>0</v>
      </c>
      <c r="G2117" s="4" t="s">
        <v>44</v>
      </c>
      <c r="H2117" s="4" t="s">
        <v>45</v>
      </c>
      <c r="I2117" s="4"/>
      <c r="J2117" s="4"/>
      <c r="K2117" s="4">
        <v>215</v>
      </c>
      <c r="L2117" s="4">
        <v>17</v>
      </c>
      <c r="M2117" s="4">
        <v>3</v>
      </c>
      <c r="N2117" s="4" t="s">
        <v>3</v>
      </c>
      <c r="O2117" s="4">
        <v>2</v>
      </c>
      <c r="P2117" s="4"/>
      <c r="Q2117" s="4"/>
      <c r="R2117" s="4"/>
      <c r="S2117" s="4"/>
      <c r="T2117" s="4"/>
      <c r="U2117" s="4"/>
      <c r="V2117" s="4"/>
      <c r="W2117" s="4"/>
    </row>
    <row r="2118" spans="1:206" x14ac:dyDescent="0.2">
      <c r="A2118" s="4">
        <v>50</v>
      </c>
      <c r="B2118" s="4">
        <v>0</v>
      </c>
      <c r="C2118" s="4">
        <v>0</v>
      </c>
      <c r="D2118" s="4">
        <v>1</v>
      </c>
      <c r="E2118" s="4">
        <v>217</v>
      </c>
      <c r="F2118" s="4">
        <f>ROUND(Source!AU2099,O2118)</f>
        <v>0</v>
      </c>
      <c r="G2118" s="4" t="s">
        <v>46</v>
      </c>
      <c r="H2118" s="4" t="s">
        <v>47</v>
      </c>
      <c r="I2118" s="4"/>
      <c r="J2118" s="4"/>
      <c r="K2118" s="4">
        <v>217</v>
      </c>
      <c r="L2118" s="4">
        <v>18</v>
      </c>
      <c r="M2118" s="4">
        <v>3</v>
      </c>
      <c r="N2118" s="4" t="s">
        <v>3</v>
      </c>
      <c r="O2118" s="4">
        <v>2</v>
      </c>
      <c r="P2118" s="4"/>
      <c r="Q2118" s="4"/>
      <c r="R2118" s="4"/>
      <c r="S2118" s="4"/>
      <c r="T2118" s="4"/>
      <c r="U2118" s="4"/>
      <c r="V2118" s="4"/>
      <c r="W2118" s="4"/>
    </row>
    <row r="2119" spans="1:206" x14ac:dyDescent="0.2">
      <c r="A2119" s="4">
        <v>50</v>
      </c>
      <c r="B2119" s="4">
        <v>0</v>
      </c>
      <c r="C2119" s="4">
        <v>0</v>
      </c>
      <c r="D2119" s="4">
        <v>1</v>
      </c>
      <c r="E2119" s="4">
        <v>230</v>
      </c>
      <c r="F2119" s="4">
        <f>ROUND(Source!BA2099,O2119)</f>
        <v>0</v>
      </c>
      <c r="G2119" s="4" t="s">
        <v>48</v>
      </c>
      <c r="H2119" s="4" t="s">
        <v>49</v>
      </c>
      <c r="I2119" s="4"/>
      <c r="J2119" s="4"/>
      <c r="K2119" s="4">
        <v>230</v>
      </c>
      <c r="L2119" s="4">
        <v>19</v>
      </c>
      <c r="M2119" s="4">
        <v>3</v>
      </c>
      <c r="N2119" s="4" t="s">
        <v>3</v>
      </c>
      <c r="O2119" s="4">
        <v>2</v>
      </c>
      <c r="P2119" s="4"/>
      <c r="Q2119" s="4"/>
      <c r="R2119" s="4"/>
      <c r="S2119" s="4"/>
      <c r="T2119" s="4"/>
      <c r="U2119" s="4"/>
      <c r="V2119" s="4"/>
      <c r="W2119" s="4"/>
    </row>
    <row r="2120" spans="1:206" x14ac:dyDescent="0.2">
      <c r="A2120" s="4">
        <v>50</v>
      </c>
      <c r="B2120" s="4">
        <v>0</v>
      </c>
      <c r="C2120" s="4">
        <v>0</v>
      </c>
      <c r="D2120" s="4">
        <v>1</v>
      </c>
      <c r="E2120" s="4">
        <v>206</v>
      </c>
      <c r="F2120" s="4">
        <f>ROUND(Source!T2099,O2120)</f>
        <v>0</v>
      </c>
      <c r="G2120" s="4" t="s">
        <v>50</v>
      </c>
      <c r="H2120" s="4" t="s">
        <v>51</v>
      </c>
      <c r="I2120" s="4"/>
      <c r="J2120" s="4"/>
      <c r="K2120" s="4">
        <v>206</v>
      </c>
      <c r="L2120" s="4">
        <v>20</v>
      </c>
      <c r="M2120" s="4">
        <v>3</v>
      </c>
      <c r="N2120" s="4" t="s">
        <v>3</v>
      </c>
      <c r="O2120" s="4">
        <v>2</v>
      </c>
      <c r="P2120" s="4"/>
      <c r="Q2120" s="4"/>
      <c r="R2120" s="4"/>
      <c r="S2120" s="4"/>
      <c r="T2120" s="4"/>
      <c r="U2120" s="4"/>
      <c r="V2120" s="4"/>
      <c r="W2120" s="4"/>
    </row>
    <row r="2121" spans="1:206" x14ac:dyDescent="0.2">
      <c r="A2121" s="4">
        <v>50</v>
      </c>
      <c r="B2121" s="4">
        <v>0</v>
      </c>
      <c r="C2121" s="4">
        <v>0</v>
      </c>
      <c r="D2121" s="4">
        <v>1</v>
      </c>
      <c r="E2121" s="4">
        <v>207</v>
      </c>
      <c r="F2121" s="4">
        <f>Source!U2099</f>
        <v>0</v>
      </c>
      <c r="G2121" s="4" t="s">
        <v>52</v>
      </c>
      <c r="H2121" s="4" t="s">
        <v>53</v>
      </c>
      <c r="I2121" s="4"/>
      <c r="J2121" s="4"/>
      <c r="K2121" s="4">
        <v>207</v>
      </c>
      <c r="L2121" s="4">
        <v>21</v>
      </c>
      <c r="M2121" s="4">
        <v>3</v>
      </c>
      <c r="N2121" s="4" t="s">
        <v>3</v>
      </c>
      <c r="O2121" s="4">
        <v>-1</v>
      </c>
      <c r="P2121" s="4"/>
      <c r="Q2121" s="4"/>
      <c r="R2121" s="4"/>
      <c r="S2121" s="4"/>
      <c r="T2121" s="4"/>
      <c r="U2121" s="4"/>
      <c r="V2121" s="4"/>
      <c r="W2121" s="4"/>
    </row>
    <row r="2122" spans="1:206" x14ac:dyDescent="0.2">
      <c r="A2122" s="4">
        <v>50</v>
      </c>
      <c r="B2122" s="4">
        <v>0</v>
      </c>
      <c r="C2122" s="4">
        <v>0</v>
      </c>
      <c r="D2122" s="4">
        <v>1</v>
      </c>
      <c r="E2122" s="4">
        <v>208</v>
      </c>
      <c r="F2122" s="4">
        <f>Source!V2099</f>
        <v>0</v>
      </c>
      <c r="G2122" s="4" t="s">
        <v>54</v>
      </c>
      <c r="H2122" s="4" t="s">
        <v>55</v>
      </c>
      <c r="I2122" s="4"/>
      <c r="J2122" s="4"/>
      <c r="K2122" s="4">
        <v>208</v>
      </c>
      <c r="L2122" s="4">
        <v>22</v>
      </c>
      <c r="M2122" s="4">
        <v>3</v>
      </c>
      <c r="N2122" s="4" t="s">
        <v>3</v>
      </c>
      <c r="O2122" s="4">
        <v>-1</v>
      </c>
      <c r="P2122" s="4"/>
      <c r="Q2122" s="4"/>
      <c r="R2122" s="4"/>
      <c r="S2122" s="4"/>
      <c r="T2122" s="4"/>
      <c r="U2122" s="4"/>
      <c r="V2122" s="4"/>
      <c r="W2122" s="4"/>
    </row>
    <row r="2123" spans="1:206" x14ac:dyDescent="0.2">
      <c r="A2123" s="4">
        <v>50</v>
      </c>
      <c r="B2123" s="4">
        <v>0</v>
      </c>
      <c r="C2123" s="4">
        <v>0</v>
      </c>
      <c r="D2123" s="4">
        <v>1</v>
      </c>
      <c r="E2123" s="4">
        <v>209</v>
      </c>
      <c r="F2123" s="4">
        <f>ROUND(Source!W2099,O2123)</f>
        <v>0</v>
      </c>
      <c r="G2123" s="4" t="s">
        <v>56</v>
      </c>
      <c r="H2123" s="4" t="s">
        <v>57</v>
      </c>
      <c r="I2123" s="4"/>
      <c r="J2123" s="4"/>
      <c r="K2123" s="4">
        <v>209</v>
      </c>
      <c r="L2123" s="4">
        <v>23</v>
      </c>
      <c r="M2123" s="4">
        <v>3</v>
      </c>
      <c r="N2123" s="4" t="s">
        <v>3</v>
      </c>
      <c r="O2123" s="4">
        <v>2</v>
      </c>
      <c r="P2123" s="4"/>
      <c r="Q2123" s="4"/>
      <c r="R2123" s="4"/>
      <c r="S2123" s="4"/>
      <c r="T2123" s="4"/>
      <c r="U2123" s="4"/>
      <c r="V2123" s="4"/>
      <c r="W2123" s="4"/>
    </row>
    <row r="2124" spans="1:206" x14ac:dyDescent="0.2">
      <c r="A2124" s="4">
        <v>50</v>
      </c>
      <c r="B2124" s="4">
        <v>0</v>
      </c>
      <c r="C2124" s="4">
        <v>0</v>
      </c>
      <c r="D2124" s="4">
        <v>1</v>
      </c>
      <c r="E2124" s="4">
        <v>210</v>
      </c>
      <c r="F2124" s="4">
        <f>ROUND(Source!X2099,O2124)</f>
        <v>0</v>
      </c>
      <c r="G2124" s="4" t="s">
        <v>58</v>
      </c>
      <c r="H2124" s="4" t="s">
        <v>59</v>
      </c>
      <c r="I2124" s="4"/>
      <c r="J2124" s="4"/>
      <c r="K2124" s="4">
        <v>210</v>
      </c>
      <c r="L2124" s="4">
        <v>24</v>
      </c>
      <c r="M2124" s="4">
        <v>3</v>
      </c>
      <c r="N2124" s="4" t="s">
        <v>3</v>
      </c>
      <c r="O2124" s="4">
        <v>2</v>
      </c>
      <c r="P2124" s="4"/>
      <c r="Q2124" s="4"/>
      <c r="R2124" s="4"/>
      <c r="S2124" s="4"/>
      <c r="T2124" s="4"/>
      <c r="U2124" s="4"/>
      <c r="V2124" s="4"/>
      <c r="W2124" s="4"/>
    </row>
    <row r="2125" spans="1:206" x14ac:dyDescent="0.2">
      <c r="A2125" s="4">
        <v>50</v>
      </c>
      <c r="B2125" s="4">
        <v>0</v>
      </c>
      <c r="C2125" s="4">
        <v>0</v>
      </c>
      <c r="D2125" s="4">
        <v>1</v>
      </c>
      <c r="E2125" s="4">
        <v>211</v>
      </c>
      <c r="F2125" s="4">
        <f>ROUND(Source!Y2099,O2125)</f>
        <v>0</v>
      </c>
      <c r="G2125" s="4" t="s">
        <v>60</v>
      </c>
      <c r="H2125" s="4" t="s">
        <v>61</v>
      </c>
      <c r="I2125" s="4"/>
      <c r="J2125" s="4"/>
      <c r="K2125" s="4">
        <v>211</v>
      </c>
      <c r="L2125" s="4">
        <v>25</v>
      </c>
      <c r="M2125" s="4">
        <v>3</v>
      </c>
      <c r="N2125" s="4" t="s">
        <v>3</v>
      </c>
      <c r="O2125" s="4">
        <v>2</v>
      </c>
      <c r="P2125" s="4"/>
      <c r="Q2125" s="4"/>
      <c r="R2125" s="4"/>
      <c r="S2125" s="4"/>
      <c r="T2125" s="4"/>
      <c r="U2125" s="4"/>
      <c r="V2125" s="4"/>
      <c r="W2125" s="4"/>
    </row>
    <row r="2126" spans="1:206" x14ac:dyDescent="0.2">
      <c r="A2126" s="4">
        <v>50</v>
      </c>
      <c r="B2126" s="4">
        <v>0</v>
      </c>
      <c r="C2126" s="4">
        <v>0</v>
      </c>
      <c r="D2126" s="4">
        <v>1</v>
      </c>
      <c r="E2126" s="4">
        <v>224</v>
      </c>
      <c r="F2126" s="4">
        <f>ROUND(Source!AR2099,O2126)</f>
        <v>0</v>
      </c>
      <c r="G2126" s="4" t="s">
        <v>62</v>
      </c>
      <c r="H2126" s="4" t="s">
        <v>63</v>
      </c>
      <c r="I2126" s="4"/>
      <c r="J2126" s="4"/>
      <c r="K2126" s="4">
        <v>224</v>
      </c>
      <c r="L2126" s="4">
        <v>26</v>
      </c>
      <c r="M2126" s="4">
        <v>3</v>
      </c>
      <c r="N2126" s="4" t="s">
        <v>3</v>
      </c>
      <c r="O2126" s="4">
        <v>2</v>
      </c>
      <c r="P2126" s="4"/>
      <c r="Q2126" s="4"/>
      <c r="R2126" s="4"/>
      <c r="S2126" s="4"/>
      <c r="T2126" s="4"/>
      <c r="U2126" s="4"/>
      <c r="V2126" s="4"/>
      <c r="W2126" s="4"/>
    </row>
    <row r="2128" spans="1:206" x14ac:dyDescent="0.2">
      <c r="A2128" s="2">
        <v>51</v>
      </c>
      <c r="B2128" s="2">
        <f>B2007</f>
        <v>1</v>
      </c>
      <c r="C2128" s="2">
        <f>A2007</f>
        <v>4</v>
      </c>
      <c r="D2128" s="2">
        <f>ROW(A2007)</f>
        <v>2007</v>
      </c>
      <c r="E2128" s="2"/>
      <c r="F2128" s="2" t="str">
        <f>IF(F2007&lt;&gt;"",F2007,"")</f>
        <v>Новый раздел</v>
      </c>
      <c r="G2128" s="2" t="str">
        <f>IF(G2007&lt;&gt;"",G2007,"")</f>
        <v>Краснопролетарская кл. (пересеч. с ул. Селезневская)</v>
      </c>
      <c r="H2128" s="2">
        <v>0</v>
      </c>
      <c r="I2128" s="2"/>
      <c r="J2128" s="2"/>
      <c r="K2128" s="2"/>
      <c r="L2128" s="2"/>
      <c r="M2128" s="2"/>
      <c r="N2128" s="2"/>
      <c r="O2128" s="2">
        <f t="shared" ref="O2128:T2128" si="904">ROUND(O2024+O2060+O2099+AB2128,2)</f>
        <v>0</v>
      </c>
      <c r="P2128" s="2">
        <f t="shared" si="904"/>
        <v>0</v>
      </c>
      <c r="Q2128" s="2">
        <f t="shared" si="904"/>
        <v>0</v>
      </c>
      <c r="R2128" s="2">
        <f t="shared" si="904"/>
        <v>0</v>
      </c>
      <c r="S2128" s="2">
        <f t="shared" si="904"/>
        <v>0</v>
      </c>
      <c r="T2128" s="2">
        <f t="shared" si="904"/>
        <v>0</v>
      </c>
      <c r="U2128" s="2">
        <f>U2024+U2060+U2099+AH2128</f>
        <v>0</v>
      </c>
      <c r="V2128" s="2">
        <f>V2024+V2060+V2099+AI2128</f>
        <v>0</v>
      </c>
      <c r="W2128" s="2">
        <f>ROUND(W2024+W2060+W2099+AJ2128,2)</f>
        <v>0</v>
      </c>
      <c r="X2128" s="2">
        <f>ROUND(X2024+X2060+X2099+AK2128,2)</f>
        <v>0</v>
      </c>
      <c r="Y2128" s="2">
        <f>ROUND(Y2024+Y2060+Y2099+AL2128,2)</f>
        <v>0</v>
      </c>
      <c r="Z2128" s="2"/>
      <c r="AA2128" s="2"/>
      <c r="AB2128" s="2"/>
      <c r="AC2128" s="2"/>
      <c r="AD2128" s="2"/>
      <c r="AE2128" s="2"/>
      <c r="AF2128" s="2"/>
      <c r="AG2128" s="2"/>
      <c r="AH2128" s="2"/>
      <c r="AI2128" s="2"/>
      <c r="AJ2128" s="2"/>
      <c r="AK2128" s="2"/>
      <c r="AL2128" s="2"/>
      <c r="AM2128" s="2"/>
      <c r="AN2128" s="2"/>
      <c r="AO2128" s="2">
        <f t="shared" ref="AO2128:BC2128" si="905">ROUND(AO2024+AO2060+AO2099+BX2128,2)</f>
        <v>0</v>
      </c>
      <c r="AP2128" s="2">
        <f t="shared" si="905"/>
        <v>0</v>
      </c>
      <c r="AQ2128" s="2">
        <f t="shared" si="905"/>
        <v>0</v>
      </c>
      <c r="AR2128" s="2">
        <f t="shared" si="905"/>
        <v>0</v>
      </c>
      <c r="AS2128" s="2">
        <f t="shared" si="905"/>
        <v>0</v>
      </c>
      <c r="AT2128" s="2">
        <f t="shared" si="905"/>
        <v>0</v>
      </c>
      <c r="AU2128" s="2">
        <f t="shared" si="905"/>
        <v>0</v>
      </c>
      <c r="AV2128" s="2">
        <f t="shared" si="905"/>
        <v>0</v>
      </c>
      <c r="AW2128" s="2">
        <f t="shared" si="905"/>
        <v>0</v>
      </c>
      <c r="AX2128" s="2">
        <f t="shared" si="905"/>
        <v>0</v>
      </c>
      <c r="AY2128" s="2">
        <f t="shared" si="905"/>
        <v>0</v>
      </c>
      <c r="AZ2128" s="2">
        <f t="shared" si="905"/>
        <v>0</v>
      </c>
      <c r="BA2128" s="2">
        <f t="shared" si="905"/>
        <v>0</v>
      </c>
      <c r="BB2128" s="2">
        <f t="shared" si="905"/>
        <v>0</v>
      </c>
      <c r="BC2128" s="2">
        <f t="shared" si="905"/>
        <v>0</v>
      </c>
      <c r="BD2128" s="2"/>
      <c r="BE2128" s="2"/>
      <c r="BF2128" s="2"/>
      <c r="BG2128" s="2"/>
      <c r="BH2128" s="2"/>
      <c r="BI2128" s="2"/>
      <c r="BJ2128" s="2"/>
      <c r="BK2128" s="2"/>
      <c r="BL2128" s="2"/>
      <c r="BM2128" s="2"/>
      <c r="BN2128" s="2"/>
      <c r="BO2128" s="2"/>
      <c r="BP2128" s="2"/>
      <c r="BQ2128" s="2"/>
      <c r="BR2128" s="2"/>
      <c r="BS2128" s="2"/>
      <c r="BT2128" s="2"/>
      <c r="BU2128" s="2"/>
      <c r="BV2128" s="2"/>
      <c r="BW2128" s="2"/>
      <c r="BX2128" s="2"/>
      <c r="BY2128" s="2"/>
      <c r="BZ2128" s="2"/>
      <c r="CA2128" s="2"/>
      <c r="CB2128" s="2"/>
      <c r="CC2128" s="2"/>
      <c r="CD2128" s="2"/>
      <c r="CE2128" s="2"/>
      <c r="CF2128" s="2"/>
      <c r="CG2128" s="2"/>
      <c r="CH2128" s="2"/>
      <c r="CI2128" s="2"/>
      <c r="CJ2128" s="2"/>
      <c r="CK2128" s="2"/>
      <c r="CL2128" s="2"/>
      <c r="CM2128" s="2"/>
      <c r="CN2128" s="2"/>
      <c r="CO2128" s="2"/>
      <c r="CP2128" s="2"/>
      <c r="CQ2128" s="2"/>
      <c r="CR2128" s="2"/>
      <c r="CS2128" s="2"/>
      <c r="CT2128" s="2"/>
      <c r="CU2128" s="2"/>
      <c r="CV2128" s="2"/>
      <c r="CW2128" s="2"/>
      <c r="CX2128" s="2"/>
      <c r="CY2128" s="2"/>
      <c r="CZ2128" s="2"/>
      <c r="DA2128" s="2"/>
      <c r="DB2128" s="2"/>
      <c r="DC2128" s="2"/>
      <c r="DD2128" s="2"/>
      <c r="DE2128" s="2"/>
      <c r="DF2128" s="2"/>
      <c r="DG2128" s="3"/>
      <c r="DH2128" s="3"/>
      <c r="DI2128" s="3"/>
      <c r="DJ2128" s="3"/>
      <c r="DK2128" s="3"/>
      <c r="DL2128" s="3"/>
      <c r="DM2128" s="3"/>
      <c r="DN2128" s="3"/>
      <c r="DO2128" s="3"/>
      <c r="DP2128" s="3"/>
      <c r="DQ2128" s="3"/>
      <c r="DR2128" s="3"/>
      <c r="DS2128" s="3"/>
      <c r="DT2128" s="3"/>
      <c r="DU2128" s="3"/>
      <c r="DV2128" s="3"/>
      <c r="DW2128" s="3"/>
      <c r="DX2128" s="3"/>
      <c r="DY2128" s="3"/>
      <c r="DZ2128" s="3"/>
      <c r="EA2128" s="3"/>
      <c r="EB2128" s="3"/>
      <c r="EC2128" s="3"/>
      <c r="ED2128" s="3"/>
      <c r="EE2128" s="3"/>
      <c r="EF2128" s="3"/>
      <c r="EG2128" s="3"/>
      <c r="EH2128" s="3"/>
      <c r="EI2128" s="3"/>
      <c r="EJ2128" s="3"/>
      <c r="EK2128" s="3"/>
      <c r="EL2128" s="3"/>
      <c r="EM2128" s="3"/>
      <c r="EN2128" s="3"/>
      <c r="EO2128" s="3"/>
      <c r="EP2128" s="3"/>
      <c r="EQ2128" s="3"/>
      <c r="ER2128" s="3"/>
      <c r="ES2128" s="3"/>
      <c r="ET2128" s="3"/>
      <c r="EU2128" s="3"/>
      <c r="EV2128" s="3"/>
      <c r="EW2128" s="3"/>
      <c r="EX2128" s="3"/>
      <c r="EY2128" s="3"/>
      <c r="EZ2128" s="3"/>
      <c r="FA2128" s="3"/>
      <c r="FB2128" s="3"/>
      <c r="FC2128" s="3"/>
      <c r="FD2128" s="3"/>
      <c r="FE2128" s="3"/>
      <c r="FF2128" s="3"/>
      <c r="FG2128" s="3"/>
      <c r="FH2128" s="3"/>
      <c r="FI2128" s="3"/>
      <c r="FJ2128" s="3"/>
      <c r="FK2128" s="3"/>
      <c r="FL2128" s="3"/>
      <c r="FM2128" s="3"/>
      <c r="FN2128" s="3"/>
      <c r="FO2128" s="3"/>
      <c r="FP2128" s="3"/>
      <c r="FQ2128" s="3"/>
      <c r="FR2128" s="3"/>
      <c r="FS2128" s="3"/>
      <c r="FT2128" s="3"/>
      <c r="FU2128" s="3"/>
      <c r="FV2128" s="3"/>
      <c r="FW2128" s="3"/>
      <c r="FX2128" s="3"/>
      <c r="FY2128" s="3"/>
      <c r="FZ2128" s="3"/>
      <c r="GA2128" s="3"/>
      <c r="GB2128" s="3"/>
      <c r="GC2128" s="3"/>
      <c r="GD2128" s="3"/>
      <c r="GE2128" s="3"/>
      <c r="GF2128" s="3"/>
      <c r="GG2128" s="3"/>
      <c r="GH2128" s="3"/>
      <c r="GI2128" s="3"/>
      <c r="GJ2128" s="3"/>
      <c r="GK2128" s="3"/>
      <c r="GL2128" s="3"/>
      <c r="GM2128" s="3"/>
      <c r="GN2128" s="3"/>
      <c r="GO2128" s="3"/>
      <c r="GP2128" s="3"/>
      <c r="GQ2128" s="3"/>
      <c r="GR2128" s="3"/>
      <c r="GS2128" s="3"/>
      <c r="GT2128" s="3"/>
      <c r="GU2128" s="3"/>
      <c r="GV2128" s="3"/>
      <c r="GW2128" s="3"/>
      <c r="GX2128" s="3">
        <v>0</v>
      </c>
    </row>
    <row r="2130" spans="1:23" x14ac:dyDescent="0.2">
      <c r="A2130" s="4">
        <v>50</v>
      </c>
      <c r="B2130" s="4">
        <v>0</v>
      </c>
      <c r="C2130" s="4">
        <v>0</v>
      </c>
      <c r="D2130" s="4">
        <v>1</v>
      </c>
      <c r="E2130" s="4">
        <v>201</v>
      </c>
      <c r="F2130" s="4">
        <f>ROUND(Source!O2128,O2130)</f>
        <v>0</v>
      </c>
      <c r="G2130" s="4" t="s">
        <v>12</v>
      </c>
      <c r="H2130" s="4" t="s">
        <v>13</v>
      </c>
      <c r="I2130" s="4"/>
      <c r="J2130" s="4"/>
      <c r="K2130" s="4">
        <v>201</v>
      </c>
      <c r="L2130" s="4">
        <v>1</v>
      </c>
      <c r="M2130" s="4">
        <v>3</v>
      </c>
      <c r="N2130" s="4" t="s">
        <v>3</v>
      </c>
      <c r="O2130" s="4">
        <v>2</v>
      </c>
      <c r="P2130" s="4"/>
      <c r="Q2130" s="4"/>
      <c r="R2130" s="4"/>
      <c r="S2130" s="4"/>
      <c r="T2130" s="4"/>
      <c r="U2130" s="4"/>
      <c r="V2130" s="4"/>
      <c r="W2130" s="4"/>
    </row>
    <row r="2131" spans="1:23" x14ac:dyDescent="0.2">
      <c r="A2131" s="4">
        <v>50</v>
      </c>
      <c r="B2131" s="4">
        <v>0</v>
      </c>
      <c r="C2131" s="4">
        <v>0</v>
      </c>
      <c r="D2131" s="4">
        <v>1</v>
      </c>
      <c r="E2131" s="4">
        <v>202</v>
      </c>
      <c r="F2131" s="4">
        <f>ROUND(Source!P2128,O2131)</f>
        <v>0</v>
      </c>
      <c r="G2131" s="4" t="s">
        <v>14</v>
      </c>
      <c r="H2131" s="4" t="s">
        <v>15</v>
      </c>
      <c r="I2131" s="4"/>
      <c r="J2131" s="4"/>
      <c r="K2131" s="4">
        <v>202</v>
      </c>
      <c r="L2131" s="4">
        <v>2</v>
      </c>
      <c r="M2131" s="4">
        <v>3</v>
      </c>
      <c r="N2131" s="4" t="s">
        <v>3</v>
      </c>
      <c r="O2131" s="4">
        <v>2</v>
      </c>
      <c r="P2131" s="4"/>
      <c r="Q2131" s="4"/>
      <c r="R2131" s="4"/>
      <c r="S2131" s="4"/>
      <c r="T2131" s="4"/>
      <c r="U2131" s="4"/>
      <c r="V2131" s="4"/>
      <c r="W2131" s="4"/>
    </row>
    <row r="2132" spans="1:23" x14ac:dyDescent="0.2">
      <c r="A2132" s="4">
        <v>50</v>
      </c>
      <c r="B2132" s="4">
        <v>0</v>
      </c>
      <c r="C2132" s="4">
        <v>0</v>
      </c>
      <c r="D2132" s="4">
        <v>1</v>
      </c>
      <c r="E2132" s="4">
        <v>222</v>
      </c>
      <c r="F2132" s="4">
        <f>ROUND(Source!AO2128,O2132)</f>
        <v>0</v>
      </c>
      <c r="G2132" s="4" t="s">
        <v>16</v>
      </c>
      <c r="H2132" s="4" t="s">
        <v>17</v>
      </c>
      <c r="I2132" s="4"/>
      <c r="J2132" s="4"/>
      <c r="K2132" s="4">
        <v>222</v>
      </c>
      <c r="L2132" s="4">
        <v>3</v>
      </c>
      <c r="M2132" s="4">
        <v>3</v>
      </c>
      <c r="N2132" s="4" t="s">
        <v>3</v>
      </c>
      <c r="O2132" s="4">
        <v>2</v>
      </c>
      <c r="P2132" s="4"/>
      <c r="Q2132" s="4"/>
      <c r="R2132" s="4"/>
      <c r="S2132" s="4"/>
      <c r="T2132" s="4"/>
      <c r="U2132" s="4"/>
      <c r="V2132" s="4"/>
      <c r="W2132" s="4"/>
    </row>
    <row r="2133" spans="1:23" x14ac:dyDescent="0.2">
      <c r="A2133" s="4">
        <v>50</v>
      </c>
      <c r="B2133" s="4">
        <v>0</v>
      </c>
      <c r="C2133" s="4">
        <v>0</v>
      </c>
      <c r="D2133" s="4">
        <v>1</v>
      </c>
      <c r="E2133" s="4">
        <v>225</v>
      </c>
      <c r="F2133" s="4">
        <f>ROUND(Source!AV2128,O2133)</f>
        <v>0</v>
      </c>
      <c r="G2133" s="4" t="s">
        <v>18</v>
      </c>
      <c r="H2133" s="4" t="s">
        <v>19</v>
      </c>
      <c r="I2133" s="4"/>
      <c r="J2133" s="4"/>
      <c r="K2133" s="4">
        <v>225</v>
      </c>
      <c r="L2133" s="4">
        <v>4</v>
      </c>
      <c r="M2133" s="4">
        <v>3</v>
      </c>
      <c r="N2133" s="4" t="s">
        <v>3</v>
      </c>
      <c r="O2133" s="4">
        <v>2</v>
      </c>
      <c r="P2133" s="4"/>
      <c r="Q2133" s="4"/>
      <c r="R2133" s="4"/>
      <c r="S2133" s="4"/>
      <c r="T2133" s="4"/>
      <c r="U2133" s="4"/>
      <c r="V2133" s="4"/>
      <c r="W2133" s="4"/>
    </row>
    <row r="2134" spans="1:23" x14ac:dyDescent="0.2">
      <c r="A2134" s="4">
        <v>50</v>
      </c>
      <c r="B2134" s="4">
        <v>0</v>
      </c>
      <c r="C2134" s="4">
        <v>0</v>
      </c>
      <c r="D2134" s="4">
        <v>1</v>
      </c>
      <c r="E2134" s="4">
        <v>226</v>
      </c>
      <c r="F2134" s="4">
        <f>ROUND(Source!AW2128,O2134)</f>
        <v>0</v>
      </c>
      <c r="G2134" s="4" t="s">
        <v>20</v>
      </c>
      <c r="H2134" s="4" t="s">
        <v>21</v>
      </c>
      <c r="I2134" s="4"/>
      <c r="J2134" s="4"/>
      <c r="K2134" s="4">
        <v>226</v>
      </c>
      <c r="L2134" s="4">
        <v>5</v>
      </c>
      <c r="M2134" s="4">
        <v>3</v>
      </c>
      <c r="N2134" s="4" t="s">
        <v>3</v>
      </c>
      <c r="O2134" s="4">
        <v>2</v>
      </c>
      <c r="P2134" s="4"/>
      <c r="Q2134" s="4"/>
      <c r="R2134" s="4"/>
      <c r="S2134" s="4"/>
      <c r="T2134" s="4"/>
      <c r="U2134" s="4"/>
      <c r="V2134" s="4"/>
      <c r="W2134" s="4"/>
    </row>
    <row r="2135" spans="1:23" x14ac:dyDescent="0.2">
      <c r="A2135" s="4">
        <v>50</v>
      </c>
      <c r="B2135" s="4">
        <v>0</v>
      </c>
      <c r="C2135" s="4">
        <v>0</v>
      </c>
      <c r="D2135" s="4">
        <v>1</v>
      </c>
      <c r="E2135" s="4">
        <v>227</v>
      </c>
      <c r="F2135" s="4">
        <f>ROUND(Source!AX2128,O2135)</f>
        <v>0</v>
      </c>
      <c r="G2135" s="4" t="s">
        <v>22</v>
      </c>
      <c r="H2135" s="4" t="s">
        <v>23</v>
      </c>
      <c r="I2135" s="4"/>
      <c r="J2135" s="4"/>
      <c r="K2135" s="4">
        <v>227</v>
      </c>
      <c r="L2135" s="4">
        <v>6</v>
      </c>
      <c r="M2135" s="4">
        <v>3</v>
      </c>
      <c r="N2135" s="4" t="s">
        <v>3</v>
      </c>
      <c r="O2135" s="4">
        <v>2</v>
      </c>
      <c r="P2135" s="4"/>
      <c r="Q2135" s="4"/>
      <c r="R2135" s="4"/>
      <c r="S2135" s="4"/>
      <c r="T2135" s="4"/>
      <c r="U2135" s="4"/>
      <c r="V2135" s="4"/>
      <c r="W2135" s="4"/>
    </row>
    <row r="2136" spans="1:23" x14ac:dyDescent="0.2">
      <c r="A2136" s="4">
        <v>50</v>
      </c>
      <c r="B2136" s="4">
        <v>0</v>
      </c>
      <c r="C2136" s="4">
        <v>0</v>
      </c>
      <c r="D2136" s="4">
        <v>1</v>
      </c>
      <c r="E2136" s="4">
        <v>228</v>
      </c>
      <c r="F2136" s="4">
        <f>ROUND(Source!AY2128,O2136)</f>
        <v>0</v>
      </c>
      <c r="G2136" s="4" t="s">
        <v>24</v>
      </c>
      <c r="H2136" s="4" t="s">
        <v>25</v>
      </c>
      <c r="I2136" s="4"/>
      <c r="J2136" s="4"/>
      <c r="K2136" s="4">
        <v>228</v>
      </c>
      <c r="L2136" s="4">
        <v>7</v>
      </c>
      <c r="M2136" s="4">
        <v>3</v>
      </c>
      <c r="N2136" s="4" t="s">
        <v>3</v>
      </c>
      <c r="O2136" s="4">
        <v>2</v>
      </c>
      <c r="P2136" s="4"/>
      <c r="Q2136" s="4"/>
      <c r="R2136" s="4"/>
      <c r="S2136" s="4"/>
      <c r="T2136" s="4"/>
      <c r="U2136" s="4"/>
      <c r="V2136" s="4"/>
      <c r="W2136" s="4"/>
    </row>
    <row r="2137" spans="1:23" x14ac:dyDescent="0.2">
      <c r="A2137" s="4">
        <v>50</v>
      </c>
      <c r="B2137" s="4">
        <v>0</v>
      </c>
      <c r="C2137" s="4">
        <v>0</v>
      </c>
      <c r="D2137" s="4">
        <v>1</v>
      </c>
      <c r="E2137" s="4">
        <v>216</v>
      </c>
      <c r="F2137" s="4">
        <f>ROUND(Source!AP2128,O2137)</f>
        <v>0</v>
      </c>
      <c r="G2137" s="4" t="s">
        <v>26</v>
      </c>
      <c r="H2137" s="4" t="s">
        <v>27</v>
      </c>
      <c r="I2137" s="4"/>
      <c r="J2137" s="4"/>
      <c r="K2137" s="4">
        <v>216</v>
      </c>
      <c r="L2137" s="4">
        <v>8</v>
      </c>
      <c r="M2137" s="4">
        <v>3</v>
      </c>
      <c r="N2137" s="4" t="s">
        <v>3</v>
      </c>
      <c r="O2137" s="4">
        <v>2</v>
      </c>
      <c r="P2137" s="4"/>
      <c r="Q2137" s="4"/>
      <c r="R2137" s="4"/>
      <c r="S2137" s="4"/>
      <c r="T2137" s="4"/>
      <c r="U2137" s="4"/>
      <c r="V2137" s="4"/>
      <c r="W2137" s="4"/>
    </row>
    <row r="2138" spans="1:23" x14ac:dyDescent="0.2">
      <c r="A2138" s="4">
        <v>50</v>
      </c>
      <c r="B2138" s="4">
        <v>0</v>
      </c>
      <c r="C2138" s="4">
        <v>0</v>
      </c>
      <c r="D2138" s="4">
        <v>1</v>
      </c>
      <c r="E2138" s="4">
        <v>223</v>
      </c>
      <c r="F2138" s="4">
        <f>ROUND(Source!AQ2128,O2138)</f>
        <v>0</v>
      </c>
      <c r="G2138" s="4" t="s">
        <v>28</v>
      </c>
      <c r="H2138" s="4" t="s">
        <v>29</v>
      </c>
      <c r="I2138" s="4"/>
      <c r="J2138" s="4"/>
      <c r="K2138" s="4">
        <v>223</v>
      </c>
      <c r="L2138" s="4">
        <v>9</v>
      </c>
      <c r="M2138" s="4">
        <v>3</v>
      </c>
      <c r="N2138" s="4" t="s">
        <v>3</v>
      </c>
      <c r="O2138" s="4">
        <v>2</v>
      </c>
      <c r="P2138" s="4"/>
      <c r="Q2138" s="4"/>
      <c r="R2138" s="4"/>
      <c r="S2138" s="4"/>
      <c r="T2138" s="4"/>
      <c r="U2138" s="4"/>
      <c r="V2138" s="4"/>
      <c r="W2138" s="4"/>
    </row>
    <row r="2139" spans="1:23" x14ac:dyDescent="0.2">
      <c r="A2139" s="4">
        <v>50</v>
      </c>
      <c r="B2139" s="4">
        <v>0</v>
      </c>
      <c r="C2139" s="4">
        <v>0</v>
      </c>
      <c r="D2139" s="4">
        <v>1</v>
      </c>
      <c r="E2139" s="4">
        <v>229</v>
      </c>
      <c r="F2139" s="4">
        <f>ROUND(Source!AZ2128,O2139)</f>
        <v>0</v>
      </c>
      <c r="G2139" s="4" t="s">
        <v>30</v>
      </c>
      <c r="H2139" s="4" t="s">
        <v>31</v>
      </c>
      <c r="I2139" s="4"/>
      <c r="J2139" s="4"/>
      <c r="K2139" s="4">
        <v>229</v>
      </c>
      <c r="L2139" s="4">
        <v>10</v>
      </c>
      <c r="M2139" s="4">
        <v>3</v>
      </c>
      <c r="N2139" s="4" t="s">
        <v>3</v>
      </c>
      <c r="O2139" s="4">
        <v>2</v>
      </c>
      <c r="P2139" s="4"/>
      <c r="Q2139" s="4"/>
      <c r="R2139" s="4"/>
      <c r="S2139" s="4"/>
      <c r="T2139" s="4"/>
      <c r="U2139" s="4"/>
      <c r="V2139" s="4"/>
      <c r="W2139" s="4"/>
    </row>
    <row r="2140" spans="1:23" x14ac:dyDescent="0.2">
      <c r="A2140" s="4">
        <v>50</v>
      </c>
      <c r="B2140" s="4">
        <v>0</v>
      </c>
      <c r="C2140" s="4">
        <v>0</v>
      </c>
      <c r="D2140" s="4">
        <v>1</v>
      </c>
      <c r="E2140" s="4">
        <v>203</v>
      </c>
      <c r="F2140" s="4">
        <f>ROUND(Source!Q2128,O2140)</f>
        <v>0</v>
      </c>
      <c r="G2140" s="4" t="s">
        <v>32</v>
      </c>
      <c r="H2140" s="4" t="s">
        <v>33</v>
      </c>
      <c r="I2140" s="4"/>
      <c r="J2140" s="4"/>
      <c r="K2140" s="4">
        <v>203</v>
      </c>
      <c r="L2140" s="4">
        <v>11</v>
      </c>
      <c r="M2140" s="4">
        <v>3</v>
      </c>
      <c r="N2140" s="4" t="s">
        <v>3</v>
      </c>
      <c r="O2140" s="4">
        <v>2</v>
      </c>
      <c r="P2140" s="4"/>
      <c r="Q2140" s="4"/>
      <c r="R2140" s="4"/>
      <c r="S2140" s="4"/>
      <c r="T2140" s="4"/>
      <c r="U2140" s="4"/>
      <c r="V2140" s="4"/>
      <c r="W2140" s="4"/>
    </row>
    <row r="2141" spans="1:23" x14ac:dyDescent="0.2">
      <c r="A2141" s="4">
        <v>50</v>
      </c>
      <c r="B2141" s="4">
        <v>0</v>
      </c>
      <c r="C2141" s="4">
        <v>0</v>
      </c>
      <c r="D2141" s="4">
        <v>1</v>
      </c>
      <c r="E2141" s="4">
        <v>231</v>
      </c>
      <c r="F2141" s="4">
        <f>ROUND(Source!BB2128,O2141)</f>
        <v>0</v>
      </c>
      <c r="G2141" s="4" t="s">
        <v>34</v>
      </c>
      <c r="H2141" s="4" t="s">
        <v>35</v>
      </c>
      <c r="I2141" s="4"/>
      <c r="J2141" s="4"/>
      <c r="K2141" s="4">
        <v>231</v>
      </c>
      <c r="L2141" s="4">
        <v>12</v>
      </c>
      <c r="M2141" s="4">
        <v>3</v>
      </c>
      <c r="N2141" s="4" t="s">
        <v>3</v>
      </c>
      <c r="O2141" s="4">
        <v>2</v>
      </c>
      <c r="P2141" s="4"/>
      <c r="Q2141" s="4"/>
      <c r="R2141" s="4"/>
      <c r="S2141" s="4"/>
      <c r="T2141" s="4"/>
      <c r="U2141" s="4"/>
      <c r="V2141" s="4"/>
      <c r="W2141" s="4"/>
    </row>
    <row r="2142" spans="1:23" x14ac:dyDescent="0.2">
      <c r="A2142" s="4">
        <v>50</v>
      </c>
      <c r="B2142" s="4">
        <v>0</v>
      </c>
      <c r="C2142" s="4">
        <v>0</v>
      </c>
      <c r="D2142" s="4">
        <v>1</v>
      </c>
      <c r="E2142" s="4">
        <v>204</v>
      </c>
      <c r="F2142" s="4">
        <f>ROUND(Source!R2128,O2142)</f>
        <v>0</v>
      </c>
      <c r="G2142" s="4" t="s">
        <v>36</v>
      </c>
      <c r="H2142" s="4" t="s">
        <v>37</v>
      </c>
      <c r="I2142" s="4"/>
      <c r="J2142" s="4"/>
      <c r="K2142" s="4">
        <v>204</v>
      </c>
      <c r="L2142" s="4">
        <v>13</v>
      </c>
      <c r="M2142" s="4">
        <v>3</v>
      </c>
      <c r="N2142" s="4" t="s">
        <v>3</v>
      </c>
      <c r="O2142" s="4">
        <v>2</v>
      </c>
      <c r="P2142" s="4"/>
      <c r="Q2142" s="4"/>
      <c r="R2142" s="4"/>
      <c r="S2142" s="4"/>
      <c r="T2142" s="4"/>
      <c r="U2142" s="4"/>
      <c r="V2142" s="4"/>
      <c r="W2142" s="4"/>
    </row>
    <row r="2143" spans="1:23" x14ac:dyDescent="0.2">
      <c r="A2143" s="4">
        <v>50</v>
      </c>
      <c r="B2143" s="4">
        <v>0</v>
      </c>
      <c r="C2143" s="4">
        <v>0</v>
      </c>
      <c r="D2143" s="4">
        <v>1</v>
      </c>
      <c r="E2143" s="4">
        <v>205</v>
      </c>
      <c r="F2143" s="4">
        <f>ROUND(Source!S2128,O2143)</f>
        <v>0</v>
      </c>
      <c r="G2143" s="4" t="s">
        <v>38</v>
      </c>
      <c r="H2143" s="4" t="s">
        <v>39</v>
      </c>
      <c r="I2143" s="4"/>
      <c r="J2143" s="4"/>
      <c r="K2143" s="4">
        <v>205</v>
      </c>
      <c r="L2143" s="4">
        <v>14</v>
      </c>
      <c r="M2143" s="4">
        <v>3</v>
      </c>
      <c r="N2143" s="4" t="s">
        <v>3</v>
      </c>
      <c r="O2143" s="4">
        <v>2</v>
      </c>
      <c r="P2143" s="4"/>
      <c r="Q2143" s="4"/>
      <c r="R2143" s="4"/>
      <c r="S2143" s="4"/>
      <c r="T2143" s="4"/>
      <c r="U2143" s="4"/>
      <c r="V2143" s="4"/>
      <c r="W2143" s="4"/>
    </row>
    <row r="2144" spans="1:23" x14ac:dyDescent="0.2">
      <c r="A2144" s="4">
        <v>50</v>
      </c>
      <c r="B2144" s="4">
        <v>0</v>
      </c>
      <c r="C2144" s="4">
        <v>0</v>
      </c>
      <c r="D2144" s="4">
        <v>1</v>
      </c>
      <c r="E2144" s="4">
        <v>232</v>
      </c>
      <c r="F2144" s="4">
        <f>ROUND(Source!BC2128,O2144)</f>
        <v>0</v>
      </c>
      <c r="G2144" s="4" t="s">
        <v>40</v>
      </c>
      <c r="H2144" s="4" t="s">
        <v>41</v>
      </c>
      <c r="I2144" s="4"/>
      <c r="J2144" s="4"/>
      <c r="K2144" s="4">
        <v>232</v>
      </c>
      <c r="L2144" s="4">
        <v>15</v>
      </c>
      <c r="M2144" s="4">
        <v>3</v>
      </c>
      <c r="N2144" s="4" t="s">
        <v>3</v>
      </c>
      <c r="O2144" s="4">
        <v>2</v>
      </c>
      <c r="P2144" s="4"/>
      <c r="Q2144" s="4"/>
      <c r="R2144" s="4"/>
      <c r="S2144" s="4"/>
      <c r="T2144" s="4"/>
      <c r="U2144" s="4"/>
      <c r="V2144" s="4"/>
      <c r="W2144" s="4"/>
    </row>
    <row r="2145" spans="1:206" x14ac:dyDescent="0.2">
      <c r="A2145" s="4">
        <v>50</v>
      </c>
      <c r="B2145" s="4">
        <v>0</v>
      </c>
      <c r="C2145" s="4">
        <v>0</v>
      </c>
      <c r="D2145" s="4">
        <v>1</v>
      </c>
      <c r="E2145" s="4">
        <v>214</v>
      </c>
      <c r="F2145" s="4">
        <f>ROUND(Source!AS2128,O2145)</f>
        <v>0</v>
      </c>
      <c r="G2145" s="4" t="s">
        <v>42</v>
      </c>
      <c r="H2145" s="4" t="s">
        <v>43</v>
      </c>
      <c r="I2145" s="4"/>
      <c r="J2145" s="4"/>
      <c r="K2145" s="4">
        <v>214</v>
      </c>
      <c r="L2145" s="4">
        <v>16</v>
      </c>
      <c r="M2145" s="4">
        <v>3</v>
      </c>
      <c r="N2145" s="4" t="s">
        <v>3</v>
      </c>
      <c r="O2145" s="4">
        <v>2</v>
      </c>
      <c r="P2145" s="4"/>
      <c r="Q2145" s="4"/>
      <c r="R2145" s="4"/>
      <c r="S2145" s="4"/>
      <c r="T2145" s="4"/>
      <c r="U2145" s="4"/>
      <c r="V2145" s="4"/>
      <c r="W2145" s="4"/>
    </row>
    <row r="2146" spans="1:206" x14ac:dyDescent="0.2">
      <c r="A2146" s="4">
        <v>50</v>
      </c>
      <c r="B2146" s="4">
        <v>0</v>
      </c>
      <c r="C2146" s="4">
        <v>0</v>
      </c>
      <c r="D2146" s="4">
        <v>1</v>
      </c>
      <c r="E2146" s="4">
        <v>215</v>
      </c>
      <c r="F2146" s="4">
        <f>ROUND(Source!AT2128,O2146)</f>
        <v>0</v>
      </c>
      <c r="G2146" s="4" t="s">
        <v>44</v>
      </c>
      <c r="H2146" s="4" t="s">
        <v>45</v>
      </c>
      <c r="I2146" s="4"/>
      <c r="J2146" s="4"/>
      <c r="K2146" s="4">
        <v>215</v>
      </c>
      <c r="L2146" s="4">
        <v>17</v>
      </c>
      <c r="M2146" s="4">
        <v>3</v>
      </c>
      <c r="N2146" s="4" t="s">
        <v>3</v>
      </c>
      <c r="O2146" s="4">
        <v>2</v>
      </c>
      <c r="P2146" s="4"/>
      <c r="Q2146" s="4"/>
      <c r="R2146" s="4"/>
      <c r="S2146" s="4"/>
      <c r="T2146" s="4"/>
      <c r="U2146" s="4"/>
      <c r="V2146" s="4"/>
      <c r="W2146" s="4"/>
    </row>
    <row r="2147" spans="1:206" x14ac:dyDescent="0.2">
      <c r="A2147" s="4">
        <v>50</v>
      </c>
      <c r="B2147" s="4">
        <v>0</v>
      </c>
      <c r="C2147" s="4">
        <v>0</v>
      </c>
      <c r="D2147" s="4">
        <v>1</v>
      </c>
      <c r="E2147" s="4">
        <v>217</v>
      </c>
      <c r="F2147" s="4">
        <f>ROUND(Source!AU2128,O2147)</f>
        <v>0</v>
      </c>
      <c r="G2147" s="4" t="s">
        <v>46</v>
      </c>
      <c r="H2147" s="4" t="s">
        <v>47</v>
      </c>
      <c r="I2147" s="4"/>
      <c r="J2147" s="4"/>
      <c r="K2147" s="4">
        <v>217</v>
      </c>
      <c r="L2147" s="4">
        <v>18</v>
      </c>
      <c r="M2147" s="4">
        <v>3</v>
      </c>
      <c r="N2147" s="4" t="s">
        <v>3</v>
      </c>
      <c r="O2147" s="4">
        <v>2</v>
      </c>
      <c r="P2147" s="4"/>
      <c r="Q2147" s="4"/>
      <c r="R2147" s="4"/>
      <c r="S2147" s="4"/>
      <c r="T2147" s="4"/>
      <c r="U2147" s="4"/>
      <c r="V2147" s="4"/>
      <c r="W2147" s="4"/>
    </row>
    <row r="2148" spans="1:206" x14ac:dyDescent="0.2">
      <c r="A2148" s="4">
        <v>50</v>
      </c>
      <c r="B2148" s="4">
        <v>0</v>
      </c>
      <c r="C2148" s="4">
        <v>0</v>
      </c>
      <c r="D2148" s="4">
        <v>1</v>
      </c>
      <c r="E2148" s="4">
        <v>230</v>
      </c>
      <c r="F2148" s="4">
        <f>ROUND(Source!BA2128,O2148)</f>
        <v>0</v>
      </c>
      <c r="G2148" s="4" t="s">
        <v>48</v>
      </c>
      <c r="H2148" s="4" t="s">
        <v>49</v>
      </c>
      <c r="I2148" s="4"/>
      <c r="J2148" s="4"/>
      <c r="K2148" s="4">
        <v>230</v>
      </c>
      <c r="L2148" s="4">
        <v>19</v>
      </c>
      <c r="M2148" s="4">
        <v>3</v>
      </c>
      <c r="N2148" s="4" t="s">
        <v>3</v>
      </c>
      <c r="O2148" s="4">
        <v>2</v>
      </c>
      <c r="P2148" s="4"/>
      <c r="Q2148" s="4"/>
      <c r="R2148" s="4"/>
      <c r="S2148" s="4"/>
      <c r="T2148" s="4"/>
      <c r="U2148" s="4"/>
      <c r="V2148" s="4"/>
      <c r="W2148" s="4"/>
    </row>
    <row r="2149" spans="1:206" x14ac:dyDescent="0.2">
      <c r="A2149" s="4">
        <v>50</v>
      </c>
      <c r="B2149" s="4">
        <v>0</v>
      </c>
      <c r="C2149" s="4">
        <v>0</v>
      </c>
      <c r="D2149" s="4">
        <v>1</v>
      </c>
      <c r="E2149" s="4">
        <v>206</v>
      </c>
      <c r="F2149" s="4">
        <f>ROUND(Source!T2128,O2149)</f>
        <v>0</v>
      </c>
      <c r="G2149" s="4" t="s">
        <v>50</v>
      </c>
      <c r="H2149" s="4" t="s">
        <v>51</v>
      </c>
      <c r="I2149" s="4"/>
      <c r="J2149" s="4"/>
      <c r="K2149" s="4">
        <v>206</v>
      </c>
      <c r="L2149" s="4">
        <v>20</v>
      </c>
      <c r="M2149" s="4">
        <v>3</v>
      </c>
      <c r="N2149" s="4" t="s">
        <v>3</v>
      </c>
      <c r="O2149" s="4">
        <v>2</v>
      </c>
      <c r="P2149" s="4"/>
      <c r="Q2149" s="4"/>
      <c r="R2149" s="4"/>
      <c r="S2149" s="4"/>
      <c r="T2149" s="4"/>
      <c r="U2149" s="4"/>
      <c r="V2149" s="4"/>
      <c r="W2149" s="4"/>
    </row>
    <row r="2150" spans="1:206" x14ac:dyDescent="0.2">
      <c r="A2150" s="4">
        <v>50</v>
      </c>
      <c r="B2150" s="4">
        <v>0</v>
      </c>
      <c r="C2150" s="4">
        <v>0</v>
      </c>
      <c r="D2150" s="4">
        <v>1</v>
      </c>
      <c r="E2150" s="4">
        <v>207</v>
      </c>
      <c r="F2150" s="4">
        <f>Source!U2128</f>
        <v>0</v>
      </c>
      <c r="G2150" s="4" t="s">
        <v>52</v>
      </c>
      <c r="H2150" s="4" t="s">
        <v>53</v>
      </c>
      <c r="I2150" s="4"/>
      <c r="J2150" s="4"/>
      <c r="K2150" s="4">
        <v>207</v>
      </c>
      <c r="L2150" s="4">
        <v>21</v>
      </c>
      <c r="M2150" s="4">
        <v>3</v>
      </c>
      <c r="N2150" s="4" t="s">
        <v>3</v>
      </c>
      <c r="O2150" s="4">
        <v>-1</v>
      </c>
      <c r="P2150" s="4"/>
      <c r="Q2150" s="4"/>
      <c r="R2150" s="4"/>
      <c r="S2150" s="4"/>
      <c r="T2150" s="4"/>
      <c r="U2150" s="4"/>
      <c r="V2150" s="4"/>
      <c r="W2150" s="4"/>
    </row>
    <row r="2151" spans="1:206" x14ac:dyDescent="0.2">
      <c r="A2151" s="4">
        <v>50</v>
      </c>
      <c r="B2151" s="4">
        <v>0</v>
      </c>
      <c r="C2151" s="4">
        <v>0</v>
      </c>
      <c r="D2151" s="4">
        <v>1</v>
      </c>
      <c r="E2151" s="4">
        <v>208</v>
      </c>
      <c r="F2151" s="4">
        <f>Source!V2128</f>
        <v>0</v>
      </c>
      <c r="G2151" s="4" t="s">
        <v>54</v>
      </c>
      <c r="H2151" s="4" t="s">
        <v>55</v>
      </c>
      <c r="I2151" s="4"/>
      <c r="J2151" s="4"/>
      <c r="K2151" s="4">
        <v>208</v>
      </c>
      <c r="L2151" s="4">
        <v>22</v>
      </c>
      <c r="M2151" s="4">
        <v>3</v>
      </c>
      <c r="N2151" s="4" t="s">
        <v>3</v>
      </c>
      <c r="O2151" s="4">
        <v>-1</v>
      </c>
      <c r="P2151" s="4"/>
      <c r="Q2151" s="4"/>
      <c r="R2151" s="4"/>
      <c r="S2151" s="4"/>
      <c r="T2151" s="4"/>
      <c r="U2151" s="4"/>
      <c r="V2151" s="4"/>
      <c r="W2151" s="4"/>
    </row>
    <row r="2152" spans="1:206" x14ac:dyDescent="0.2">
      <c r="A2152" s="4">
        <v>50</v>
      </c>
      <c r="B2152" s="4">
        <v>0</v>
      </c>
      <c r="C2152" s="4">
        <v>0</v>
      </c>
      <c r="D2152" s="4">
        <v>1</v>
      </c>
      <c r="E2152" s="4">
        <v>209</v>
      </c>
      <c r="F2152" s="4">
        <f>ROUND(Source!W2128,O2152)</f>
        <v>0</v>
      </c>
      <c r="G2152" s="4" t="s">
        <v>56</v>
      </c>
      <c r="H2152" s="4" t="s">
        <v>57</v>
      </c>
      <c r="I2152" s="4"/>
      <c r="J2152" s="4"/>
      <c r="K2152" s="4">
        <v>209</v>
      </c>
      <c r="L2152" s="4">
        <v>23</v>
      </c>
      <c r="M2152" s="4">
        <v>3</v>
      </c>
      <c r="N2152" s="4" t="s">
        <v>3</v>
      </c>
      <c r="O2152" s="4">
        <v>2</v>
      </c>
      <c r="P2152" s="4"/>
      <c r="Q2152" s="4"/>
      <c r="R2152" s="4"/>
      <c r="S2152" s="4"/>
      <c r="T2152" s="4"/>
      <c r="U2152" s="4"/>
      <c r="V2152" s="4"/>
      <c r="W2152" s="4"/>
    </row>
    <row r="2153" spans="1:206" x14ac:dyDescent="0.2">
      <c r="A2153" s="4">
        <v>50</v>
      </c>
      <c r="B2153" s="4">
        <v>0</v>
      </c>
      <c r="C2153" s="4">
        <v>0</v>
      </c>
      <c r="D2153" s="4">
        <v>1</v>
      </c>
      <c r="E2153" s="4">
        <v>210</v>
      </c>
      <c r="F2153" s="4">
        <f>ROUND(Source!X2128,O2153)</f>
        <v>0</v>
      </c>
      <c r="G2153" s="4" t="s">
        <v>58</v>
      </c>
      <c r="H2153" s="4" t="s">
        <v>59</v>
      </c>
      <c r="I2153" s="4"/>
      <c r="J2153" s="4"/>
      <c r="K2153" s="4">
        <v>210</v>
      </c>
      <c r="L2153" s="4">
        <v>24</v>
      </c>
      <c r="M2153" s="4">
        <v>3</v>
      </c>
      <c r="N2153" s="4" t="s">
        <v>3</v>
      </c>
      <c r="O2153" s="4">
        <v>2</v>
      </c>
      <c r="P2153" s="4"/>
      <c r="Q2153" s="4"/>
      <c r="R2153" s="4"/>
      <c r="S2153" s="4"/>
      <c r="T2153" s="4"/>
      <c r="U2153" s="4"/>
      <c r="V2153" s="4"/>
      <c r="W2153" s="4"/>
    </row>
    <row r="2154" spans="1:206" x14ac:dyDescent="0.2">
      <c r="A2154" s="4">
        <v>50</v>
      </c>
      <c r="B2154" s="4">
        <v>0</v>
      </c>
      <c r="C2154" s="4">
        <v>0</v>
      </c>
      <c r="D2154" s="4">
        <v>1</v>
      </c>
      <c r="E2154" s="4">
        <v>211</v>
      </c>
      <c r="F2154" s="4">
        <f>ROUND(Source!Y2128,O2154)</f>
        <v>0</v>
      </c>
      <c r="G2154" s="4" t="s">
        <v>60</v>
      </c>
      <c r="H2154" s="4" t="s">
        <v>61</v>
      </c>
      <c r="I2154" s="4"/>
      <c r="J2154" s="4"/>
      <c r="K2154" s="4">
        <v>211</v>
      </c>
      <c r="L2154" s="4">
        <v>25</v>
      </c>
      <c r="M2154" s="4">
        <v>3</v>
      </c>
      <c r="N2154" s="4" t="s">
        <v>3</v>
      </c>
      <c r="O2154" s="4">
        <v>2</v>
      </c>
      <c r="P2154" s="4"/>
      <c r="Q2154" s="4"/>
      <c r="R2154" s="4"/>
      <c r="S2154" s="4"/>
      <c r="T2154" s="4"/>
      <c r="U2154" s="4"/>
      <c r="V2154" s="4"/>
      <c r="W2154" s="4"/>
    </row>
    <row r="2155" spans="1:206" x14ac:dyDescent="0.2">
      <c r="A2155" s="4">
        <v>50</v>
      </c>
      <c r="B2155" s="4">
        <v>0</v>
      </c>
      <c r="C2155" s="4">
        <v>0</v>
      </c>
      <c r="D2155" s="4">
        <v>1</v>
      </c>
      <c r="E2155" s="4">
        <v>224</v>
      </c>
      <c r="F2155" s="4">
        <f>ROUND(Source!AR2128,O2155)</f>
        <v>0</v>
      </c>
      <c r="G2155" s="4" t="s">
        <v>62</v>
      </c>
      <c r="H2155" s="4" t="s">
        <v>63</v>
      </c>
      <c r="I2155" s="4"/>
      <c r="J2155" s="4"/>
      <c r="K2155" s="4">
        <v>224</v>
      </c>
      <c r="L2155" s="4">
        <v>26</v>
      </c>
      <c r="M2155" s="4">
        <v>3</v>
      </c>
      <c r="N2155" s="4" t="s">
        <v>3</v>
      </c>
      <c r="O2155" s="4">
        <v>2</v>
      </c>
      <c r="P2155" s="4"/>
      <c r="Q2155" s="4"/>
      <c r="R2155" s="4"/>
      <c r="S2155" s="4"/>
      <c r="T2155" s="4"/>
      <c r="U2155" s="4"/>
      <c r="V2155" s="4"/>
      <c r="W2155" s="4"/>
    </row>
    <row r="2157" spans="1:206" x14ac:dyDescent="0.2">
      <c r="A2157" s="1">
        <v>4</v>
      </c>
      <c r="B2157" s="1">
        <v>1</v>
      </c>
      <c r="C2157" s="1"/>
      <c r="D2157" s="1">
        <f>ROW(A2196)</f>
        <v>2196</v>
      </c>
      <c r="E2157" s="1"/>
      <c r="F2157" s="1" t="s">
        <v>304</v>
      </c>
      <c r="G2157" s="1" t="s">
        <v>314</v>
      </c>
      <c r="H2157" s="1" t="s">
        <v>3</v>
      </c>
      <c r="I2157" s="1">
        <v>0</v>
      </c>
      <c r="J2157" s="1"/>
      <c r="K2157" s="1">
        <v>0</v>
      </c>
      <c r="L2157" s="1"/>
      <c r="M2157" s="1"/>
      <c r="N2157" s="1"/>
      <c r="O2157" s="1"/>
      <c r="P2157" s="1"/>
      <c r="Q2157" s="1"/>
      <c r="R2157" s="1"/>
      <c r="S2157" s="1"/>
      <c r="T2157" s="1"/>
      <c r="U2157" s="1" t="s">
        <v>3</v>
      </c>
      <c r="V2157" s="1">
        <v>0</v>
      </c>
      <c r="W2157" s="1"/>
      <c r="X2157" s="1"/>
      <c r="Y2157" s="1"/>
      <c r="Z2157" s="1"/>
      <c r="AA2157" s="1"/>
      <c r="AB2157" s="1" t="s">
        <v>3</v>
      </c>
      <c r="AC2157" s="1" t="s">
        <v>3</v>
      </c>
      <c r="AD2157" s="1" t="s">
        <v>3</v>
      </c>
      <c r="AE2157" s="1" t="s">
        <v>3</v>
      </c>
      <c r="AF2157" s="1" t="s">
        <v>3</v>
      </c>
      <c r="AG2157" s="1" t="s">
        <v>3</v>
      </c>
      <c r="AH2157" s="1"/>
      <c r="AI2157" s="1"/>
      <c r="AJ2157" s="1"/>
      <c r="AK2157" s="1"/>
      <c r="AL2157" s="1"/>
      <c r="AM2157" s="1"/>
      <c r="AN2157" s="1"/>
      <c r="AO2157" s="1"/>
      <c r="AP2157" s="1" t="s">
        <v>3</v>
      </c>
      <c r="AQ2157" s="1" t="s">
        <v>3</v>
      </c>
      <c r="AR2157" s="1" t="s">
        <v>3</v>
      </c>
      <c r="AS2157" s="1"/>
      <c r="AT2157" s="1"/>
      <c r="AU2157" s="1"/>
      <c r="AV2157" s="1"/>
      <c r="AW2157" s="1"/>
      <c r="AX2157" s="1"/>
      <c r="AY2157" s="1"/>
      <c r="AZ2157" s="1" t="s">
        <v>3</v>
      </c>
      <c r="BA2157" s="1"/>
      <c r="BB2157" s="1" t="s">
        <v>3</v>
      </c>
      <c r="BC2157" s="1" t="s">
        <v>3</v>
      </c>
      <c r="BD2157" s="1" t="s">
        <v>3</v>
      </c>
      <c r="BE2157" s="1" t="s">
        <v>3</v>
      </c>
      <c r="BF2157" s="1" t="s">
        <v>3</v>
      </c>
      <c r="BG2157" s="1" t="s">
        <v>3</v>
      </c>
      <c r="BH2157" s="1" t="s">
        <v>3</v>
      </c>
      <c r="BI2157" s="1" t="s">
        <v>3</v>
      </c>
      <c r="BJ2157" s="1" t="s">
        <v>3</v>
      </c>
      <c r="BK2157" s="1" t="s">
        <v>3</v>
      </c>
      <c r="BL2157" s="1" t="s">
        <v>3</v>
      </c>
      <c r="BM2157" s="1" t="s">
        <v>3</v>
      </c>
      <c r="BN2157" s="1" t="s">
        <v>3</v>
      </c>
      <c r="BO2157" s="1" t="s">
        <v>3</v>
      </c>
      <c r="BP2157" s="1" t="s">
        <v>3</v>
      </c>
      <c r="BQ2157" s="1"/>
      <c r="BR2157" s="1"/>
      <c r="BS2157" s="1"/>
      <c r="BT2157" s="1"/>
      <c r="BU2157" s="1"/>
      <c r="BV2157" s="1"/>
      <c r="BW2157" s="1"/>
      <c r="BX2157" s="1">
        <v>0</v>
      </c>
      <c r="BY2157" s="1"/>
      <c r="BZ2157" s="1"/>
      <c r="CA2157" s="1"/>
      <c r="CB2157" s="1"/>
      <c r="CC2157" s="1"/>
      <c r="CD2157" s="1"/>
      <c r="CE2157" s="1"/>
      <c r="CF2157" s="1"/>
      <c r="CG2157" s="1"/>
      <c r="CH2157" s="1"/>
      <c r="CI2157" s="1"/>
      <c r="CJ2157" s="1">
        <v>0</v>
      </c>
    </row>
    <row r="2159" spans="1:206" x14ac:dyDescent="0.2">
      <c r="A2159" s="2">
        <v>52</v>
      </c>
      <c r="B2159" s="2">
        <f t="shared" ref="B2159:G2159" si="906">B2196</f>
        <v>1</v>
      </c>
      <c r="C2159" s="2">
        <f t="shared" si="906"/>
        <v>4</v>
      </c>
      <c r="D2159" s="2">
        <f t="shared" si="906"/>
        <v>2157</v>
      </c>
      <c r="E2159" s="2">
        <f t="shared" si="906"/>
        <v>0</v>
      </c>
      <c r="F2159" s="2" t="str">
        <f t="shared" si="906"/>
        <v>Новый раздел</v>
      </c>
      <c r="G2159" s="2" t="str">
        <f t="shared" si="906"/>
        <v>Петровский б-р д.29 стр 1 (по ул. Неглинная)</v>
      </c>
      <c r="H2159" s="2"/>
      <c r="I2159" s="2"/>
      <c r="J2159" s="2"/>
      <c r="K2159" s="2"/>
      <c r="L2159" s="2"/>
      <c r="M2159" s="2"/>
      <c r="N2159" s="2"/>
      <c r="O2159" s="2">
        <f t="shared" ref="O2159:AT2159" si="907">O2196</f>
        <v>0</v>
      </c>
      <c r="P2159" s="2">
        <f t="shared" si="907"/>
        <v>0</v>
      </c>
      <c r="Q2159" s="2">
        <f t="shared" si="907"/>
        <v>0</v>
      </c>
      <c r="R2159" s="2">
        <f t="shared" si="907"/>
        <v>0</v>
      </c>
      <c r="S2159" s="2">
        <f t="shared" si="907"/>
        <v>0</v>
      </c>
      <c r="T2159" s="2">
        <f t="shared" si="907"/>
        <v>0</v>
      </c>
      <c r="U2159" s="2">
        <f t="shared" si="907"/>
        <v>0</v>
      </c>
      <c r="V2159" s="2">
        <f t="shared" si="907"/>
        <v>0</v>
      </c>
      <c r="W2159" s="2">
        <f t="shared" si="907"/>
        <v>0</v>
      </c>
      <c r="X2159" s="2">
        <f t="shared" si="907"/>
        <v>0</v>
      </c>
      <c r="Y2159" s="2">
        <f t="shared" si="907"/>
        <v>0</v>
      </c>
      <c r="Z2159" s="2">
        <f t="shared" si="907"/>
        <v>0</v>
      </c>
      <c r="AA2159" s="2">
        <f t="shared" si="907"/>
        <v>0</v>
      </c>
      <c r="AB2159" s="2">
        <f t="shared" si="907"/>
        <v>0</v>
      </c>
      <c r="AC2159" s="2">
        <f t="shared" si="907"/>
        <v>0</v>
      </c>
      <c r="AD2159" s="2">
        <f t="shared" si="907"/>
        <v>0</v>
      </c>
      <c r="AE2159" s="2">
        <f t="shared" si="907"/>
        <v>0</v>
      </c>
      <c r="AF2159" s="2">
        <f t="shared" si="907"/>
        <v>0</v>
      </c>
      <c r="AG2159" s="2">
        <f t="shared" si="907"/>
        <v>0</v>
      </c>
      <c r="AH2159" s="2">
        <f t="shared" si="907"/>
        <v>0</v>
      </c>
      <c r="AI2159" s="2">
        <f t="shared" si="907"/>
        <v>0</v>
      </c>
      <c r="AJ2159" s="2">
        <f t="shared" si="907"/>
        <v>0</v>
      </c>
      <c r="AK2159" s="2">
        <f t="shared" si="907"/>
        <v>0</v>
      </c>
      <c r="AL2159" s="2">
        <f t="shared" si="907"/>
        <v>0</v>
      </c>
      <c r="AM2159" s="2">
        <f t="shared" si="907"/>
        <v>0</v>
      </c>
      <c r="AN2159" s="2">
        <f t="shared" si="907"/>
        <v>0</v>
      </c>
      <c r="AO2159" s="2">
        <f t="shared" si="907"/>
        <v>0</v>
      </c>
      <c r="AP2159" s="2">
        <f t="shared" si="907"/>
        <v>0</v>
      </c>
      <c r="AQ2159" s="2">
        <f t="shared" si="907"/>
        <v>0</v>
      </c>
      <c r="AR2159" s="2">
        <f t="shared" si="907"/>
        <v>0</v>
      </c>
      <c r="AS2159" s="2">
        <f t="shared" si="907"/>
        <v>0</v>
      </c>
      <c r="AT2159" s="2">
        <f t="shared" si="907"/>
        <v>0</v>
      </c>
      <c r="AU2159" s="2">
        <f t="shared" ref="AU2159:BZ2159" si="908">AU2196</f>
        <v>0</v>
      </c>
      <c r="AV2159" s="2">
        <f t="shared" si="908"/>
        <v>0</v>
      </c>
      <c r="AW2159" s="2">
        <f t="shared" si="908"/>
        <v>0</v>
      </c>
      <c r="AX2159" s="2">
        <f t="shared" si="908"/>
        <v>0</v>
      </c>
      <c r="AY2159" s="2">
        <f t="shared" si="908"/>
        <v>0</v>
      </c>
      <c r="AZ2159" s="2">
        <f t="shared" si="908"/>
        <v>0</v>
      </c>
      <c r="BA2159" s="2">
        <f t="shared" si="908"/>
        <v>0</v>
      </c>
      <c r="BB2159" s="2">
        <f t="shared" si="908"/>
        <v>0</v>
      </c>
      <c r="BC2159" s="2">
        <f t="shared" si="908"/>
        <v>0</v>
      </c>
      <c r="BD2159" s="2">
        <f t="shared" si="908"/>
        <v>0</v>
      </c>
      <c r="BE2159" s="2">
        <f t="shared" si="908"/>
        <v>0</v>
      </c>
      <c r="BF2159" s="2">
        <f t="shared" si="908"/>
        <v>0</v>
      </c>
      <c r="BG2159" s="2">
        <f t="shared" si="908"/>
        <v>0</v>
      </c>
      <c r="BH2159" s="2">
        <f t="shared" si="908"/>
        <v>0</v>
      </c>
      <c r="BI2159" s="2">
        <f t="shared" si="908"/>
        <v>0</v>
      </c>
      <c r="BJ2159" s="2">
        <f t="shared" si="908"/>
        <v>0</v>
      </c>
      <c r="BK2159" s="2">
        <f t="shared" si="908"/>
        <v>0</v>
      </c>
      <c r="BL2159" s="2">
        <f t="shared" si="908"/>
        <v>0</v>
      </c>
      <c r="BM2159" s="2">
        <f t="shared" si="908"/>
        <v>0</v>
      </c>
      <c r="BN2159" s="2">
        <f t="shared" si="908"/>
        <v>0</v>
      </c>
      <c r="BO2159" s="2">
        <f t="shared" si="908"/>
        <v>0</v>
      </c>
      <c r="BP2159" s="2">
        <f t="shared" si="908"/>
        <v>0</v>
      </c>
      <c r="BQ2159" s="2">
        <f t="shared" si="908"/>
        <v>0</v>
      </c>
      <c r="BR2159" s="2">
        <f t="shared" si="908"/>
        <v>0</v>
      </c>
      <c r="BS2159" s="2">
        <f t="shared" si="908"/>
        <v>0</v>
      </c>
      <c r="BT2159" s="2">
        <f t="shared" si="908"/>
        <v>0</v>
      </c>
      <c r="BU2159" s="2">
        <f t="shared" si="908"/>
        <v>0</v>
      </c>
      <c r="BV2159" s="2">
        <f t="shared" si="908"/>
        <v>0</v>
      </c>
      <c r="BW2159" s="2">
        <f t="shared" si="908"/>
        <v>0</v>
      </c>
      <c r="BX2159" s="2">
        <f t="shared" si="908"/>
        <v>0</v>
      </c>
      <c r="BY2159" s="2">
        <f t="shared" si="908"/>
        <v>0</v>
      </c>
      <c r="BZ2159" s="2">
        <f t="shared" si="908"/>
        <v>0</v>
      </c>
      <c r="CA2159" s="2">
        <f t="shared" ref="CA2159:DF2159" si="909">CA2196</f>
        <v>0</v>
      </c>
      <c r="CB2159" s="2">
        <f t="shared" si="909"/>
        <v>0</v>
      </c>
      <c r="CC2159" s="2">
        <f t="shared" si="909"/>
        <v>0</v>
      </c>
      <c r="CD2159" s="2">
        <f t="shared" si="909"/>
        <v>0</v>
      </c>
      <c r="CE2159" s="2">
        <f t="shared" si="909"/>
        <v>0</v>
      </c>
      <c r="CF2159" s="2">
        <f t="shared" si="909"/>
        <v>0</v>
      </c>
      <c r="CG2159" s="2">
        <f t="shared" si="909"/>
        <v>0</v>
      </c>
      <c r="CH2159" s="2">
        <f t="shared" si="909"/>
        <v>0</v>
      </c>
      <c r="CI2159" s="2">
        <f t="shared" si="909"/>
        <v>0</v>
      </c>
      <c r="CJ2159" s="2">
        <f t="shared" si="909"/>
        <v>0</v>
      </c>
      <c r="CK2159" s="2">
        <f t="shared" si="909"/>
        <v>0</v>
      </c>
      <c r="CL2159" s="2">
        <f t="shared" si="909"/>
        <v>0</v>
      </c>
      <c r="CM2159" s="2">
        <f t="shared" si="909"/>
        <v>0</v>
      </c>
      <c r="CN2159" s="2">
        <f t="shared" si="909"/>
        <v>0</v>
      </c>
      <c r="CO2159" s="2">
        <f t="shared" si="909"/>
        <v>0</v>
      </c>
      <c r="CP2159" s="2">
        <f t="shared" si="909"/>
        <v>0</v>
      </c>
      <c r="CQ2159" s="2">
        <f t="shared" si="909"/>
        <v>0</v>
      </c>
      <c r="CR2159" s="2">
        <f t="shared" si="909"/>
        <v>0</v>
      </c>
      <c r="CS2159" s="2">
        <f t="shared" si="909"/>
        <v>0</v>
      </c>
      <c r="CT2159" s="2">
        <f t="shared" si="909"/>
        <v>0</v>
      </c>
      <c r="CU2159" s="2">
        <f t="shared" si="909"/>
        <v>0</v>
      </c>
      <c r="CV2159" s="2">
        <f t="shared" si="909"/>
        <v>0</v>
      </c>
      <c r="CW2159" s="2">
        <f t="shared" si="909"/>
        <v>0</v>
      </c>
      <c r="CX2159" s="2">
        <f t="shared" si="909"/>
        <v>0</v>
      </c>
      <c r="CY2159" s="2">
        <f t="shared" si="909"/>
        <v>0</v>
      </c>
      <c r="CZ2159" s="2">
        <f t="shared" si="909"/>
        <v>0</v>
      </c>
      <c r="DA2159" s="2">
        <f t="shared" si="909"/>
        <v>0</v>
      </c>
      <c r="DB2159" s="2">
        <f t="shared" si="909"/>
        <v>0</v>
      </c>
      <c r="DC2159" s="2">
        <f t="shared" si="909"/>
        <v>0</v>
      </c>
      <c r="DD2159" s="2">
        <f t="shared" si="909"/>
        <v>0</v>
      </c>
      <c r="DE2159" s="2">
        <f t="shared" si="909"/>
        <v>0</v>
      </c>
      <c r="DF2159" s="2">
        <f t="shared" si="909"/>
        <v>0</v>
      </c>
      <c r="DG2159" s="3">
        <f t="shared" ref="DG2159:EL2159" si="910">DG2196</f>
        <v>0</v>
      </c>
      <c r="DH2159" s="3">
        <f t="shared" si="910"/>
        <v>0</v>
      </c>
      <c r="DI2159" s="3">
        <f t="shared" si="910"/>
        <v>0</v>
      </c>
      <c r="DJ2159" s="3">
        <f t="shared" si="910"/>
        <v>0</v>
      </c>
      <c r="DK2159" s="3">
        <f t="shared" si="910"/>
        <v>0</v>
      </c>
      <c r="DL2159" s="3">
        <f t="shared" si="910"/>
        <v>0</v>
      </c>
      <c r="DM2159" s="3">
        <f t="shared" si="910"/>
        <v>0</v>
      </c>
      <c r="DN2159" s="3">
        <f t="shared" si="910"/>
        <v>0</v>
      </c>
      <c r="DO2159" s="3">
        <f t="shared" si="910"/>
        <v>0</v>
      </c>
      <c r="DP2159" s="3">
        <f t="shared" si="910"/>
        <v>0</v>
      </c>
      <c r="DQ2159" s="3">
        <f t="shared" si="910"/>
        <v>0</v>
      </c>
      <c r="DR2159" s="3">
        <f t="shared" si="910"/>
        <v>0</v>
      </c>
      <c r="DS2159" s="3">
        <f t="shared" si="910"/>
        <v>0</v>
      </c>
      <c r="DT2159" s="3">
        <f t="shared" si="910"/>
        <v>0</v>
      </c>
      <c r="DU2159" s="3">
        <f t="shared" si="910"/>
        <v>0</v>
      </c>
      <c r="DV2159" s="3">
        <f t="shared" si="910"/>
        <v>0</v>
      </c>
      <c r="DW2159" s="3">
        <f t="shared" si="910"/>
        <v>0</v>
      </c>
      <c r="DX2159" s="3">
        <f t="shared" si="910"/>
        <v>0</v>
      </c>
      <c r="DY2159" s="3">
        <f t="shared" si="910"/>
        <v>0</v>
      </c>
      <c r="DZ2159" s="3">
        <f t="shared" si="910"/>
        <v>0</v>
      </c>
      <c r="EA2159" s="3">
        <f t="shared" si="910"/>
        <v>0</v>
      </c>
      <c r="EB2159" s="3">
        <f t="shared" si="910"/>
        <v>0</v>
      </c>
      <c r="EC2159" s="3">
        <f t="shared" si="910"/>
        <v>0</v>
      </c>
      <c r="ED2159" s="3">
        <f t="shared" si="910"/>
        <v>0</v>
      </c>
      <c r="EE2159" s="3">
        <f t="shared" si="910"/>
        <v>0</v>
      </c>
      <c r="EF2159" s="3">
        <f t="shared" si="910"/>
        <v>0</v>
      </c>
      <c r="EG2159" s="3">
        <f t="shared" si="910"/>
        <v>0</v>
      </c>
      <c r="EH2159" s="3">
        <f t="shared" si="910"/>
        <v>0</v>
      </c>
      <c r="EI2159" s="3">
        <f t="shared" si="910"/>
        <v>0</v>
      </c>
      <c r="EJ2159" s="3">
        <f t="shared" si="910"/>
        <v>0</v>
      </c>
      <c r="EK2159" s="3">
        <f t="shared" si="910"/>
        <v>0</v>
      </c>
      <c r="EL2159" s="3">
        <f t="shared" si="910"/>
        <v>0</v>
      </c>
      <c r="EM2159" s="3">
        <f t="shared" ref="EM2159:FR2159" si="911">EM2196</f>
        <v>0</v>
      </c>
      <c r="EN2159" s="3">
        <f t="shared" si="911"/>
        <v>0</v>
      </c>
      <c r="EO2159" s="3">
        <f t="shared" si="911"/>
        <v>0</v>
      </c>
      <c r="EP2159" s="3">
        <f t="shared" si="911"/>
        <v>0</v>
      </c>
      <c r="EQ2159" s="3">
        <f t="shared" si="911"/>
        <v>0</v>
      </c>
      <c r="ER2159" s="3">
        <f t="shared" si="911"/>
        <v>0</v>
      </c>
      <c r="ES2159" s="3">
        <f t="shared" si="911"/>
        <v>0</v>
      </c>
      <c r="ET2159" s="3">
        <f t="shared" si="911"/>
        <v>0</v>
      </c>
      <c r="EU2159" s="3">
        <f t="shared" si="911"/>
        <v>0</v>
      </c>
      <c r="EV2159" s="3">
        <f t="shared" si="911"/>
        <v>0</v>
      </c>
      <c r="EW2159" s="3">
        <f t="shared" si="911"/>
        <v>0</v>
      </c>
      <c r="EX2159" s="3">
        <f t="shared" si="911"/>
        <v>0</v>
      </c>
      <c r="EY2159" s="3">
        <f t="shared" si="911"/>
        <v>0</v>
      </c>
      <c r="EZ2159" s="3">
        <f t="shared" si="911"/>
        <v>0</v>
      </c>
      <c r="FA2159" s="3">
        <f t="shared" si="911"/>
        <v>0</v>
      </c>
      <c r="FB2159" s="3">
        <f t="shared" si="911"/>
        <v>0</v>
      </c>
      <c r="FC2159" s="3">
        <f t="shared" si="911"/>
        <v>0</v>
      </c>
      <c r="FD2159" s="3">
        <f t="shared" si="911"/>
        <v>0</v>
      </c>
      <c r="FE2159" s="3">
        <f t="shared" si="911"/>
        <v>0</v>
      </c>
      <c r="FF2159" s="3">
        <f t="shared" si="911"/>
        <v>0</v>
      </c>
      <c r="FG2159" s="3">
        <f t="shared" si="911"/>
        <v>0</v>
      </c>
      <c r="FH2159" s="3">
        <f t="shared" si="911"/>
        <v>0</v>
      </c>
      <c r="FI2159" s="3">
        <f t="shared" si="911"/>
        <v>0</v>
      </c>
      <c r="FJ2159" s="3">
        <f t="shared" si="911"/>
        <v>0</v>
      </c>
      <c r="FK2159" s="3">
        <f t="shared" si="911"/>
        <v>0</v>
      </c>
      <c r="FL2159" s="3">
        <f t="shared" si="911"/>
        <v>0</v>
      </c>
      <c r="FM2159" s="3">
        <f t="shared" si="911"/>
        <v>0</v>
      </c>
      <c r="FN2159" s="3">
        <f t="shared" si="911"/>
        <v>0</v>
      </c>
      <c r="FO2159" s="3">
        <f t="shared" si="911"/>
        <v>0</v>
      </c>
      <c r="FP2159" s="3">
        <f t="shared" si="911"/>
        <v>0</v>
      </c>
      <c r="FQ2159" s="3">
        <f t="shared" si="911"/>
        <v>0</v>
      </c>
      <c r="FR2159" s="3">
        <f t="shared" si="911"/>
        <v>0</v>
      </c>
      <c r="FS2159" s="3">
        <f t="shared" ref="FS2159:GX2159" si="912">FS2196</f>
        <v>0</v>
      </c>
      <c r="FT2159" s="3">
        <f t="shared" si="912"/>
        <v>0</v>
      </c>
      <c r="FU2159" s="3">
        <f t="shared" si="912"/>
        <v>0</v>
      </c>
      <c r="FV2159" s="3">
        <f t="shared" si="912"/>
        <v>0</v>
      </c>
      <c r="FW2159" s="3">
        <f t="shared" si="912"/>
        <v>0</v>
      </c>
      <c r="FX2159" s="3">
        <f t="shared" si="912"/>
        <v>0</v>
      </c>
      <c r="FY2159" s="3">
        <f t="shared" si="912"/>
        <v>0</v>
      </c>
      <c r="FZ2159" s="3">
        <f t="shared" si="912"/>
        <v>0</v>
      </c>
      <c r="GA2159" s="3">
        <f t="shared" si="912"/>
        <v>0</v>
      </c>
      <c r="GB2159" s="3">
        <f t="shared" si="912"/>
        <v>0</v>
      </c>
      <c r="GC2159" s="3">
        <f t="shared" si="912"/>
        <v>0</v>
      </c>
      <c r="GD2159" s="3">
        <f t="shared" si="912"/>
        <v>0</v>
      </c>
      <c r="GE2159" s="3">
        <f t="shared" si="912"/>
        <v>0</v>
      </c>
      <c r="GF2159" s="3">
        <f t="shared" si="912"/>
        <v>0</v>
      </c>
      <c r="GG2159" s="3">
        <f t="shared" si="912"/>
        <v>0</v>
      </c>
      <c r="GH2159" s="3">
        <f t="shared" si="912"/>
        <v>0</v>
      </c>
      <c r="GI2159" s="3">
        <f t="shared" si="912"/>
        <v>0</v>
      </c>
      <c r="GJ2159" s="3">
        <f t="shared" si="912"/>
        <v>0</v>
      </c>
      <c r="GK2159" s="3">
        <f t="shared" si="912"/>
        <v>0</v>
      </c>
      <c r="GL2159" s="3">
        <f t="shared" si="912"/>
        <v>0</v>
      </c>
      <c r="GM2159" s="3">
        <f t="shared" si="912"/>
        <v>0</v>
      </c>
      <c r="GN2159" s="3">
        <f t="shared" si="912"/>
        <v>0</v>
      </c>
      <c r="GO2159" s="3">
        <f t="shared" si="912"/>
        <v>0</v>
      </c>
      <c r="GP2159" s="3">
        <f t="shared" si="912"/>
        <v>0</v>
      </c>
      <c r="GQ2159" s="3">
        <f t="shared" si="912"/>
        <v>0</v>
      </c>
      <c r="GR2159" s="3">
        <f t="shared" si="912"/>
        <v>0</v>
      </c>
      <c r="GS2159" s="3">
        <f t="shared" si="912"/>
        <v>0</v>
      </c>
      <c r="GT2159" s="3">
        <f t="shared" si="912"/>
        <v>0</v>
      </c>
      <c r="GU2159" s="3">
        <f t="shared" si="912"/>
        <v>0</v>
      </c>
      <c r="GV2159" s="3">
        <f t="shared" si="912"/>
        <v>0</v>
      </c>
      <c r="GW2159" s="3">
        <f t="shared" si="912"/>
        <v>0</v>
      </c>
      <c r="GX2159" s="3">
        <f t="shared" si="912"/>
        <v>0</v>
      </c>
    </row>
    <row r="2161" spans="1:245" x14ac:dyDescent="0.2">
      <c r="A2161" s="1">
        <v>5</v>
      </c>
      <c r="B2161" s="1">
        <v>1</v>
      </c>
      <c r="C2161" s="1"/>
      <c r="D2161" s="1">
        <f>ROW(A2167)</f>
        <v>2167</v>
      </c>
      <c r="E2161" s="1"/>
      <c r="F2161" s="1" t="s">
        <v>280</v>
      </c>
      <c r="G2161" s="1" t="s">
        <v>81</v>
      </c>
      <c r="H2161" s="1" t="s">
        <v>3</v>
      </c>
      <c r="I2161" s="1">
        <v>0</v>
      </c>
      <c r="J2161" s="1"/>
      <c r="K2161" s="1">
        <v>-1</v>
      </c>
      <c r="L2161" s="1"/>
      <c r="M2161" s="1"/>
      <c r="N2161" s="1"/>
      <c r="O2161" s="1"/>
      <c r="P2161" s="1"/>
      <c r="Q2161" s="1"/>
      <c r="R2161" s="1"/>
      <c r="S2161" s="1"/>
      <c r="T2161" s="1"/>
      <c r="U2161" s="1" t="s">
        <v>3</v>
      </c>
      <c r="V2161" s="1">
        <v>0</v>
      </c>
      <c r="W2161" s="1"/>
      <c r="X2161" s="1"/>
      <c r="Y2161" s="1"/>
      <c r="Z2161" s="1"/>
      <c r="AA2161" s="1"/>
      <c r="AB2161" s="1" t="s">
        <v>3</v>
      </c>
      <c r="AC2161" s="1" t="s">
        <v>3</v>
      </c>
      <c r="AD2161" s="1" t="s">
        <v>3</v>
      </c>
      <c r="AE2161" s="1" t="s">
        <v>3</v>
      </c>
      <c r="AF2161" s="1" t="s">
        <v>3</v>
      </c>
      <c r="AG2161" s="1" t="s">
        <v>3</v>
      </c>
      <c r="AH2161" s="1"/>
      <c r="AI2161" s="1"/>
      <c r="AJ2161" s="1"/>
      <c r="AK2161" s="1"/>
      <c r="AL2161" s="1"/>
      <c r="AM2161" s="1"/>
      <c r="AN2161" s="1"/>
      <c r="AO2161" s="1"/>
      <c r="AP2161" s="1" t="s">
        <v>3</v>
      </c>
      <c r="AQ2161" s="1" t="s">
        <v>3</v>
      </c>
      <c r="AR2161" s="1" t="s">
        <v>3</v>
      </c>
      <c r="AS2161" s="1"/>
      <c r="AT2161" s="1"/>
      <c r="AU2161" s="1"/>
      <c r="AV2161" s="1"/>
      <c r="AW2161" s="1"/>
      <c r="AX2161" s="1"/>
      <c r="AY2161" s="1"/>
      <c r="AZ2161" s="1" t="s">
        <v>3</v>
      </c>
      <c r="BA2161" s="1"/>
      <c r="BB2161" s="1" t="s">
        <v>3</v>
      </c>
      <c r="BC2161" s="1" t="s">
        <v>3</v>
      </c>
      <c r="BD2161" s="1" t="s">
        <v>3</v>
      </c>
      <c r="BE2161" s="1" t="s">
        <v>3</v>
      </c>
      <c r="BF2161" s="1" t="s">
        <v>3</v>
      </c>
      <c r="BG2161" s="1" t="s">
        <v>3</v>
      </c>
      <c r="BH2161" s="1" t="s">
        <v>3</v>
      </c>
      <c r="BI2161" s="1" t="s">
        <v>3</v>
      </c>
      <c r="BJ2161" s="1" t="s">
        <v>3</v>
      </c>
      <c r="BK2161" s="1" t="s">
        <v>3</v>
      </c>
      <c r="BL2161" s="1" t="s">
        <v>3</v>
      </c>
      <c r="BM2161" s="1" t="s">
        <v>3</v>
      </c>
      <c r="BN2161" s="1" t="s">
        <v>3</v>
      </c>
      <c r="BO2161" s="1" t="s">
        <v>3</v>
      </c>
      <c r="BP2161" s="1" t="s">
        <v>3</v>
      </c>
      <c r="BQ2161" s="1"/>
      <c r="BR2161" s="1"/>
      <c r="BS2161" s="1"/>
      <c r="BT2161" s="1"/>
      <c r="BU2161" s="1"/>
      <c r="BV2161" s="1"/>
      <c r="BW2161" s="1"/>
      <c r="BX2161" s="1">
        <v>0</v>
      </c>
      <c r="BY2161" s="1"/>
      <c r="BZ2161" s="1"/>
      <c r="CA2161" s="1"/>
      <c r="CB2161" s="1"/>
      <c r="CC2161" s="1"/>
      <c r="CD2161" s="1"/>
      <c r="CE2161" s="1"/>
      <c r="CF2161" s="1"/>
      <c r="CG2161" s="1"/>
      <c r="CH2161" s="1"/>
      <c r="CI2161" s="1"/>
      <c r="CJ2161" s="1">
        <v>0</v>
      </c>
    </row>
    <row r="2163" spans="1:245" x14ac:dyDescent="0.2">
      <c r="A2163" s="2">
        <v>52</v>
      </c>
      <c r="B2163" s="2">
        <f t="shared" ref="B2163:G2163" si="913">B2167</f>
        <v>1</v>
      </c>
      <c r="C2163" s="2">
        <f t="shared" si="913"/>
        <v>5</v>
      </c>
      <c r="D2163" s="2">
        <f t="shared" si="913"/>
        <v>2161</v>
      </c>
      <c r="E2163" s="2">
        <f t="shared" si="913"/>
        <v>0</v>
      </c>
      <c r="F2163" s="2" t="str">
        <f t="shared" si="913"/>
        <v>1.1.4</v>
      </c>
      <c r="G2163" s="2" t="str">
        <f t="shared" si="913"/>
        <v>Прочие работы</v>
      </c>
      <c r="H2163" s="2"/>
      <c r="I2163" s="2"/>
      <c r="J2163" s="2"/>
      <c r="K2163" s="2"/>
      <c r="L2163" s="2"/>
      <c r="M2163" s="2"/>
      <c r="N2163" s="2"/>
      <c r="O2163" s="2">
        <f t="shared" ref="O2163:AT2163" si="914">O2167</f>
        <v>0</v>
      </c>
      <c r="P2163" s="2">
        <f t="shared" si="914"/>
        <v>0</v>
      </c>
      <c r="Q2163" s="2">
        <f t="shared" si="914"/>
        <v>0</v>
      </c>
      <c r="R2163" s="2">
        <f t="shared" si="914"/>
        <v>0</v>
      </c>
      <c r="S2163" s="2">
        <f t="shared" si="914"/>
        <v>0</v>
      </c>
      <c r="T2163" s="2">
        <f t="shared" si="914"/>
        <v>0</v>
      </c>
      <c r="U2163" s="2">
        <f t="shared" si="914"/>
        <v>0</v>
      </c>
      <c r="V2163" s="2">
        <f t="shared" si="914"/>
        <v>0</v>
      </c>
      <c r="W2163" s="2">
        <f t="shared" si="914"/>
        <v>0</v>
      </c>
      <c r="X2163" s="2">
        <f t="shared" si="914"/>
        <v>0</v>
      </c>
      <c r="Y2163" s="2">
        <f t="shared" si="914"/>
        <v>0</v>
      </c>
      <c r="Z2163" s="2">
        <f t="shared" si="914"/>
        <v>0</v>
      </c>
      <c r="AA2163" s="2">
        <f t="shared" si="914"/>
        <v>0</v>
      </c>
      <c r="AB2163" s="2">
        <f t="shared" si="914"/>
        <v>0</v>
      </c>
      <c r="AC2163" s="2">
        <f t="shared" si="914"/>
        <v>0</v>
      </c>
      <c r="AD2163" s="2">
        <f t="shared" si="914"/>
        <v>0</v>
      </c>
      <c r="AE2163" s="2">
        <f t="shared" si="914"/>
        <v>0</v>
      </c>
      <c r="AF2163" s="2">
        <f t="shared" si="914"/>
        <v>0</v>
      </c>
      <c r="AG2163" s="2">
        <f t="shared" si="914"/>
        <v>0</v>
      </c>
      <c r="AH2163" s="2">
        <f t="shared" si="914"/>
        <v>0</v>
      </c>
      <c r="AI2163" s="2">
        <f t="shared" si="914"/>
        <v>0</v>
      </c>
      <c r="AJ2163" s="2">
        <f t="shared" si="914"/>
        <v>0</v>
      </c>
      <c r="AK2163" s="2">
        <f t="shared" si="914"/>
        <v>0</v>
      </c>
      <c r="AL2163" s="2">
        <f t="shared" si="914"/>
        <v>0</v>
      </c>
      <c r="AM2163" s="2">
        <f t="shared" si="914"/>
        <v>0</v>
      </c>
      <c r="AN2163" s="2">
        <f t="shared" si="914"/>
        <v>0</v>
      </c>
      <c r="AO2163" s="2">
        <f t="shared" si="914"/>
        <v>0</v>
      </c>
      <c r="AP2163" s="2">
        <f t="shared" si="914"/>
        <v>0</v>
      </c>
      <c r="AQ2163" s="2">
        <f t="shared" si="914"/>
        <v>0</v>
      </c>
      <c r="AR2163" s="2">
        <f t="shared" si="914"/>
        <v>0</v>
      </c>
      <c r="AS2163" s="2">
        <f t="shared" si="914"/>
        <v>0</v>
      </c>
      <c r="AT2163" s="2">
        <f t="shared" si="914"/>
        <v>0</v>
      </c>
      <c r="AU2163" s="2">
        <f t="shared" ref="AU2163:BZ2163" si="915">AU2167</f>
        <v>0</v>
      </c>
      <c r="AV2163" s="2">
        <f t="shared" si="915"/>
        <v>0</v>
      </c>
      <c r="AW2163" s="2">
        <f t="shared" si="915"/>
        <v>0</v>
      </c>
      <c r="AX2163" s="2">
        <f t="shared" si="915"/>
        <v>0</v>
      </c>
      <c r="AY2163" s="2">
        <f t="shared" si="915"/>
        <v>0</v>
      </c>
      <c r="AZ2163" s="2">
        <f t="shared" si="915"/>
        <v>0</v>
      </c>
      <c r="BA2163" s="2">
        <f t="shared" si="915"/>
        <v>0</v>
      </c>
      <c r="BB2163" s="2">
        <f t="shared" si="915"/>
        <v>0</v>
      </c>
      <c r="BC2163" s="2">
        <f t="shared" si="915"/>
        <v>0</v>
      </c>
      <c r="BD2163" s="2">
        <f t="shared" si="915"/>
        <v>0</v>
      </c>
      <c r="BE2163" s="2">
        <f t="shared" si="915"/>
        <v>0</v>
      </c>
      <c r="BF2163" s="2">
        <f t="shared" si="915"/>
        <v>0</v>
      </c>
      <c r="BG2163" s="2">
        <f t="shared" si="915"/>
        <v>0</v>
      </c>
      <c r="BH2163" s="2">
        <f t="shared" si="915"/>
        <v>0</v>
      </c>
      <c r="BI2163" s="2">
        <f t="shared" si="915"/>
        <v>0</v>
      </c>
      <c r="BJ2163" s="2">
        <f t="shared" si="915"/>
        <v>0</v>
      </c>
      <c r="BK2163" s="2">
        <f t="shared" si="915"/>
        <v>0</v>
      </c>
      <c r="BL2163" s="2">
        <f t="shared" si="915"/>
        <v>0</v>
      </c>
      <c r="BM2163" s="2">
        <f t="shared" si="915"/>
        <v>0</v>
      </c>
      <c r="BN2163" s="2">
        <f t="shared" si="915"/>
        <v>0</v>
      </c>
      <c r="BO2163" s="2">
        <f t="shared" si="915"/>
        <v>0</v>
      </c>
      <c r="BP2163" s="2">
        <f t="shared" si="915"/>
        <v>0</v>
      </c>
      <c r="BQ2163" s="2">
        <f t="shared" si="915"/>
        <v>0</v>
      </c>
      <c r="BR2163" s="2">
        <f t="shared" si="915"/>
        <v>0</v>
      </c>
      <c r="BS2163" s="2">
        <f t="shared" si="915"/>
        <v>0</v>
      </c>
      <c r="BT2163" s="2">
        <f t="shared" si="915"/>
        <v>0</v>
      </c>
      <c r="BU2163" s="2">
        <f t="shared" si="915"/>
        <v>0</v>
      </c>
      <c r="BV2163" s="2">
        <f t="shared" si="915"/>
        <v>0</v>
      </c>
      <c r="BW2163" s="2">
        <f t="shared" si="915"/>
        <v>0</v>
      </c>
      <c r="BX2163" s="2">
        <f t="shared" si="915"/>
        <v>0</v>
      </c>
      <c r="BY2163" s="2">
        <f t="shared" si="915"/>
        <v>0</v>
      </c>
      <c r="BZ2163" s="2">
        <f t="shared" si="915"/>
        <v>0</v>
      </c>
      <c r="CA2163" s="2">
        <f t="shared" ref="CA2163:DF2163" si="916">CA2167</f>
        <v>0</v>
      </c>
      <c r="CB2163" s="2">
        <f t="shared" si="916"/>
        <v>0</v>
      </c>
      <c r="CC2163" s="2">
        <f t="shared" si="916"/>
        <v>0</v>
      </c>
      <c r="CD2163" s="2">
        <f t="shared" si="916"/>
        <v>0</v>
      </c>
      <c r="CE2163" s="2">
        <f t="shared" si="916"/>
        <v>0</v>
      </c>
      <c r="CF2163" s="2">
        <f t="shared" si="916"/>
        <v>0</v>
      </c>
      <c r="CG2163" s="2">
        <f t="shared" si="916"/>
        <v>0</v>
      </c>
      <c r="CH2163" s="2">
        <f t="shared" si="916"/>
        <v>0</v>
      </c>
      <c r="CI2163" s="2">
        <f t="shared" si="916"/>
        <v>0</v>
      </c>
      <c r="CJ2163" s="2">
        <f t="shared" si="916"/>
        <v>0</v>
      </c>
      <c r="CK2163" s="2">
        <f t="shared" si="916"/>
        <v>0</v>
      </c>
      <c r="CL2163" s="2">
        <f t="shared" si="916"/>
        <v>0</v>
      </c>
      <c r="CM2163" s="2">
        <f t="shared" si="916"/>
        <v>0</v>
      </c>
      <c r="CN2163" s="2">
        <f t="shared" si="916"/>
        <v>0</v>
      </c>
      <c r="CO2163" s="2">
        <f t="shared" si="916"/>
        <v>0</v>
      </c>
      <c r="CP2163" s="2">
        <f t="shared" si="916"/>
        <v>0</v>
      </c>
      <c r="CQ2163" s="2">
        <f t="shared" si="916"/>
        <v>0</v>
      </c>
      <c r="CR2163" s="2">
        <f t="shared" si="916"/>
        <v>0</v>
      </c>
      <c r="CS2163" s="2">
        <f t="shared" si="916"/>
        <v>0</v>
      </c>
      <c r="CT2163" s="2">
        <f t="shared" si="916"/>
        <v>0</v>
      </c>
      <c r="CU2163" s="2">
        <f t="shared" si="916"/>
        <v>0</v>
      </c>
      <c r="CV2163" s="2">
        <f t="shared" si="916"/>
        <v>0</v>
      </c>
      <c r="CW2163" s="2">
        <f t="shared" si="916"/>
        <v>0</v>
      </c>
      <c r="CX2163" s="2">
        <f t="shared" si="916"/>
        <v>0</v>
      </c>
      <c r="CY2163" s="2">
        <f t="shared" si="916"/>
        <v>0</v>
      </c>
      <c r="CZ2163" s="2">
        <f t="shared" si="916"/>
        <v>0</v>
      </c>
      <c r="DA2163" s="2">
        <f t="shared" si="916"/>
        <v>0</v>
      </c>
      <c r="DB2163" s="2">
        <f t="shared" si="916"/>
        <v>0</v>
      </c>
      <c r="DC2163" s="2">
        <f t="shared" si="916"/>
        <v>0</v>
      </c>
      <c r="DD2163" s="2">
        <f t="shared" si="916"/>
        <v>0</v>
      </c>
      <c r="DE2163" s="2">
        <f t="shared" si="916"/>
        <v>0</v>
      </c>
      <c r="DF2163" s="2">
        <f t="shared" si="916"/>
        <v>0</v>
      </c>
      <c r="DG2163" s="3">
        <f t="shared" ref="DG2163:EL2163" si="917">DG2167</f>
        <v>0</v>
      </c>
      <c r="DH2163" s="3">
        <f t="shared" si="917"/>
        <v>0</v>
      </c>
      <c r="DI2163" s="3">
        <f t="shared" si="917"/>
        <v>0</v>
      </c>
      <c r="DJ2163" s="3">
        <f t="shared" si="917"/>
        <v>0</v>
      </c>
      <c r="DK2163" s="3">
        <f t="shared" si="917"/>
        <v>0</v>
      </c>
      <c r="DL2163" s="3">
        <f t="shared" si="917"/>
        <v>0</v>
      </c>
      <c r="DM2163" s="3">
        <f t="shared" si="917"/>
        <v>0</v>
      </c>
      <c r="DN2163" s="3">
        <f t="shared" si="917"/>
        <v>0</v>
      </c>
      <c r="DO2163" s="3">
        <f t="shared" si="917"/>
        <v>0</v>
      </c>
      <c r="DP2163" s="3">
        <f t="shared" si="917"/>
        <v>0</v>
      </c>
      <c r="DQ2163" s="3">
        <f t="shared" si="917"/>
        <v>0</v>
      </c>
      <c r="DR2163" s="3">
        <f t="shared" si="917"/>
        <v>0</v>
      </c>
      <c r="DS2163" s="3">
        <f t="shared" si="917"/>
        <v>0</v>
      </c>
      <c r="DT2163" s="3">
        <f t="shared" si="917"/>
        <v>0</v>
      </c>
      <c r="DU2163" s="3">
        <f t="shared" si="917"/>
        <v>0</v>
      </c>
      <c r="DV2163" s="3">
        <f t="shared" si="917"/>
        <v>0</v>
      </c>
      <c r="DW2163" s="3">
        <f t="shared" si="917"/>
        <v>0</v>
      </c>
      <c r="DX2163" s="3">
        <f t="shared" si="917"/>
        <v>0</v>
      </c>
      <c r="DY2163" s="3">
        <f t="shared" si="917"/>
        <v>0</v>
      </c>
      <c r="DZ2163" s="3">
        <f t="shared" si="917"/>
        <v>0</v>
      </c>
      <c r="EA2163" s="3">
        <f t="shared" si="917"/>
        <v>0</v>
      </c>
      <c r="EB2163" s="3">
        <f t="shared" si="917"/>
        <v>0</v>
      </c>
      <c r="EC2163" s="3">
        <f t="shared" si="917"/>
        <v>0</v>
      </c>
      <c r="ED2163" s="3">
        <f t="shared" si="917"/>
        <v>0</v>
      </c>
      <c r="EE2163" s="3">
        <f t="shared" si="917"/>
        <v>0</v>
      </c>
      <c r="EF2163" s="3">
        <f t="shared" si="917"/>
        <v>0</v>
      </c>
      <c r="EG2163" s="3">
        <f t="shared" si="917"/>
        <v>0</v>
      </c>
      <c r="EH2163" s="3">
        <f t="shared" si="917"/>
        <v>0</v>
      </c>
      <c r="EI2163" s="3">
        <f t="shared" si="917"/>
        <v>0</v>
      </c>
      <c r="EJ2163" s="3">
        <f t="shared" si="917"/>
        <v>0</v>
      </c>
      <c r="EK2163" s="3">
        <f t="shared" si="917"/>
        <v>0</v>
      </c>
      <c r="EL2163" s="3">
        <f t="shared" si="917"/>
        <v>0</v>
      </c>
      <c r="EM2163" s="3">
        <f t="shared" ref="EM2163:FR2163" si="918">EM2167</f>
        <v>0</v>
      </c>
      <c r="EN2163" s="3">
        <f t="shared" si="918"/>
        <v>0</v>
      </c>
      <c r="EO2163" s="3">
        <f t="shared" si="918"/>
        <v>0</v>
      </c>
      <c r="EP2163" s="3">
        <f t="shared" si="918"/>
        <v>0</v>
      </c>
      <c r="EQ2163" s="3">
        <f t="shared" si="918"/>
        <v>0</v>
      </c>
      <c r="ER2163" s="3">
        <f t="shared" si="918"/>
        <v>0</v>
      </c>
      <c r="ES2163" s="3">
        <f t="shared" si="918"/>
        <v>0</v>
      </c>
      <c r="ET2163" s="3">
        <f t="shared" si="918"/>
        <v>0</v>
      </c>
      <c r="EU2163" s="3">
        <f t="shared" si="918"/>
        <v>0</v>
      </c>
      <c r="EV2163" s="3">
        <f t="shared" si="918"/>
        <v>0</v>
      </c>
      <c r="EW2163" s="3">
        <f t="shared" si="918"/>
        <v>0</v>
      </c>
      <c r="EX2163" s="3">
        <f t="shared" si="918"/>
        <v>0</v>
      </c>
      <c r="EY2163" s="3">
        <f t="shared" si="918"/>
        <v>0</v>
      </c>
      <c r="EZ2163" s="3">
        <f t="shared" si="918"/>
        <v>0</v>
      </c>
      <c r="FA2163" s="3">
        <f t="shared" si="918"/>
        <v>0</v>
      </c>
      <c r="FB2163" s="3">
        <f t="shared" si="918"/>
        <v>0</v>
      </c>
      <c r="FC2163" s="3">
        <f t="shared" si="918"/>
        <v>0</v>
      </c>
      <c r="FD2163" s="3">
        <f t="shared" si="918"/>
        <v>0</v>
      </c>
      <c r="FE2163" s="3">
        <f t="shared" si="918"/>
        <v>0</v>
      </c>
      <c r="FF2163" s="3">
        <f t="shared" si="918"/>
        <v>0</v>
      </c>
      <c r="FG2163" s="3">
        <f t="shared" si="918"/>
        <v>0</v>
      </c>
      <c r="FH2163" s="3">
        <f t="shared" si="918"/>
        <v>0</v>
      </c>
      <c r="FI2163" s="3">
        <f t="shared" si="918"/>
        <v>0</v>
      </c>
      <c r="FJ2163" s="3">
        <f t="shared" si="918"/>
        <v>0</v>
      </c>
      <c r="FK2163" s="3">
        <f t="shared" si="918"/>
        <v>0</v>
      </c>
      <c r="FL2163" s="3">
        <f t="shared" si="918"/>
        <v>0</v>
      </c>
      <c r="FM2163" s="3">
        <f t="shared" si="918"/>
        <v>0</v>
      </c>
      <c r="FN2163" s="3">
        <f t="shared" si="918"/>
        <v>0</v>
      </c>
      <c r="FO2163" s="3">
        <f t="shared" si="918"/>
        <v>0</v>
      </c>
      <c r="FP2163" s="3">
        <f t="shared" si="918"/>
        <v>0</v>
      </c>
      <c r="FQ2163" s="3">
        <f t="shared" si="918"/>
        <v>0</v>
      </c>
      <c r="FR2163" s="3">
        <f t="shared" si="918"/>
        <v>0</v>
      </c>
      <c r="FS2163" s="3">
        <f t="shared" ref="FS2163:GX2163" si="919">FS2167</f>
        <v>0</v>
      </c>
      <c r="FT2163" s="3">
        <f t="shared" si="919"/>
        <v>0</v>
      </c>
      <c r="FU2163" s="3">
        <f t="shared" si="919"/>
        <v>0</v>
      </c>
      <c r="FV2163" s="3">
        <f t="shared" si="919"/>
        <v>0</v>
      </c>
      <c r="FW2163" s="3">
        <f t="shared" si="919"/>
        <v>0</v>
      </c>
      <c r="FX2163" s="3">
        <f t="shared" si="919"/>
        <v>0</v>
      </c>
      <c r="FY2163" s="3">
        <f t="shared" si="919"/>
        <v>0</v>
      </c>
      <c r="FZ2163" s="3">
        <f t="shared" si="919"/>
        <v>0</v>
      </c>
      <c r="GA2163" s="3">
        <f t="shared" si="919"/>
        <v>0</v>
      </c>
      <c r="GB2163" s="3">
        <f t="shared" si="919"/>
        <v>0</v>
      </c>
      <c r="GC2163" s="3">
        <f t="shared" si="919"/>
        <v>0</v>
      </c>
      <c r="GD2163" s="3">
        <f t="shared" si="919"/>
        <v>0</v>
      </c>
      <c r="GE2163" s="3">
        <f t="shared" si="919"/>
        <v>0</v>
      </c>
      <c r="GF2163" s="3">
        <f t="shared" si="919"/>
        <v>0</v>
      </c>
      <c r="GG2163" s="3">
        <f t="shared" si="919"/>
        <v>0</v>
      </c>
      <c r="GH2163" s="3">
        <f t="shared" si="919"/>
        <v>0</v>
      </c>
      <c r="GI2163" s="3">
        <f t="shared" si="919"/>
        <v>0</v>
      </c>
      <c r="GJ2163" s="3">
        <f t="shared" si="919"/>
        <v>0</v>
      </c>
      <c r="GK2163" s="3">
        <f t="shared" si="919"/>
        <v>0</v>
      </c>
      <c r="GL2163" s="3">
        <f t="shared" si="919"/>
        <v>0</v>
      </c>
      <c r="GM2163" s="3">
        <f t="shared" si="919"/>
        <v>0</v>
      </c>
      <c r="GN2163" s="3">
        <f t="shared" si="919"/>
        <v>0</v>
      </c>
      <c r="GO2163" s="3">
        <f t="shared" si="919"/>
        <v>0</v>
      </c>
      <c r="GP2163" s="3">
        <f t="shared" si="919"/>
        <v>0</v>
      </c>
      <c r="GQ2163" s="3">
        <f t="shared" si="919"/>
        <v>0</v>
      </c>
      <c r="GR2163" s="3">
        <f t="shared" si="919"/>
        <v>0</v>
      </c>
      <c r="GS2163" s="3">
        <f t="shared" si="919"/>
        <v>0</v>
      </c>
      <c r="GT2163" s="3">
        <f t="shared" si="919"/>
        <v>0</v>
      </c>
      <c r="GU2163" s="3">
        <f t="shared" si="919"/>
        <v>0</v>
      </c>
      <c r="GV2163" s="3">
        <f t="shared" si="919"/>
        <v>0</v>
      </c>
      <c r="GW2163" s="3">
        <f t="shared" si="919"/>
        <v>0</v>
      </c>
      <c r="GX2163" s="3">
        <f t="shared" si="919"/>
        <v>0</v>
      </c>
    </row>
    <row r="2165" spans="1:245" x14ac:dyDescent="0.2">
      <c r="A2165">
        <v>17</v>
      </c>
      <c r="B2165">
        <v>1</v>
      </c>
      <c r="C2165">
        <f>ROW(SmtRes!A297)</f>
        <v>297</v>
      </c>
      <c r="D2165">
        <f>ROW(EtalonRes!A289)</f>
        <v>289</v>
      </c>
      <c r="E2165" t="s">
        <v>137</v>
      </c>
      <c r="F2165" t="s">
        <v>315</v>
      </c>
      <c r="G2165" t="s">
        <v>316</v>
      </c>
      <c r="H2165" t="s">
        <v>99</v>
      </c>
      <c r="I2165">
        <v>0</v>
      </c>
      <c r="J2165">
        <v>0</v>
      </c>
      <c r="O2165">
        <f>ROUND(CP2165,2)</f>
        <v>0</v>
      </c>
      <c r="P2165">
        <f>ROUND(CQ2165*I2165,2)</f>
        <v>0</v>
      </c>
      <c r="Q2165">
        <f>ROUND(CR2165*I2165,2)</f>
        <v>0</v>
      </c>
      <c r="R2165">
        <f>ROUND(CS2165*I2165,2)</f>
        <v>0</v>
      </c>
      <c r="S2165">
        <f>ROUND(CT2165*I2165,2)</f>
        <v>0</v>
      </c>
      <c r="T2165">
        <f>ROUND(CU2165*I2165,2)</f>
        <v>0</v>
      </c>
      <c r="U2165">
        <f>CV2165*I2165</f>
        <v>0</v>
      </c>
      <c r="V2165">
        <f>CW2165*I2165</f>
        <v>0</v>
      </c>
      <c r="W2165">
        <f>ROUND(CX2165*I2165,2)</f>
        <v>0</v>
      </c>
      <c r="X2165">
        <f>ROUND(CY2165,2)</f>
        <v>0</v>
      </c>
      <c r="Y2165">
        <f>ROUND(CZ2165,2)</f>
        <v>0</v>
      </c>
      <c r="AA2165">
        <v>36286615</v>
      </c>
      <c r="AB2165">
        <f>ROUND((AC2165+AD2165+AF2165),6)</f>
        <v>143542.84</v>
      </c>
      <c r="AC2165">
        <f>ROUND((ES2165),6)</f>
        <v>115447.42</v>
      </c>
      <c r="AD2165">
        <f>ROUND((((ET2165)-(EU2165))+AE2165),6)</f>
        <v>1212.75</v>
      </c>
      <c r="AE2165">
        <f>ROUND((EU2165),6)</f>
        <v>852.97</v>
      </c>
      <c r="AF2165">
        <f>ROUND((EV2165),6)</f>
        <v>26882.67</v>
      </c>
      <c r="AG2165">
        <f>ROUND((AP2165),6)</f>
        <v>0</v>
      </c>
      <c r="AH2165">
        <f>(EW2165)</f>
        <v>122.25</v>
      </c>
      <c r="AI2165">
        <f>(EX2165)</f>
        <v>0</v>
      </c>
      <c r="AJ2165">
        <f>(AS2165)</f>
        <v>0</v>
      </c>
      <c r="AK2165">
        <v>143542.84</v>
      </c>
      <c r="AL2165">
        <v>115447.42</v>
      </c>
      <c r="AM2165">
        <v>1212.75</v>
      </c>
      <c r="AN2165">
        <v>852.97</v>
      </c>
      <c r="AO2165">
        <v>26882.67</v>
      </c>
      <c r="AP2165">
        <v>0</v>
      </c>
      <c r="AQ2165">
        <v>122.25</v>
      </c>
      <c r="AR2165">
        <v>0</v>
      </c>
      <c r="AS2165">
        <v>0</v>
      </c>
      <c r="AT2165">
        <v>70</v>
      </c>
      <c r="AU2165">
        <v>10</v>
      </c>
      <c r="AV2165">
        <v>1</v>
      </c>
      <c r="AW2165">
        <v>1</v>
      </c>
      <c r="AZ2165">
        <v>1</v>
      </c>
      <c r="BA2165">
        <v>1</v>
      </c>
      <c r="BB2165">
        <v>1</v>
      </c>
      <c r="BC2165">
        <v>1</v>
      </c>
      <c r="BD2165" t="s">
        <v>3</v>
      </c>
      <c r="BE2165" t="s">
        <v>3</v>
      </c>
      <c r="BF2165" t="s">
        <v>3</v>
      </c>
      <c r="BG2165" t="s">
        <v>3</v>
      </c>
      <c r="BH2165">
        <v>0</v>
      </c>
      <c r="BI2165">
        <v>4</v>
      </c>
      <c r="BJ2165" t="s">
        <v>317</v>
      </c>
      <c r="BM2165">
        <v>0</v>
      </c>
      <c r="BN2165">
        <v>0</v>
      </c>
      <c r="BO2165" t="s">
        <v>3</v>
      </c>
      <c r="BP2165">
        <v>0</v>
      </c>
      <c r="BQ2165">
        <v>1</v>
      </c>
      <c r="BR2165">
        <v>0</v>
      </c>
      <c r="BS2165">
        <v>1</v>
      </c>
      <c r="BT2165">
        <v>1</v>
      </c>
      <c r="BU2165">
        <v>1</v>
      </c>
      <c r="BV2165">
        <v>1</v>
      </c>
      <c r="BW2165">
        <v>1</v>
      </c>
      <c r="BX2165">
        <v>1</v>
      </c>
      <c r="BY2165" t="s">
        <v>3</v>
      </c>
      <c r="BZ2165">
        <v>70</v>
      </c>
      <c r="CA2165">
        <v>10</v>
      </c>
      <c r="CE2165">
        <v>0</v>
      </c>
      <c r="CF2165">
        <v>0</v>
      </c>
      <c r="CG2165">
        <v>0</v>
      </c>
      <c r="CM2165">
        <v>0</v>
      </c>
      <c r="CN2165" t="s">
        <v>3</v>
      </c>
      <c r="CO2165">
        <v>0</v>
      </c>
      <c r="CP2165">
        <f>(P2165+Q2165+S2165)</f>
        <v>0</v>
      </c>
      <c r="CQ2165">
        <f>(AC2165*BC2165*AW2165)</f>
        <v>115447.42</v>
      </c>
      <c r="CR2165">
        <f>((((ET2165)*BB2165-(EU2165)*BS2165)+AE2165*BS2165)*AV2165)</f>
        <v>1212.75</v>
      </c>
      <c r="CS2165">
        <f>(AE2165*BS2165*AV2165)</f>
        <v>852.97</v>
      </c>
      <c r="CT2165">
        <f>(AF2165*BA2165*AV2165)</f>
        <v>26882.67</v>
      </c>
      <c r="CU2165">
        <f>AG2165</f>
        <v>0</v>
      </c>
      <c r="CV2165">
        <f>(AH2165*AV2165)</f>
        <v>122.25</v>
      </c>
      <c r="CW2165">
        <f>AI2165</f>
        <v>0</v>
      </c>
      <c r="CX2165">
        <f>AJ2165</f>
        <v>0</v>
      </c>
      <c r="CY2165">
        <f>((S2165*BZ2165)/100)</f>
        <v>0</v>
      </c>
      <c r="CZ2165">
        <f>((S2165*CA2165)/100)</f>
        <v>0</v>
      </c>
      <c r="DC2165" t="s">
        <v>3</v>
      </c>
      <c r="DD2165" t="s">
        <v>3</v>
      </c>
      <c r="DE2165" t="s">
        <v>3</v>
      </c>
      <c r="DF2165" t="s">
        <v>3</v>
      </c>
      <c r="DG2165" t="s">
        <v>3</v>
      </c>
      <c r="DH2165" t="s">
        <v>3</v>
      </c>
      <c r="DI2165" t="s">
        <v>3</v>
      </c>
      <c r="DJ2165" t="s">
        <v>3</v>
      </c>
      <c r="DK2165" t="s">
        <v>3</v>
      </c>
      <c r="DL2165" t="s">
        <v>3</v>
      </c>
      <c r="DM2165" t="s">
        <v>3</v>
      </c>
      <c r="DN2165">
        <v>0</v>
      </c>
      <c r="DO2165">
        <v>0</v>
      </c>
      <c r="DP2165">
        <v>1</v>
      </c>
      <c r="DQ2165">
        <v>1</v>
      </c>
      <c r="DU2165">
        <v>1003</v>
      </c>
      <c r="DV2165" t="s">
        <v>99</v>
      </c>
      <c r="DW2165" t="s">
        <v>99</v>
      </c>
      <c r="DX2165">
        <v>100</v>
      </c>
      <c r="EE2165">
        <v>34857346</v>
      </c>
      <c r="EF2165">
        <v>1</v>
      </c>
      <c r="EG2165" t="s">
        <v>86</v>
      </c>
      <c r="EH2165">
        <v>0</v>
      </c>
      <c r="EI2165" t="s">
        <v>3</v>
      </c>
      <c r="EJ2165">
        <v>4</v>
      </c>
      <c r="EK2165">
        <v>0</v>
      </c>
      <c r="EL2165" t="s">
        <v>87</v>
      </c>
      <c r="EM2165" t="s">
        <v>88</v>
      </c>
      <c r="EO2165" t="s">
        <v>3</v>
      </c>
      <c r="EQ2165">
        <v>0</v>
      </c>
      <c r="ER2165">
        <v>143542.84</v>
      </c>
      <c r="ES2165">
        <v>115447.42</v>
      </c>
      <c r="ET2165">
        <v>1212.75</v>
      </c>
      <c r="EU2165">
        <v>852.97</v>
      </c>
      <c r="EV2165">
        <v>26882.67</v>
      </c>
      <c r="EW2165">
        <v>122.25</v>
      </c>
      <c r="EX2165">
        <v>0</v>
      </c>
      <c r="EY2165">
        <v>0</v>
      </c>
      <c r="FQ2165">
        <v>0</v>
      </c>
      <c r="FR2165">
        <f>ROUND(IF(AND(BH2165=3,BI2165=3),P2165,0),2)</f>
        <v>0</v>
      </c>
      <c r="FS2165">
        <v>0</v>
      </c>
      <c r="FX2165">
        <v>70</v>
      </c>
      <c r="FY2165">
        <v>10</v>
      </c>
      <c r="GA2165" t="s">
        <v>3</v>
      </c>
      <c r="GD2165">
        <v>0</v>
      </c>
      <c r="GF2165">
        <v>-1330322317</v>
      </c>
      <c r="GG2165">
        <v>2</v>
      </c>
      <c r="GH2165">
        <v>1</v>
      </c>
      <c r="GI2165">
        <v>-2</v>
      </c>
      <c r="GJ2165">
        <v>0</v>
      </c>
      <c r="GK2165">
        <f>ROUND(R2165*(R12)/100,2)</f>
        <v>0</v>
      </c>
      <c r="GL2165">
        <f>ROUND(IF(AND(BH2165=3,BI2165=3,FS2165&lt;&gt;0),P2165,0),2)</f>
        <v>0</v>
      </c>
      <c r="GM2165">
        <f>ROUND(O2165+X2165+Y2165+GK2165,2)+GX2165</f>
        <v>0</v>
      </c>
      <c r="GN2165">
        <f>IF(OR(BI2165=0,BI2165=1),ROUND(O2165+X2165+Y2165+GK2165,2),0)</f>
        <v>0</v>
      </c>
      <c r="GO2165">
        <f>IF(BI2165=2,ROUND(O2165+X2165+Y2165+GK2165,2),0)</f>
        <v>0</v>
      </c>
      <c r="GP2165">
        <f>IF(BI2165=4,ROUND(O2165+X2165+Y2165+GK2165,2)+GX2165,0)</f>
        <v>0</v>
      </c>
      <c r="GR2165">
        <v>0</v>
      </c>
      <c r="GS2165">
        <v>3</v>
      </c>
      <c r="GT2165">
        <v>0</v>
      </c>
      <c r="GU2165" t="s">
        <v>3</v>
      </c>
      <c r="GV2165">
        <f>ROUND((GT2165),6)</f>
        <v>0</v>
      </c>
      <c r="GW2165">
        <v>1</v>
      </c>
      <c r="GX2165">
        <f>ROUND(HC2165*I2165,2)</f>
        <v>0</v>
      </c>
      <c r="HA2165">
        <v>0</v>
      </c>
      <c r="HB2165">
        <v>0</v>
      </c>
      <c r="HC2165">
        <f>GV2165*GW2165</f>
        <v>0</v>
      </c>
      <c r="IK2165">
        <v>0</v>
      </c>
    </row>
    <row r="2167" spans="1:245" x14ac:dyDescent="0.2">
      <c r="A2167" s="2">
        <v>51</v>
      </c>
      <c r="B2167" s="2">
        <f>B2161</f>
        <v>1</v>
      </c>
      <c r="C2167" s="2">
        <f>A2161</f>
        <v>5</v>
      </c>
      <c r="D2167" s="2">
        <f>ROW(A2161)</f>
        <v>2161</v>
      </c>
      <c r="E2167" s="2"/>
      <c r="F2167" s="2" t="str">
        <f>IF(F2161&lt;&gt;"",F2161,"")</f>
        <v>1.1.4</v>
      </c>
      <c r="G2167" s="2" t="str">
        <f>IF(G2161&lt;&gt;"",G2161,"")</f>
        <v>Прочие работы</v>
      </c>
      <c r="H2167" s="2">
        <v>0</v>
      </c>
      <c r="I2167" s="2"/>
      <c r="J2167" s="2"/>
      <c r="K2167" s="2"/>
      <c r="L2167" s="2"/>
      <c r="M2167" s="2"/>
      <c r="N2167" s="2"/>
      <c r="O2167" s="2">
        <f t="shared" ref="O2167:T2167" si="920">ROUND(AB2167,2)</f>
        <v>0</v>
      </c>
      <c r="P2167" s="2">
        <f t="shared" si="920"/>
        <v>0</v>
      </c>
      <c r="Q2167" s="2">
        <f t="shared" si="920"/>
        <v>0</v>
      </c>
      <c r="R2167" s="2">
        <f t="shared" si="920"/>
        <v>0</v>
      </c>
      <c r="S2167" s="2">
        <f t="shared" si="920"/>
        <v>0</v>
      </c>
      <c r="T2167" s="2">
        <f t="shared" si="920"/>
        <v>0</v>
      </c>
      <c r="U2167" s="2">
        <f>AH2167</f>
        <v>0</v>
      </c>
      <c r="V2167" s="2">
        <f>AI2167</f>
        <v>0</v>
      </c>
      <c r="W2167" s="2">
        <f>ROUND(AJ2167,2)</f>
        <v>0</v>
      </c>
      <c r="X2167" s="2">
        <f>ROUND(AK2167,2)</f>
        <v>0</v>
      </c>
      <c r="Y2167" s="2">
        <f>ROUND(AL2167,2)</f>
        <v>0</v>
      </c>
      <c r="Z2167" s="2"/>
      <c r="AA2167" s="2"/>
      <c r="AB2167" s="2">
        <f>ROUND(SUMIF(AA2165:AA2165,"=36286615",O2165:O2165),2)</f>
        <v>0</v>
      </c>
      <c r="AC2167" s="2">
        <f>ROUND(SUMIF(AA2165:AA2165,"=36286615",P2165:P2165),2)</f>
        <v>0</v>
      </c>
      <c r="AD2167" s="2">
        <f>ROUND(SUMIF(AA2165:AA2165,"=36286615",Q2165:Q2165),2)</f>
        <v>0</v>
      </c>
      <c r="AE2167" s="2">
        <f>ROUND(SUMIF(AA2165:AA2165,"=36286615",R2165:R2165),2)</f>
        <v>0</v>
      </c>
      <c r="AF2167" s="2">
        <f>ROUND(SUMIF(AA2165:AA2165,"=36286615",S2165:S2165),2)</f>
        <v>0</v>
      </c>
      <c r="AG2167" s="2">
        <f>ROUND(SUMIF(AA2165:AA2165,"=36286615",T2165:T2165),2)</f>
        <v>0</v>
      </c>
      <c r="AH2167" s="2">
        <f>SUMIF(AA2165:AA2165,"=36286615",U2165:U2165)</f>
        <v>0</v>
      </c>
      <c r="AI2167" s="2">
        <f>SUMIF(AA2165:AA2165,"=36286615",V2165:V2165)</f>
        <v>0</v>
      </c>
      <c r="AJ2167" s="2">
        <f>ROUND(SUMIF(AA2165:AA2165,"=36286615",W2165:W2165),2)</f>
        <v>0</v>
      </c>
      <c r="AK2167" s="2">
        <f>ROUND(SUMIF(AA2165:AA2165,"=36286615",X2165:X2165),2)</f>
        <v>0</v>
      </c>
      <c r="AL2167" s="2">
        <f>ROUND(SUMIF(AA2165:AA2165,"=36286615",Y2165:Y2165),2)</f>
        <v>0</v>
      </c>
      <c r="AM2167" s="2"/>
      <c r="AN2167" s="2"/>
      <c r="AO2167" s="2">
        <f t="shared" ref="AO2167:BC2167" si="921">ROUND(BX2167,2)</f>
        <v>0</v>
      </c>
      <c r="AP2167" s="2">
        <f t="shared" si="921"/>
        <v>0</v>
      </c>
      <c r="AQ2167" s="2">
        <f t="shared" si="921"/>
        <v>0</v>
      </c>
      <c r="AR2167" s="2">
        <f t="shared" si="921"/>
        <v>0</v>
      </c>
      <c r="AS2167" s="2">
        <f t="shared" si="921"/>
        <v>0</v>
      </c>
      <c r="AT2167" s="2">
        <f t="shared" si="921"/>
        <v>0</v>
      </c>
      <c r="AU2167" s="2">
        <f t="shared" si="921"/>
        <v>0</v>
      </c>
      <c r="AV2167" s="2">
        <f t="shared" si="921"/>
        <v>0</v>
      </c>
      <c r="AW2167" s="2">
        <f t="shared" si="921"/>
        <v>0</v>
      </c>
      <c r="AX2167" s="2">
        <f t="shared" si="921"/>
        <v>0</v>
      </c>
      <c r="AY2167" s="2">
        <f t="shared" si="921"/>
        <v>0</v>
      </c>
      <c r="AZ2167" s="2">
        <f t="shared" si="921"/>
        <v>0</v>
      </c>
      <c r="BA2167" s="2">
        <f t="shared" si="921"/>
        <v>0</v>
      </c>
      <c r="BB2167" s="2">
        <f t="shared" si="921"/>
        <v>0</v>
      </c>
      <c r="BC2167" s="2">
        <f t="shared" si="921"/>
        <v>0</v>
      </c>
      <c r="BD2167" s="2"/>
      <c r="BE2167" s="2"/>
      <c r="BF2167" s="2"/>
      <c r="BG2167" s="2"/>
      <c r="BH2167" s="2"/>
      <c r="BI2167" s="2"/>
      <c r="BJ2167" s="2"/>
      <c r="BK2167" s="2"/>
      <c r="BL2167" s="2"/>
      <c r="BM2167" s="2"/>
      <c r="BN2167" s="2"/>
      <c r="BO2167" s="2"/>
      <c r="BP2167" s="2"/>
      <c r="BQ2167" s="2"/>
      <c r="BR2167" s="2"/>
      <c r="BS2167" s="2"/>
      <c r="BT2167" s="2"/>
      <c r="BU2167" s="2"/>
      <c r="BV2167" s="2"/>
      <c r="BW2167" s="2"/>
      <c r="BX2167" s="2">
        <f>ROUND(SUMIF(AA2165:AA2165,"=36286615",FQ2165:FQ2165),2)</f>
        <v>0</v>
      </c>
      <c r="BY2167" s="2">
        <f>ROUND(SUMIF(AA2165:AA2165,"=36286615",FR2165:FR2165),2)</f>
        <v>0</v>
      </c>
      <c r="BZ2167" s="2">
        <f>ROUND(SUMIF(AA2165:AA2165,"=36286615",GL2165:GL2165),2)</f>
        <v>0</v>
      </c>
      <c r="CA2167" s="2">
        <f>ROUND(SUMIF(AA2165:AA2165,"=36286615",GM2165:GM2165),2)</f>
        <v>0</v>
      </c>
      <c r="CB2167" s="2">
        <f>ROUND(SUMIF(AA2165:AA2165,"=36286615",GN2165:GN2165),2)</f>
        <v>0</v>
      </c>
      <c r="CC2167" s="2">
        <f>ROUND(SUMIF(AA2165:AA2165,"=36286615",GO2165:GO2165),2)</f>
        <v>0</v>
      </c>
      <c r="CD2167" s="2">
        <f>ROUND(SUMIF(AA2165:AA2165,"=36286615",GP2165:GP2165),2)</f>
        <v>0</v>
      </c>
      <c r="CE2167" s="2">
        <f>AC2167-BX2167</f>
        <v>0</v>
      </c>
      <c r="CF2167" s="2">
        <f>AC2167-BY2167</f>
        <v>0</v>
      </c>
      <c r="CG2167" s="2">
        <f>BX2167-BZ2167</f>
        <v>0</v>
      </c>
      <c r="CH2167" s="2">
        <f>AC2167-BX2167-BY2167+BZ2167</f>
        <v>0</v>
      </c>
      <c r="CI2167" s="2">
        <f>BY2167-BZ2167</f>
        <v>0</v>
      </c>
      <c r="CJ2167" s="2">
        <f>ROUND(SUMIF(AA2165:AA2165,"=36286615",GX2165:GX2165),2)</f>
        <v>0</v>
      </c>
      <c r="CK2167" s="2">
        <f>ROUND(SUMIF(AA2165:AA2165,"=36286615",GY2165:GY2165),2)</f>
        <v>0</v>
      </c>
      <c r="CL2167" s="2">
        <f>ROUND(SUMIF(AA2165:AA2165,"=36286615",GZ2165:GZ2165),2)</f>
        <v>0</v>
      </c>
      <c r="CM2167" s="2"/>
      <c r="CN2167" s="2"/>
      <c r="CO2167" s="2"/>
      <c r="CP2167" s="2"/>
      <c r="CQ2167" s="2"/>
      <c r="CR2167" s="2"/>
      <c r="CS2167" s="2"/>
      <c r="CT2167" s="2"/>
      <c r="CU2167" s="2"/>
      <c r="CV2167" s="2"/>
      <c r="CW2167" s="2"/>
      <c r="CX2167" s="2"/>
      <c r="CY2167" s="2"/>
      <c r="CZ2167" s="2"/>
      <c r="DA2167" s="2"/>
      <c r="DB2167" s="2"/>
      <c r="DC2167" s="2"/>
      <c r="DD2167" s="2"/>
      <c r="DE2167" s="2"/>
      <c r="DF2167" s="2"/>
      <c r="DG2167" s="3"/>
      <c r="DH2167" s="3"/>
      <c r="DI2167" s="3"/>
      <c r="DJ2167" s="3"/>
      <c r="DK2167" s="3"/>
      <c r="DL2167" s="3"/>
      <c r="DM2167" s="3"/>
      <c r="DN2167" s="3"/>
      <c r="DO2167" s="3"/>
      <c r="DP2167" s="3"/>
      <c r="DQ2167" s="3"/>
      <c r="DR2167" s="3"/>
      <c r="DS2167" s="3"/>
      <c r="DT2167" s="3"/>
      <c r="DU2167" s="3"/>
      <c r="DV2167" s="3"/>
      <c r="DW2167" s="3"/>
      <c r="DX2167" s="3"/>
      <c r="DY2167" s="3"/>
      <c r="DZ2167" s="3"/>
      <c r="EA2167" s="3"/>
      <c r="EB2167" s="3"/>
      <c r="EC2167" s="3"/>
      <c r="ED2167" s="3"/>
      <c r="EE2167" s="3"/>
      <c r="EF2167" s="3"/>
      <c r="EG2167" s="3"/>
      <c r="EH2167" s="3"/>
      <c r="EI2167" s="3"/>
      <c r="EJ2167" s="3"/>
      <c r="EK2167" s="3"/>
      <c r="EL2167" s="3"/>
      <c r="EM2167" s="3"/>
      <c r="EN2167" s="3"/>
      <c r="EO2167" s="3"/>
      <c r="EP2167" s="3"/>
      <c r="EQ2167" s="3"/>
      <c r="ER2167" s="3"/>
      <c r="ES2167" s="3"/>
      <c r="ET2167" s="3"/>
      <c r="EU2167" s="3"/>
      <c r="EV2167" s="3"/>
      <c r="EW2167" s="3"/>
      <c r="EX2167" s="3"/>
      <c r="EY2167" s="3"/>
      <c r="EZ2167" s="3"/>
      <c r="FA2167" s="3"/>
      <c r="FB2167" s="3"/>
      <c r="FC2167" s="3"/>
      <c r="FD2167" s="3"/>
      <c r="FE2167" s="3"/>
      <c r="FF2167" s="3"/>
      <c r="FG2167" s="3"/>
      <c r="FH2167" s="3"/>
      <c r="FI2167" s="3"/>
      <c r="FJ2167" s="3"/>
      <c r="FK2167" s="3"/>
      <c r="FL2167" s="3"/>
      <c r="FM2167" s="3"/>
      <c r="FN2167" s="3"/>
      <c r="FO2167" s="3"/>
      <c r="FP2167" s="3"/>
      <c r="FQ2167" s="3"/>
      <c r="FR2167" s="3"/>
      <c r="FS2167" s="3"/>
      <c r="FT2167" s="3"/>
      <c r="FU2167" s="3"/>
      <c r="FV2167" s="3"/>
      <c r="FW2167" s="3"/>
      <c r="FX2167" s="3"/>
      <c r="FY2167" s="3"/>
      <c r="FZ2167" s="3"/>
      <c r="GA2167" s="3"/>
      <c r="GB2167" s="3"/>
      <c r="GC2167" s="3"/>
      <c r="GD2167" s="3"/>
      <c r="GE2167" s="3"/>
      <c r="GF2167" s="3"/>
      <c r="GG2167" s="3"/>
      <c r="GH2167" s="3"/>
      <c r="GI2167" s="3"/>
      <c r="GJ2167" s="3"/>
      <c r="GK2167" s="3"/>
      <c r="GL2167" s="3"/>
      <c r="GM2167" s="3"/>
      <c r="GN2167" s="3"/>
      <c r="GO2167" s="3"/>
      <c r="GP2167" s="3"/>
      <c r="GQ2167" s="3"/>
      <c r="GR2167" s="3"/>
      <c r="GS2167" s="3"/>
      <c r="GT2167" s="3"/>
      <c r="GU2167" s="3"/>
      <c r="GV2167" s="3"/>
      <c r="GW2167" s="3"/>
      <c r="GX2167" s="3">
        <v>0</v>
      </c>
    </row>
    <row r="2169" spans="1:245" x14ac:dyDescent="0.2">
      <c r="A2169" s="4">
        <v>50</v>
      </c>
      <c r="B2169" s="4">
        <v>0</v>
      </c>
      <c r="C2169" s="4">
        <v>0</v>
      </c>
      <c r="D2169" s="4">
        <v>1</v>
      </c>
      <c r="E2169" s="4">
        <v>201</v>
      </c>
      <c r="F2169" s="4">
        <f>ROUND(Source!O2167,O2169)</f>
        <v>0</v>
      </c>
      <c r="G2169" s="4" t="s">
        <v>12</v>
      </c>
      <c r="H2169" s="4" t="s">
        <v>13</v>
      </c>
      <c r="I2169" s="4"/>
      <c r="J2169" s="4"/>
      <c r="K2169" s="4">
        <v>201</v>
      </c>
      <c r="L2169" s="4">
        <v>1</v>
      </c>
      <c r="M2169" s="4">
        <v>3</v>
      </c>
      <c r="N2169" s="4" t="s">
        <v>3</v>
      </c>
      <c r="O2169" s="4">
        <v>2</v>
      </c>
      <c r="P2169" s="4"/>
      <c r="Q2169" s="4"/>
      <c r="R2169" s="4"/>
      <c r="S2169" s="4"/>
      <c r="T2169" s="4"/>
      <c r="U2169" s="4"/>
      <c r="V2169" s="4"/>
      <c r="W2169" s="4"/>
    </row>
    <row r="2170" spans="1:245" x14ac:dyDescent="0.2">
      <c r="A2170" s="4">
        <v>50</v>
      </c>
      <c r="B2170" s="4">
        <v>0</v>
      </c>
      <c r="C2170" s="4">
        <v>0</v>
      </c>
      <c r="D2170" s="4">
        <v>1</v>
      </c>
      <c r="E2170" s="4">
        <v>202</v>
      </c>
      <c r="F2170" s="4">
        <f>ROUND(Source!P2167,O2170)</f>
        <v>0</v>
      </c>
      <c r="G2170" s="4" t="s">
        <v>14</v>
      </c>
      <c r="H2170" s="4" t="s">
        <v>15</v>
      </c>
      <c r="I2170" s="4"/>
      <c r="J2170" s="4"/>
      <c r="K2170" s="4">
        <v>202</v>
      </c>
      <c r="L2170" s="4">
        <v>2</v>
      </c>
      <c r="M2170" s="4">
        <v>3</v>
      </c>
      <c r="N2170" s="4" t="s">
        <v>3</v>
      </c>
      <c r="O2170" s="4">
        <v>2</v>
      </c>
      <c r="P2170" s="4"/>
      <c r="Q2170" s="4"/>
      <c r="R2170" s="4"/>
      <c r="S2170" s="4"/>
      <c r="T2170" s="4"/>
      <c r="U2170" s="4"/>
      <c r="V2170" s="4"/>
      <c r="W2170" s="4"/>
    </row>
    <row r="2171" spans="1:245" x14ac:dyDescent="0.2">
      <c r="A2171" s="4">
        <v>50</v>
      </c>
      <c r="B2171" s="4">
        <v>0</v>
      </c>
      <c r="C2171" s="4">
        <v>0</v>
      </c>
      <c r="D2171" s="4">
        <v>1</v>
      </c>
      <c r="E2171" s="4">
        <v>222</v>
      </c>
      <c r="F2171" s="4">
        <f>ROUND(Source!AO2167,O2171)</f>
        <v>0</v>
      </c>
      <c r="G2171" s="4" t="s">
        <v>16</v>
      </c>
      <c r="H2171" s="4" t="s">
        <v>17</v>
      </c>
      <c r="I2171" s="4"/>
      <c r="J2171" s="4"/>
      <c r="K2171" s="4">
        <v>222</v>
      </c>
      <c r="L2171" s="4">
        <v>3</v>
      </c>
      <c r="M2171" s="4">
        <v>3</v>
      </c>
      <c r="N2171" s="4" t="s">
        <v>3</v>
      </c>
      <c r="O2171" s="4">
        <v>2</v>
      </c>
      <c r="P2171" s="4"/>
      <c r="Q2171" s="4"/>
      <c r="R2171" s="4"/>
      <c r="S2171" s="4"/>
      <c r="T2171" s="4"/>
      <c r="U2171" s="4"/>
      <c r="V2171" s="4"/>
      <c r="W2171" s="4"/>
    </row>
    <row r="2172" spans="1:245" x14ac:dyDescent="0.2">
      <c r="A2172" s="4">
        <v>50</v>
      </c>
      <c r="B2172" s="4">
        <v>0</v>
      </c>
      <c r="C2172" s="4">
        <v>0</v>
      </c>
      <c r="D2172" s="4">
        <v>1</v>
      </c>
      <c r="E2172" s="4">
        <v>225</v>
      </c>
      <c r="F2172" s="4">
        <f>ROUND(Source!AV2167,O2172)</f>
        <v>0</v>
      </c>
      <c r="G2172" s="4" t="s">
        <v>18</v>
      </c>
      <c r="H2172" s="4" t="s">
        <v>19</v>
      </c>
      <c r="I2172" s="4"/>
      <c r="J2172" s="4"/>
      <c r="K2172" s="4">
        <v>225</v>
      </c>
      <c r="L2172" s="4">
        <v>4</v>
      </c>
      <c r="M2172" s="4">
        <v>3</v>
      </c>
      <c r="N2172" s="4" t="s">
        <v>3</v>
      </c>
      <c r="O2172" s="4">
        <v>2</v>
      </c>
      <c r="P2172" s="4"/>
      <c r="Q2172" s="4"/>
      <c r="R2172" s="4"/>
      <c r="S2172" s="4"/>
      <c r="T2172" s="4"/>
      <c r="U2172" s="4"/>
      <c r="V2172" s="4"/>
      <c r="W2172" s="4"/>
    </row>
    <row r="2173" spans="1:245" x14ac:dyDescent="0.2">
      <c r="A2173" s="4">
        <v>50</v>
      </c>
      <c r="B2173" s="4">
        <v>0</v>
      </c>
      <c r="C2173" s="4">
        <v>0</v>
      </c>
      <c r="D2173" s="4">
        <v>1</v>
      </c>
      <c r="E2173" s="4">
        <v>226</v>
      </c>
      <c r="F2173" s="4">
        <f>ROUND(Source!AW2167,O2173)</f>
        <v>0</v>
      </c>
      <c r="G2173" s="4" t="s">
        <v>20</v>
      </c>
      <c r="H2173" s="4" t="s">
        <v>21</v>
      </c>
      <c r="I2173" s="4"/>
      <c r="J2173" s="4"/>
      <c r="K2173" s="4">
        <v>226</v>
      </c>
      <c r="L2173" s="4">
        <v>5</v>
      </c>
      <c r="M2173" s="4">
        <v>3</v>
      </c>
      <c r="N2173" s="4" t="s">
        <v>3</v>
      </c>
      <c r="O2173" s="4">
        <v>2</v>
      </c>
      <c r="P2173" s="4"/>
      <c r="Q2173" s="4"/>
      <c r="R2173" s="4"/>
      <c r="S2173" s="4"/>
      <c r="T2173" s="4"/>
      <c r="U2173" s="4"/>
      <c r="V2173" s="4"/>
      <c r="W2173" s="4"/>
    </row>
    <row r="2174" spans="1:245" x14ac:dyDescent="0.2">
      <c r="A2174" s="4">
        <v>50</v>
      </c>
      <c r="B2174" s="4">
        <v>0</v>
      </c>
      <c r="C2174" s="4">
        <v>0</v>
      </c>
      <c r="D2174" s="4">
        <v>1</v>
      </c>
      <c r="E2174" s="4">
        <v>227</v>
      </c>
      <c r="F2174" s="4">
        <f>ROUND(Source!AX2167,O2174)</f>
        <v>0</v>
      </c>
      <c r="G2174" s="4" t="s">
        <v>22</v>
      </c>
      <c r="H2174" s="4" t="s">
        <v>23</v>
      </c>
      <c r="I2174" s="4"/>
      <c r="J2174" s="4"/>
      <c r="K2174" s="4">
        <v>227</v>
      </c>
      <c r="L2174" s="4">
        <v>6</v>
      </c>
      <c r="M2174" s="4">
        <v>3</v>
      </c>
      <c r="N2174" s="4" t="s">
        <v>3</v>
      </c>
      <c r="O2174" s="4">
        <v>2</v>
      </c>
      <c r="P2174" s="4"/>
      <c r="Q2174" s="4"/>
      <c r="R2174" s="4"/>
      <c r="S2174" s="4"/>
      <c r="T2174" s="4"/>
      <c r="U2174" s="4"/>
      <c r="V2174" s="4"/>
      <c r="W2174" s="4"/>
    </row>
    <row r="2175" spans="1:245" x14ac:dyDescent="0.2">
      <c r="A2175" s="4">
        <v>50</v>
      </c>
      <c r="B2175" s="4">
        <v>0</v>
      </c>
      <c r="C2175" s="4">
        <v>0</v>
      </c>
      <c r="D2175" s="4">
        <v>1</v>
      </c>
      <c r="E2175" s="4">
        <v>228</v>
      </c>
      <c r="F2175" s="4">
        <f>ROUND(Source!AY2167,O2175)</f>
        <v>0</v>
      </c>
      <c r="G2175" s="4" t="s">
        <v>24</v>
      </c>
      <c r="H2175" s="4" t="s">
        <v>25</v>
      </c>
      <c r="I2175" s="4"/>
      <c r="J2175" s="4"/>
      <c r="K2175" s="4">
        <v>228</v>
      </c>
      <c r="L2175" s="4">
        <v>7</v>
      </c>
      <c r="M2175" s="4">
        <v>3</v>
      </c>
      <c r="N2175" s="4" t="s">
        <v>3</v>
      </c>
      <c r="O2175" s="4">
        <v>2</v>
      </c>
      <c r="P2175" s="4"/>
      <c r="Q2175" s="4"/>
      <c r="R2175" s="4"/>
      <c r="S2175" s="4"/>
      <c r="T2175" s="4"/>
      <c r="U2175" s="4"/>
      <c r="V2175" s="4"/>
      <c r="W2175" s="4"/>
    </row>
    <row r="2176" spans="1:245" x14ac:dyDescent="0.2">
      <c r="A2176" s="4">
        <v>50</v>
      </c>
      <c r="B2176" s="4">
        <v>0</v>
      </c>
      <c r="C2176" s="4">
        <v>0</v>
      </c>
      <c r="D2176" s="4">
        <v>1</v>
      </c>
      <c r="E2176" s="4">
        <v>216</v>
      </c>
      <c r="F2176" s="4">
        <f>ROUND(Source!AP2167,O2176)</f>
        <v>0</v>
      </c>
      <c r="G2176" s="4" t="s">
        <v>26</v>
      </c>
      <c r="H2176" s="4" t="s">
        <v>27</v>
      </c>
      <c r="I2176" s="4"/>
      <c r="J2176" s="4"/>
      <c r="K2176" s="4">
        <v>216</v>
      </c>
      <c r="L2176" s="4">
        <v>8</v>
      </c>
      <c r="M2176" s="4">
        <v>3</v>
      </c>
      <c r="N2176" s="4" t="s">
        <v>3</v>
      </c>
      <c r="O2176" s="4">
        <v>2</v>
      </c>
      <c r="P2176" s="4"/>
      <c r="Q2176" s="4"/>
      <c r="R2176" s="4"/>
      <c r="S2176" s="4"/>
      <c r="T2176" s="4"/>
      <c r="U2176" s="4"/>
      <c r="V2176" s="4"/>
      <c r="W2176" s="4"/>
    </row>
    <row r="2177" spans="1:23" x14ac:dyDescent="0.2">
      <c r="A2177" s="4">
        <v>50</v>
      </c>
      <c r="B2177" s="4">
        <v>0</v>
      </c>
      <c r="C2177" s="4">
        <v>0</v>
      </c>
      <c r="D2177" s="4">
        <v>1</v>
      </c>
      <c r="E2177" s="4">
        <v>223</v>
      </c>
      <c r="F2177" s="4">
        <f>ROUND(Source!AQ2167,O2177)</f>
        <v>0</v>
      </c>
      <c r="G2177" s="4" t="s">
        <v>28</v>
      </c>
      <c r="H2177" s="4" t="s">
        <v>29</v>
      </c>
      <c r="I2177" s="4"/>
      <c r="J2177" s="4"/>
      <c r="K2177" s="4">
        <v>223</v>
      </c>
      <c r="L2177" s="4">
        <v>9</v>
      </c>
      <c r="M2177" s="4">
        <v>3</v>
      </c>
      <c r="N2177" s="4" t="s">
        <v>3</v>
      </c>
      <c r="O2177" s="4">
        <v>2</v>
      </c>
      <c r="P2177" s="4"/>
      <c r="Q2177" s="4"/>
      <c r="R2177" s="4"/>
      <c r="S2177" s="4"/>
      <c r="T2177" s="4"/>
      <c r="U2177" s="4"/>
      <c r="V2177" s="4"/>
      <c r="W2177" s="4"/>
    </row>
    <row r="2178" spans="1:23" x14ac:dyDescent="0.2">
      <c r="A2178" s="4">
        <v>50</v>
      </c>
      <c r="B2178" s="4">
        <v>0</v>
      </c>
      <c r="C2178" s="4">
        <v>0</v>
      </c>
      <c r="D2178" s="4">
        <v>1</v>
      </c>
      <c r="E2178" s="4">
        <v>229</v>
      </c>
      <c r="F2178" s="4">
        <f>ROUND(Source!AZ2167,O2178)</f>
        <v>0</v>
      </c>
      <c r="G2178" s="4" t="s">
        <v>30</v>
      </c>
      <c r="H2178" s="4" t="s">
        <v>31</v>
      </c>
      <c r="I2178" s="4"/>
      <c r="J2178" s="4"/>
      <c r="K2178" s="4">
        <v>229</v>
      </c>
      <c r="L2178" s="4">
        <v>10</v>
      </c>
      <c r="M2178" s="4">
        <v>3</v>
      </c>
      <c r="N2178" s="4" t="s">
        <v>3</v>
      </c>
      <c r="O2178" s="4">
        <v>2</v>
      </c>
      <c r="P2178" s="4"/>
      <c r="Q2178" s="4"/>
      <c r="R2178" s="4"/>
      <c r="S2178" s="4"/>
      <c r="T2178" s="4"/>
      <c r="U2178" s="4"/>
      <c r="V2178" s="4"/>
      <c r="W2178" s="4"/>
    </row>
    <row r="2179" spans="1:23" x14ac:dyDescent="0.2">
      <c r="A2179" s="4">
        <v>50</v>
      </c>
      <c r="B2179" s="4">
        <v>0</v>
      </c>
      <c r="C2179" s="4">
        <v>0</v>
      </c>
      <c r="D2179" s="4">
        <v>1</v>
      </c>
      <c r="E2179" s="4">
        <v>203</v>
      </c>
      <c r="F2179" s="4">
        <f>ROUND(Source!Q2167,O2179)</f>
        <v>0</v>
      </c>
      <c r="G2179" s="4" t="s">
        <v>32</v>
      </c>
      <c r="H2179" s="4" t="s">
        <v>33</v>
      </c>
      <c r="I2179" s="4"/>
      <c r="J2179" s="4"/>
      <c r="K2179" s="4">
        <v>203</v>
      </c>
      <c r="L2179" s="4">
        <v>11</v>
      </c>
      <c r="M2179" s="4">
        <v>3</v>
      </c>
      <c r="N2179" s="4" t="s">
        <v>3</v>
      </c>
      <c r="O2179" s="4">
        <v>2</v>
      </c>
      <c r="P2179" s="4"/>
      <c r="Q2179" s="4"/>
      <c r="R2179" s="4"/>
      <c r="S2179" s="4"/>
      <c r="T2179" s="4"/>
      <c r="U2179" s="4"/>
      <c r="V2179" s="4"/>
      <c r="W2179" s="4"/>
    </row>
    <row r="2180" spans="1:23" x14ac:dyDescent="0.2">
      <c r="A2180" s="4">
        <v>50</v>
      </c>
      <c r="B2180" s="4">
        <v>0</v>
      </c>
      <c r="C2180" s="4">
        <v>0</v>
      </c>
      <c r="D2180" s="4">
        <v>1</v>
      </c>
      <c r="E2180" s="4">
        <v>231</v>
      </c>
      <c r="F2180" s="4">
        <f>ROUND(Source!BB2167,O2180)</f>
        <v>0</v>
      </c>
      <c r="G2180" s="4" t="s">
        <v>34</v>
      </c>
      <c r="H2180" s="4" t="s">
        <v>35</v>
      </c>
      <c r="I2180" s="4"/>
      <c r="J2180" s="4"/>
      <c r="K2180" s="4">
        <v>231</v>
      </c>
      <c r="L2180" s="4">
        <v>12</v>
      </c>
      <c r="M2180" s="4">
        <v>3</v>
      </c>
      <c r="N2180" s="4" t="s">
        <v>3</v>
      </c>
      <c r="O2180" s="4">
        <v>2</v>
      </c>
      <c r="P2180" s="4"/>
      <c r="Q2180" s="4"/>
      <c r="R2180" s="4"/>
      <c r="S2180" s="4"/>
      <c r="T2180" s="4"/>
      <c r="U2180" s="4"/>
      <c r="V2180" s="4"/>
      <c r="W2180" s="4"/>
    </row>
    <row r="2181" spans="1:23" x14ac:dyDescent="0.2">
      <c r="A2181" s="4">
        <v>50</v>
      </c>
      <c r="B2181" s="4">
        <v>0</v>
      </c>
      <c r="C2181" s="4">
        <v>0</v>
      </c>
      <c r="D2181" s="4">
        <v>1</v>
      </c>
      <c r="E2181" s="4">
        <v>204</v>
      </c>
      <c r="F2181" s="4">
        <f>ROUND(Source!R2167,O2181)</f>
        <v>0</v>
      </c>
      <c r="G2181" s="4" t="s">
        <v>36</v>
      </c>
      <c r="H2181" s="4" t="s">
        <v>37</v>
      </c>
      <c r="I2181" s="4"/>
      <c r="J2181" s="4"/>
      <c r="K2181" s="4">
        <v>204</v>
      </c>
      <c r="L2181" s="4">
        <v>13</v>
      </c>
      <c r="M2181" s="4">
        <v>3</v>
      </c>
      <c r="N2181" s="4" t="s">
        <v>3</v>
      </c>
      <c r="O2181" s="4">
        <v>2</v>
      </c>
      <c r="P2181" s="4"/>
      <c r="Q2181" s="4"/>
      <c r="R2181" s="4"/>
      <c r="S2181" s="4"/>
      <c r="T2181" s="4"/>
      <c r="U2181" s="4"/>
      <c r="V2181" s="4"/>
      <c r="W2181" s="4"/>
    </row>
    <row r="2182" spans="1:23" x14ac:dyDescent="0.2">
      <c r="A2182" s="4">
        <v>50</v>
      </c>
      <c r="B2182" s="4">
        <v>0</v>
      </c>
      <c r="C2182" s="4">
        <v>0</v>
      </c>
      <c r="D2182" s="4">
        <v>1</v>
      </c>
      <c r="E2182" s="4">
        <v>205</v>
      </c>
      <c r="F2182" s="4">
        <f>ROUND(Source!S2167,O2182)</f>
        <v>0</v>
      </c>
      <c r="G2182" s="4" t="s">
        <v>38</v>
      </c>
      <c r="H2182" s="4" t="s">
        <v>39</v>
      </c>
      <c r="I2182" s="4"/>
      <c r="J2182" s="4"/>
      <c r="K2182" s="4">
        <v>205</v>
      </c>
      <c r="L2182" s="4">
        <v>14</v>
      </c>
      <c r="M2182" s="4">
        <v>3</v>
      </c>
      <c r="N2182" s="4" t="s">
        <v>3</v>
      </c>
      <c r="O2182" s="4">
        <v>2</v>
      </c>
      <c r="P2182" s="4"/>
      <c r="Q2182" s="4"/>
      <c r="R2182" s="4"/>
      <c r="S2182" s="4"/>
      <c r="T2182" s="4"/>
      <c r="U2182" s="4"/>
      <c r="V2182" s="4"/>
      <c r="W2182" s="4"/>
    </row>
    <row r="2183" spans="1:23" x14ac:dyDescent="0.2">
      <c r="A2183" s="4">
        <v>50</v>
      </c>
      <c r="B2183" s="4">
        <v>0</v>
      </c>
      <c r="C2183" s="4">
        <v>0</v>
      </c>
      <c r="D2183" s="4">
        <v>1</v>
      </c>
      <c r="E2183" s="4">
        <v>232</v>
      </c>
      <c r="F2183" s="4">
        <f>ROUND(Source!BC2167,O2183)</f>
        <v>0</v>
      </c>
      <c r="G2183" s="4" t="s">
        <v>40</v>
      </c>
      <c r="H2183" s="4" t="s">
        <v>41</v>
      </c>
      <c r="I2183" s="4"/>
      <c r="J2183" s="4"/>
      <c r="K2183" s="4">
        <v>232</v>
      </c>
      <c r="L2183" s="4">
        <v>15</v>
      </c>
      <c r="M2183" s="4">
        <v>3</v>
      </c>
      <c r="N2183" s="4" t="s">
        <v>3</v>
      </c>
      <c r="O2183" s="4">
        <v>2</v>
      </c>
      <c r="P2183" s="4"/>
      <c r="Q2183" s="4"/>
      <c r="R2183" s="4"/>
      <c r="S2183" s="4"/>
      <c r="T2183" s="4"/>
      <c r="U2183" s="4"/>
      <c r="V2183" s="4"/>
      <c r="W2183" s="4"/>
    </row>
    <row r="2184" spans="1:23" x14ac:dyDescent="0.2">
      <c r="A2184" s="4">
        <v>50</v>
      </c>
      <c r="B2184" s="4">
        <v>0</v>
      </c>
      <c r="C2184" s="4">
        <v>0</v>
      </c>
      <c r="D2184" s="4">
        <v>1</v>
      </c>
      <c r="E2184" s="4">
        <v>214</v>
      </c>
      <c r="F2184" s="4">
        <f>ROUND(Source!AS2167,O2184)</f>
        <v>0</v>
      </c>
      <c r="G2184" s="4" t="s">
        <v>42</v>
      </c>
      <c r="H2184" s="4" t="s">
        <v>43</v>
      </c>
      <c r="I2184" s="4"/>
      <c r="J2184" s="4"/>
      <c r="K2184" s="4">
        <v>214</v>
      </c>
      <c r="L2184" s="4">
        <v>16</v>
      </c>
      <c r="M2184" s="4">
        <v>3</v>
      </c>
      <c r="N2184" s="4" t="s">
        <v>3</v>
      </c>
      <c r="O2184" s="4">
        <v>2</v>
      </c>
      <c r="P2184" s="4"/>
      <c r="Q2184" s="4"/>
      <c r="R2184" s="4"/>
      <c r="S2184" s="4"/>
      <c r="T2184" s="4"/>
      <c r="U2184" s="4"/>
      <c r="V2184" s="4"/>
      <c r="W2184" s="4"/>
    </row>
    <row r="2185" spans="1:23" x14ac:dyDescent="0.2">
      <c r="A2185" s="4">
        <v>50</v>
      </c>
      <c r="B2185" s="4">
        <v>0</v>
      </c>
      <c r="C2185" s="4">
        <v>0</v>
      </c>
      <c r="D2185" s="4">
        <v>1</v>
      </c>
      <c r="E2185" s="4">
        <v>215</v>
      </c>
      <c r="F2185" s="4">
        <f>ROUND(Source!AT2167,O2185)</f>
        <v>0</v>
      </c>
      <c r="G2185" s="4" t="s">
        <v>44</v>
      </c>
      <c r="H2185" s="4" t="s">
        <v>45</v>
      </c>
      <c r="I2185" s="4"/>
      <c r="J2185" s="4"/>
      <c r="K2185" s="4">
        <v>215</v>
      </c>
      <c r="L2185" s="4">
        <v>17</v>
      </c>
      <c r="M2185" s="4">
        <v>3</v>
      </c>
      <c r="N2185" s="4" t="s">
        <v>3</v>
      </c>
      <c r="O2185" s="4">
        <v>2</v>
      </c>
      <c r="P2185" s="4"/>
      <c r="Q2185" s="4"/>
      <c r="R2185" s="4"/>
      <c r="S2185" s="4"/>
      <c r="T2185" s="4"/>
      <c r="U2185" s="4"/>
      <c r="V2185" s="4"/>
      <c r="W2185" s="4"/>
    </row>
    <row r="2186" spans="1:23" x14ac:dyDescent="0.2">
      <c r="A2186" s="4">
        <v>50</v>
      </c>
      <c r="B2186" s="4">
        <v>0</v>
      </c>
      <c r="C2186" s="4">
        <v>0</v>
      </c>
      <c r="D2186" s="4">
        <v>1</v>
      </c>
      <c r="E2186" s="4">
        <v>217</v>
      </c>
      <c r="F2186" s="4">
        <f>ROUND(Source!AU2167,O2186)</f>
        <v>0</v>
      </c>
      <c r="G2186" s="4" t="s">
        <v>46</v>
      </c>
      <c r="H2186" s="4" t="s">
        <v>47</v>
      </c>
      <c r="I2186" s="4"/>
      <c r="J2186" s="4"/>
      <c r="K2186" s="4">
        <v>217</v>
      </c>
      <c r="L2186" s="4">
        <v>18</v>
      </c>
      <c r="M2186" s="4">
        <v>3</v>
      </c>
      <c r="N2186" s="4" t="s">
        <v>3</v>
      </c>
      <c r="O2186" s="4">
        <v>2</v>
      </c>
      <c r="P2186" s="4"/>
      <c r="Q2186" s="4"/>
      <c r="R2186" s="4"/>
      <c r="S2186" s="4"/>
      <c r="T2186" s="4"/>
      <c r="U2186" s="4"/>
      <c r="V2186" s="4"/>
      <c r="W2186" s="4"/>
    </row>
    <row r="2187" spans="1:23" x14ac:dyDescent="0.2">
      <c r="A2187" s="4">
        <v>50</v>
      </c>
      <c r="B2187" s="4">
        <v>0</v>
      </c>
      <c r="C2187" s="4">
        <v>0</v>
      </c>
      <c r="D2187" s="4">
        <v>1</v>
      </c>
      <c r="E2187" s="4">
        <v>230</v>
      </c>
      <c r="F2187" s="4">
        <f>ROUND(Source!BA2167,O2187)</f>
        <v>0</v>
      </c>
      <c r="G2187" s="4" t="s">
        <v>48</v>
      </c>
      <c r="H2187" s="4" t="s">
        <v>49</v>
      </c>
      <c r="I2187" s="4"/>
      <c r="J2187" s="4"/>
      <c r="K2187" s="4">
        <v>230</v>
      </c>
      <c r="L2187" s="4">
        <v>19</v>
      </c>
      <c r="M2187" s="4">
        <v>3</v>
      </c>
      <c r="N2187" s="4" t="s">
        <v>3</v>
      </c>
      <c r="O2187" s="4">
        <v>2</v>
      </c>
      <c r="P2187" s="4"/>
      <c r="Q2187" s="4"/>
      <c r="R2187" s="4"/>
      <c r="S2187" s="4"/>
      <c r="T2187" s="4"/>
      <c r="U2187" s="4"/>
      <c r="V2187" s="4"/>
      <c r="W2187" s="4"/>
    </row>
    <row r="2188" spans="1:23" x14ac:dyDescent="0.2">
      <c r="A2188" s="4">
        <v>50</v>
      </c>
      <c r="B2188" s="4">
        <v>0</v>
      </c>
      <c r="C2188" s="4">
        <v>0</v>
      </c>
      <c r="D2188" s="4">
        <v>1</v>
      </c>
      <c r="E2188" s="4">
        <v>206</v>
      </c>
      <c r="F2188" s="4">
        <f>ROUND(Source!T2167,O2188)</f>
        <v>0</v>
      </c>
      <c r="G2188" s="4" t="s">
        <v>50</v>
      </c>
      <c r="H2188" s="4" t="s">
        <v>51</v>
      </c>
      <c r="I2188" s="4"/>
      <c r="J2188" s="4"/>
      <c r="K2188" s="4">
        <v>206</v>
      </c>
      <c r="L2188" s="4">
        <v>20</v>
      </c>
      <c r="M2188" s="4">
        <v>3</v>
      </c>
      <c r="N2188" s="4" t="s">
        <v>3</v>
      </c>
      <c r="O2188" s="4">
        <v>2</v>
      </c>
      <c r="P2188" s="4"/>
      <c r="Q2188" s="4"/>
      <c r="R2188" s="4"/>
      <c r="S2188" s="4"/>
      <c r="T2188" s="4"/>
      <c r="U2188" s="4"/>
      <c r="V2188" s="4"/>
      <c r="W2188" s="4"/>
    </row>
    <row r="2189" spans="1:23" x14ac:dyDescent="0.2">
      <c r="A2189" s="4">
        <v>50</v>
      </c>
      <c r="B2189" s="4">
        <v>0</v>
      </c>
      <c r="C2189" s="4">
        <v>0</v>
      </c>
      <c r="D2189" s="4">
        <v>1</v>
      </c>
      <c r="E2189" s="4">
        <v>207</v>
      </c>
      <c r="F2189" s="4">
        <f>Source!U2167</f>
        <v>0</v>
      </c>
      <c r="G2189" s="4" t="s">
        <v>52</v>
      </c>
      <c r="H2189" s="4" t="s">
        <v>53</v>
      </c>
      <c r="I2189" s="4"/>
      <c r="J2189" s="4"/>
      <c r="K2189" s="4">
        <v>207</v>
      </c>
      <c r="L2189" s="4">
        <v>21</v>
      </c>
      <c r="M2189" s="4">
        <v>3</v>
      </c>
      <c r="N2189" s="4" t="s">
        <v>3</v>
      </c>
      <c r="O2189" s="4">
        <v>-1</v>
      </c>
      <c r="P2189" s="4"/>
      <c r="Q2189" s="4"/>
      <c r="R2189" s="4"/>
      <c r="S2189" s="4"/>
      <c r="T2189" s="4"/>
      <c r="U2189" s="4"/>
      <c r="V2189" s="4"/>
      <c r="W2189" s="4"/>
    </row>
    <row r="2190" spans="1:23" x14ac:dyDescent="0.2">
      <c r="A2190" s="4">
        <v>50</v>
      </c>
      <c r="B2190" s="4">
        <v>0</v>
      </c>
      <c r="C2190" s="4">
        <v>0</v>
      </c>
      <c r="D2190" s="4">
        <v>1</v>
      </c>
      <c r="E2190" s="4">
        <v>208</v>
      </c>
      <c r="F2190" s="4">
        <f>Source!V2167</f>
        <v>0</v>
      </c>
      <c r="G2190" s="4" t="s">
        <v>54</v>
      </c>
      <c r="H2190" s="4" t="s">
        <v>55</v>
      </c>
      <c r="I2190" s="4"/>
      <c r="J2190" s="4"/>
      <c r="K2190" s="4">
        <v>208</v>
      </c>
      <c r="L2190" s="4">
        <v>22</v>
      </c>
      <c r="M2190" s="4">
        <v>3</v>
      </c>
      <c r="N2190" s="4" t="s">
        <v>3</v>
      </c>
      <c r="O2190" s="4">
        <v>-1</v>
      </c>
      <c r="P2190" s="4"/>
      <c r="Q2190" s="4"/>
      <c r="R2190" s="4"/>
      <c r="S2190" s="4"/>
      <c r="T2190" s="4"/>
      <c r="U2190" s="4"/>
      <c r="V2190" s="4"/>
      <c r="W2190" s="4"/>
    </row>
    <row r="2191" spans="1:23" x14ac:dyDescent="0.2">
      <c r="A2191" s="4">
        <v>50</v>
      </c>
      <c r="B2191" s="4">
        <v>0</v>
      </c>
      <c r="C2191" s="4">
        <v>0</v>
      </c>
      <c r="D2191" s="4">
        <v>1</v>
      </c>
      <c r="E2191" s="4">
        <v>209</v>
      </c>
      <c r="F2191" s="4">
        <f>ROUND(Source!W2167,O2191)</f>
        <v>0</v>
      </c>
      <c r="G2191" s="4" t="s">
        <v>56</v>
      </c>
      <c r="H2191" s="4" t="s">
        <v>57</v>
      </c>
      <c r="I2191" s="4"/>
      <c r="J2191" s="4"/>
      <c r="K2191" s="4">
        <v>209</v>
      </c>
      <c r="L2191" s="4">
        <v>23</v>
      </c>
      <c r="M2191" s="4">
        <v>3</v>
      </c>
      <c r="N2191" s="4" t="s">
        <v>3</v>
      </c>
      <c r="O2191" s="4">
        <v>2</v>
      </c>
      <c r="P2191" s="4"/>
      <c r="Q2191" s="4"/>
      <c r="R2191" s="4"/>
      <c r="S2191" s="4"/>
      <c r="T2191" s="4"/>
      <c r="U2191" s="4"/>
      <c r="V2191" s="4"/>
      <c r="W2191" s="4"/>
    </row>
    <row r="2192" spans="1:23" x14ac:dyDescent="0.2">
      <c r="A2192" s="4">
        <v>50</v>
      </c>
      <c r="B2192" s="4">
        <v>0</v>
      </c>
      <c r="C2192" s="4">
        <v>0</v>
      </c>
      <c r="D2192" s="4">
        <v>1</v>
      </c>
      <c r="E2192" s="4">
        <v>210</v>
      </c>
      <c r="F2192" s="4">
        <f>ROUND(Source!X2167,O2192)</f>
        <v>0</v>
      </c>
      <c r="G2192" s="4" t="s">
        <v>58</v>
      </c>
      <c r="H2192" s="4" t="s">
        <v>59</v>
      </c>
      <c r="I2192" s="4"/>
      <c r="J2192" s="4"/>
      <c r="K2192" s="4">
        <v>210</v>
      </c>
      <c r="L2192" s="4">
        <v>24</v>
      </c>
      <c r="M2192" s="4">
        <v>3</v>
      </c>
      <c r="N2192" s="4" t="s">
        <v>3</v>
      </c>
      <c r="O2192" s="4">
        <v>2</v>
      </c>
      <c r="P2192" s="4"/>
      <c r="Q2192" s="4"/>
      <c r="R2192" s="4"/>
      <c r="S2192" s="4"/>
      <c r="T2192" s="4"/>
      <c r="U2192" s="4"/>
      <c r="V2192" s="4"/>
      <c r="W2192" s="4"/>
    </row>
    <row r="2193" spans="1:206" x14ac:dyDescent="0.2">
      <c r="A2193" s="4">
        <v>50</v>
      </c>
      <c r="B2193" s="4">
        <v>0</v>
      </c>
      <c r="C2193" s="4">
        <v>0</v>
      </c>
      <c r="D2193" s="4">
        <v>1</v>
      </c>
      <c r="E2193" s="4">
        <v>211</v>
      </c>
      <c r="F2193" s="4">
        <f>ROUND(Source!Y2167,O2193)</f>
        <v>0</v>
      </c>
      <c r="G2193" s="4" t="s">
        <v>60</v>
      </c>
      <c r="H2193" s="4" t="s">
        <v>61</v>
      </c>
      <c r="I2193" s="4"/>
      <c r="J2193" s="4"/>
      <c r="K2193" s="4">
        <v>211</v>
      </c>
      <c r="L2193" s="4">
        <v>25</v>
      </c>
      <c r="M2193" s="4">
        <v>3</v>
      </c>
      <c r="N2193" s="4" t="s">
        <v>3</v>
      </c>
      <c r="O2193" s="4">
        <v>2</v>
      </c>
      <c r="P2193" s="4"/>
      <c r="Q2193" s="4"/>
      <c r="R2193" s="4"/>
      <c r="S2193" s="4"/>
      <c r="T2193" s="4"/>
      <c r="U2193" s="4"/>
      <c r="V2193" s="4"/>
      <c r="W2193" s="4"/>
    </row>
    <row r="2194" spans="1:206" x14ac:dyDescent="0.2">
      <c r="A2194" s="4">
        <v>50</v>
      </c>
      <c r="B2194" s="4">
        <v>0</v>
      </c>
      <c r="C2194" s="4">
        <v>0</v>
      </c>
      <c r="D2194" s="4">
        <v>1</v>
      </c>
      <c r="E2194" s="4">
        <v>224</v>
      </c>
      <c r="F2194" s="4">
        <f>ROUND(Source!AR2167,O2194)</f>
        <v>0</v>
      </c>
      <c r="G2194" s="4" t="s">
        <v>62</v>
      </c>
      <c r="H2194" s="4" t="s">
        <v>63</v>
      </c>
      <c r="I2194" s="4"/>
      <c r="J2194" s="4"/>
      <c r="K2194" s="4">
        <v>224</v>
      </c>
      <c r="L2194" s="4">
        <v>26</v>
      </c>
      <c r="M2194" s="4">
        <v>3</v>
      </c>
      <c r="N2194" s="4" t="s">
        <v>3</v>
      </c>
      <c r="O2194" s="4">
        <v>2</v>
      </c>
      <c r="P2194" s="4"/>
      <c r="Q2194" s="4"/>
      <c r="R2194" s="4"/>
      <c r="S2194" s="4"/>
      <c r="T2194" s="4"/>
      <c r="U2194" s="4"/>
      <c r="V2194" s="4"/>
      <c r="W2194" s="4"/>
    </row>
    <row r="2196" spans="1:206" x14ac:dyDescent="0.2">
      <c r="A2196" s="2">
        <v>51</v>
      </c>
      <c r="B2196" s="2">
        <f>B2157</f>
        <v>1</v>
      </c>
      <c r="C2196" s="2">
        <f>A2157</f>
        <v>4</v>
      </c>
      <c r="D2196" s="2">
        <f>ROW(A2157)</f>
        <v>2157</v>
      </c>
      <c r="E2196" s="2"/>
      <c r="F2196" s="2" t="str">
        <f>IF(F2157&lt;&gt;"",F2157,"")</f>
        <v>Новый раздел</v>
      </c>
      <c r="G2196" s="2" t="str">
        <f>IF(G2157&lt;&gt;"",G2157,"")</f>
        <v>Петровский б-р д.29 стр 1 (по ул. Неглинная)</v>
      </c>
      <c r="H2196" s="2">
        <v>0</v>
      </c>
      <c r="I2196" s="2"/>
      <c r="J2196" s="2"/>
      <c r="K2196" s="2"/>
      <c r="L2196" s="2"/>
      <c r="M2196" s="2"/>
      <c r="N2196" s="2"/>
      <c r="O2196" s="2">
        <f t="shared" ref="O2196:T2196" si="922">ROUND(O2167+AB2196,2)</f>
        <v>0</v>
      </c>
      <c r="P2196" s="2">
        <f t="shared" si="922"/>
        <v>0</v>
      </c>
      <c r="Q2196" s="2">
        <f t="shared" si="922"/>
        <v>0</v>
      </c>
      <c r="R2196" s="2">
        <f t="shared" si="922"/>
        <v>0</v>
      </c>
      <c r="S2196" s="2">
        <f t="shared" si="922"/>
        <v>0</v>
      </c>
      <c r="T2196" s="2">
        <f t="shared" si="922"/>
        <v>0</v>
      </c>
      <c r="U2196" s="2">
        <f>U2167+AH2196</f>
        <v>0</v>
      </c>
      <c r="V2196" s="2">
        <f>V2167+AI2196</f>
        <v>0</v>
      </c>
      <c r="W2196" s="2">
        <f>ROUND(W2167+AJ2196,2)</f>
        <v>0</v>
      </c>
      <c r="X2196" s="2">
        <f>ROUND(X2167+AK2196,2)</f>
        <v>0</v>
      </c>
      <c r="Y2196" s="2">
        <f>ROUND(Y2167+AL2196,2)</f>
        <v>0</v>
      </c>
      <c r="Z2196" s="2"/>
      <c r="AA2196" s="2"/>
      <c r="AB2196" s="2"/>
      <c r="AC2196" s="2"/>
      <c r="AD2196" s="2"/>
      <c r="AE2196" s="2"/>
      <c r="AF2196" s="2"/>
      <c r="AG2196" s="2"/>
      <c r="AH2196" s="2"/>
      <c r="AI2196" s="2"/>
      <c r="AJ2196" s="2"/>
      <c r="AK2196" s="2"/>
      <c r="AL2196" s="2"/>
      <c r="AM2196" s="2"/>
      <c r="AN2196" s="2"/>
      <c r="AO2196" s="2">
        <f t="shared" ref="AO2196:BC2196" si="923">ROUND(AO2167+BX2196,2)</f>
        <v>0</v>
      </c>
      <c r="AP2196" s="2">
        <f t="shared" si="923"/>
        <v>0</v>
      </c>
      <c r="AQ2196" s="2">
        <f t="shared" si="923"/>
        <v>0</v>
      </c>
      <c r="AR2196" s="2">
        <f t="shared" si="923"/>
        <v>0</v>
      </c>
      <c r="AS2196" s="2">
        <f t="shared" si="923"/>
        <v>0</v>
      </c>
      <c r="AT2196" s="2">
        <f t="shared" si="923"/>
        <v>0</v>
      </c>
      <c r="AU2196" s="2">
        <f t="shared" si="923"/>
        <v>0</v>
      </c>
      <c r="AV2196" s="2">
        <f t="shared" si="923"/>
        <v>0</v>
      </c>
      <c r="AW2196" s="2">
        <f t="shared" si="923"/>
        <v>0</v>
      </c>
      <c r="AX2196" s="2">
        <f t="shared" si="923"/>
        <v>0</v>
      </c>
      <c r="AY2196" s="2">
        <f t="shared" si="923"/>
        <v>0</v>
      </c>
      <c r="AZ2196" s="2">
        <f t="shared" si="923"/>
        <v>0</v>
      </c>
      <c r="BA2196" s="2">
        <f t="shared" si="923"/>
        <v>0</v>
      </c>
      <c r="BB2196" s="2">
        <f t="shared" si="923"/>
        <v>0</v>
      </c>
      <c r="BC2196" s="2">
        <f t="shared" si="923"/>
        <v>0</v>
      </c>
      <c r="BD2196" s="2"/>
      <c r="BE2196" s="2"/>
      <c r="BF2196" s="2"/>
      <c r="BG2196" s="2"/>
      <c r="BH2196" s="2"/>
      <c r="BI2196" s="2"/>
      <c r="BJ2196" s="2"/>
      <c r="BK2196" s="2"/>
      <c r="BL2196" s="2"/>
      <c r="BM2196" s="2"/>
      <c r="BN2196" s="2"/>
      <c r="BO2196" s="2"/>
      <c r="BP2196" s="2"/>
      <c r="BQ2196" s="2"/>
      <c r="BR2196" s="2"/>
      <c r="BS2196" s="2"/>
      <c r="BT2196" s="2"/>
      <c r="BU2196" s="2"/>
      <c r="BV2196" s="2"/>
      <c r="BW2196" s="2"/>
      <c r="BX2196" s="2"/>
      <c r="BY2196" s="2"/>
      <c r="BZ2196" s="2"/>
      <c r="CA2196" s="2"/>
      <c r="CB2196" s="2"/>
      <c r="CC2196" s="2"/>
      <c r="CD2196" s="2"/>
      <c r="CE2196" s="2"/>
      <c r="CF2196" s="2"/>
      <c r="CG2196" s="2"/>
      <c r="CH2196" s="2"/>
      <c r="CI2196" s="2"/>
      <c r="CJ2196" s="2"/>
      <c r="CK2196" s="2"/>
      <c r="CL2196" s="2"/>
      <c r="CM2196" s="2"/>
      <c r="CN2196" s="2"/>
      <c r="CO2196" s="2"/>
      <c r="CP2196" s="2"/>
      <c r="CQ2196" s="2"/>
      <c r="CR2196" s="2"/>
      <c r="CS2196" s="2"/>
      <c r="CT2196" s="2"/>
      <c r="CU2196" s="2"/>
      <c r="CV2196" s="2"/>
      <c r="CW2196" s="2"/>
      <c r="CX2196" s="2"/>
      <c r="CY2196" s="2"/>
      <c r="CZ2196" s="2"/>
      <c r="DA2196" s="2"/>
      <c r="DB2196" s="2"/>
      <c r="DC2196" s="2"/>
      <c r="DD2196" s="2"/>
      <c r="DE2196" s="2"/>
      <c r="DF2196" s="2"/>
      <c r="DG2196" s="3"/>
      <c r="DH2196" s="3"/>
      <c r="DI2196" s="3"/>
      <c r="DJ2196" s="3"/>
      <c r="DK2196" s="3"/>
      <c r="DL2196" s="3"/>
      <c r="DM2196" s="3"/>
      <c r="DN2196" s="3"/>
      <c r="DO2196" s="3"/>
      <c r="DP2196" s="3"/>
      <c r="DQ2196" s="3"/>
      <c r="DR2196" s="3"/>
      <c r="DS2196" s="3"/>
      <c r="DT2196" s="3"/>
      <c r="DU2196" s="3"/>
      <c r="DV2196" s="3"/>
      <c r="DW2196" s="3"/>
      <c r="DX2196" s="3"/>
      <c r="DY2196" s="3"/>
      <c r="DZ2196" s="3"/>
      <c r="EA2196" s="3"/>
      <c r="EB2196" s="3"/>
      <c r="EC2196" s="3"/>
      <c r="ED2196" s="3"/>
      <c r="EE2196" s="3"/>
      <c r="EF2196" s="3"/>
      <c r="EG2196" s="3"/>
      <c r="EH2196" s="3"/>
      <c r="EI2196" s="3"/>
      <c r="EJ2196" s="3"/>
      <c r="EK2196" s="3"/>
      <c r="EL2196" s="3"/>
      <c r="EM2196" s="3"/>
      <c r="EN2196" s="3"/>
      <c r="EO2196" s="3"/>
      <c r="EP2196" s="3"/>
      <c r="EQ2196" s="3"/>
      <c r="ER2196" s="3"/>
      <c r="ES2196" s="3"/>
      <c r="ET2196" s="3"/>
      <c r="EU2196" s="3"/>
      <c r="EV2196" s="3"/>
      <c r="EW2196" s="3"/>
      <c r="EX2196" s="3"/>
      <c r="EY2196" s="3"/>
      <c r="EZ2196" s="3"/>
      <c r="FA2196" s="3"/>
      <c r="FB2196" s="3"/>
      <c r="FC2196" s="3"/>
      <c r="FD2196" s="3"/>
      <c r="FE2196" s="3"/>
      <c r="FF2196" s="3"/>
      <c r="FG2196" s="3"/>
      <c r="FH2196" s="3"/>
      <c r="FI2196" s="3"/>
      <c r="FJ2196" s="3"/>
      <c r="FK2196" s="3"/>
      <c r="FL2196" s="3"/>
      <c r="FM2196" s="3"/>
      <c r="FN2196" s="3"/>
      <c r="FO2196" s="3"/>
      <c r="FP2196" s="3"/>
      <c r="FQ2196" s="3"/>
      <c r="FR2196" s="3"/>
      <c r="FS2196" s="3"/>
      <c r="FT2196" s="3"/>
      <c r="FU2196" s="3"/>
      <c r="FV2196" s="3"/>
      <c r="FW2196" s="3"/>
      <c r="FX2196" s="3"/>
      <c r="FY2196" s="3"/>
      <c r="FZ2196" s="3"/>
      <c r="GA2196" s="3"/>
      <c r="GB2196" s="3"/>
      <c r="GC2196" s="3"/>
      <c r="GD2196" s="3"/>
      <c r="GE2196" s="3"/>
      <c r="GF2196" s="3"/>
      <c r="GG2196" s="3"/>
      <c r="GH2196" s="3"/>
      <c r="GI2196" s="3"/>
      <c r="GJ2196" s="3"/>
      <c r="GK2196" s="3"/>
      <c r="GL2196" s="3"/>
      <c r="GM2196" s="3"/>
      <c r="GN2196" s="3"/>
      <c r="GO2196" s="3"/>
      <c r="GP2196" s="3"/>
      <c r="GQ2196" s="3"/>
      <c r="GR2196" s="3"/>
      <c r="GS2196" s="3"/>
      <c r="GT2196" s="3"/>
      <c r="GU2196" s="3"/>
      <c r="GV2196" s="3"/>
      <c r="GW2196" s="3"/>
      <c r="GX2196" s="3">
        <v>0</v>
      </c>
    </row>
    <row r="2198" spans="1:206" x14ac:dyDescent="0.2">
      <c r="A2198" s="4">
        <v>50</v>
      </c>
      <c r="B2198" s="4">
        <v>0</v>
      </c>
      <c r="C2198" s="4">
        <v>0</v>
      </c>
      <c r="D2198" s="4">
        <v>1</v>
      </c>
      <c r="E2198" s="4">
        <v>201</v>
      </c>
      <c r="F2198" s="4">
        <f>ROUND(Source!O2196,O2198)</f>
        <v>0</v>
      </c>
      <c r="G2198" s="4" t="s">
        <v>12</v>
      </c>
      <c r="H2198" s="4" t="s">
        <v>13</v>
      </c>
      <c r="I2198" s="4"/>
      <c r="J2198" s="4"/>
      <c r="K2198" s="4">
        <v>201</v>
      </c>
      <c r="L2198" s="4">
        <v>1</v>
      </c>
      <c r="M2198" s="4">
        <v>3</v>
      </c>
      <c r="N2198" s="4" t="s">
        <v>3</v>
      </c>
      <c r="O2198" s="4">
        <v>2</v>
      </c>
      <c r="P2198" s="4"/>
      <c r="Q2198" s="4"/>
      <c r="R2198" s="4"/>
      <c r="S2198" s="4"/>
      <c r="T2198" s="4"/>
      <c r="U2198" s="4"/>
      <c r="V2198" s="4"/>
      <c r="W2198" s="4"/>
    </row>
    <row r="2199" spans="1:206" x14ac:dyDescent="0.2">
      <c r="A2199" s="4">
        <v>50</v>
      </c>
      <c r="B2199" s="4">
        <v>0</v>
      </c>
      <c r="C2199" s="4">
        <v>0</v>
      </c>
      <c r="D2199" s="4">
        <v>1</v>
      </c>
      <c r="E2199" s="4">
        <v>202</v>
      </c>
      <c r="F2199" s="4">
        <f>ROUND(Source!P2196,O2199)</f>
        <v>0</v>
      </c>
      <c r="G2199" s="4" t="s">
        <v>14</v>
      </c>
      <c r="H2199" s="4" t="s">
        <v>15</v>
      </c>
      <c r="I2199" s="4"/>
      <c r="J2199" s="4"/>
      <c r="K2199" s="4">
        <v>202</v>
      </c>
      <c r="L2199" s="4">
        <v>2</v>
      </c>
      <c r="M2199" s="4">
        <v>3</v>
      </c>
      <c r="N2199" s="4" t="s">
        <v>3</v>
      </c>
      <c r="O2199" s="4">
        <v>2</v>
      </c>
      <c r="P2199" s="4"/>
      <c r="Q2199" s="4"/>
      <c r="R2199" s="4"/>
      <c r="S2199" s="4"/>
      <c r="T2199" s="4"/>
      <c r="U2199" s="4"/>
      <c r="V2199" s="4"/>
      <c r="W2199" s="4"/>
    </row>
    <row r="2200" spans="1:206" x14ac:dyDescent="0.2">
      <c r="A2200" s="4">
        <v>50</v>
      </c>
      <c r="B2200" s="4">
        <v>0</v>
      </c>
      <c r="C2200" s="4">
        <v>0</v>
      </c>
      <c r="D2200" s="4">
        <v>1</v>
      </c>
      <c r="E2200" s="4">
        <v>222</v>
      </c>
      <c r="F2200" s="4">
        <f>ROUND(Source!AO2196,O2200)</f>
        <v>0</v>
      </c>
      <c r="G2200" s="4" t="s">
        <v>16</v>
      </c>
      <c r="H2200" s="4" t="s">
        <v>17</v>
      </c>
      <c r="I2200" s="4"/>
      <c r="J2200" s="4"/>
      <c r="K2200" s="4">
        <v>222</v>
      </c>
      <c r="L2200" s="4">
        <v>3</v>
      </c>
      <c r="M2200" s="4">
        <v>3</v>
      </c>
      <c r="N2200" s="4" t="s">
        <v>3</v>
      </c>
      <c r="O2200" s="4">
        <v>2</v>
      </c>
      <c r="P2200" s="4"/>
      <c r="Q2200" s="4"/>
      <c r="R2200" s="4"/>
      <c r="S2200" s="4"/>
      <c r="T2200" s="4"/>
      <c r="U2200" s="4"/>
      <c r="V2200" s="4"/>
      <c r="W2200" s="4"/>
    </row>
    <row r="2201" spans="1:206" x14ac:dyDescent="0.2">
      <c r="A2201" s="4">
        <v>50</v>
      </c>
      <c r="B2201" s="4">
        <v>0</v>
      </c>
      <c r="C2201" s="4">
        <v>0</v>
      </c>
      <c r="D2201" s="4">
        <v>1</v>
      </c>
      <c r="E2201" s="4">
        <v>225</v>
      </c>
      <c r="F2201" s="4">
        <f>ROUND(Source!AV2196,O2201)</f>
        <v>0</v>
      </c>
      <c r="G2201" s="4" t="s">
        <v>18</v>
      </c>
      <c r="H2201" s="4" t="s">
        <v>19</v>
      </c>
      <c r="I2201" s="4"/>
      <c r="J2201" s="4"/>
      <c r="K2201" s="4">
        <v>225</v>
      </c>
      <c r="L2201" s="4">
        <v>4</v>
      </c>
      <c r="M2201" s="4">
        <v>3</v>
      </c>
      <c r="N2201" s="4" t="s">
        <v>3</v>
      </c>
      <c r="O2201" s="4">
        <v>2</v>
      </c>
      <c r="P2201" s="4"/>
      <c r="Q2201" s="4"/>
      <c r="R2201" s="4"/>
      <c r="S2201" s="4"/>
      <c r="T2201" s="4"/>
      <c r="U2201" s="4"/>
      <c r="V2201" s="4"/>
      <c r="W2201" s="4"/>
    </row>
    <row r="2202" spans="1:206" x14ac:dyDescent="0.2">
      <c r="A2202" s="4">
        <v>50</v>
      </c>
      <c r="B2202" s="4">
        <v>0</v>
      </c>
      <c r="C2202" s="4">
        <v>0</v>
      </c>
      <c r="D2202" s="4">
        <v>1</v>
      </c>
      <c r="E2202" s="4">
        <v>226</v>
      </c>
      <c r="F2202" s="4">
        <f>ROUND(Source!AW2196,O2202)</f>
        <v>0</v>
      </c>
      <c r="G2202" s="4" t="s">
        <v>20</v>
      </c>
      <c r="H2202" s="4" t="s">
        <v>21</v>
      </c>
      <c r="I2202" s="4"/>
      <c r="J2202" s="4"/>
      <c r="K2202" s="4">
        <v>226</v>
      </c>
      <c r="L2202" s="4">
        <v>5</v>
      </c>
      <c r="M2202" s="4">
        <v>3</v>
      </c>
      <c r="N2202" s="4" t="s">
        <v>3</v>
      </c>
      <c r="O2202" s="4">
        <v>2</v>
      </c>
      <c r="P2202" s="4"/>
      <c r="Q2202" s="4"/>
      <c r="R2202" s="4"/>
      <c r="S2202" s="4"/>
      <c r="T2202" s="4"/>
      <c r="U2202" s="4"/>
      <c r="V2202" s="4"/>
      <c r="W2202" s="4"/>
    </row>
    <row r="2203" spans="1:206" x14ac:dyDescent="0.2">
      <c r="A2203" s="4">
        <v>50</v>
      </c>
      <c r="B2203" s="4">
        <v>0</v>
      </c>
      <c r="C2203" s="4">
        <v>0</v>
      </c>
      <c r="D2203" s="4">
        <v>1</v>
      </c>
      <c r="E2203" s="4">
        <v>227</v>
      </c>
      <c r="F2203" s="4">
        <f>ROUND(Source!AX2196,O2203)</f>
        <v>0</v>
      </c>
      <c r="G2203" s="4" t="s">
        <v>22</v>
      </c>
      <c r="H2203" s="4" t="s">
        <v>23</v>
      </c>
      <c r="I2203" s="4"/>
      <c r="J2203" s="4"/>
      <c r="K2203" s="4">
        <v>227</v>
      </c>
      <c r="L2203" s="4">
        <v>6</v>
      </c>
      <c r="M2203" s="4">
        <v>3</v>
      </c>
      <c r="N2203" s="4" t="s">
        <v>3</v>
      </c>
      <c r="O2203" s="4">
        <v>2</v>
      </c>
      <c r="P2203" s="4"/>
      <c r="Q2203" s="4"/>
      <c r="R2203" s="4"/>
      <c r="S2203" s="4"/>
      <c r="T2203" s="4"/>
      <c r="U2203" s="4"/>
      <c r="V2203" s="4"/>
      <c r="W2203" s="4"/>
    </row>
    <row r="2204" spans="1:206" x14ac:dyDescent="0.2">
      <c r="A2204" s="4">
        <v>50</v>
      </c>
      <c r="B2204" s="4">
        <v>0</v>
      </c>
      <c r="C2204" s="4">
        <v>0</v>
      </c>
      <c r="D2204" s="4">
        <v>1</v>
      </c>
      <c r="E2204" s="4">
        <v>228</v>
      </c>
      <c r="F2204" s="4">
        <f>ROUND(Source!AY2196,O2204)</f>
        <v>0</v>
      </c>
      <c r="G2204" s="4" t="s">
        <v>24</v>
      </c>
      <c r="H2204" s="4" t="s">
        <v>25</v>
      </c>
      <c r="I2204" s="4"/>
      <c r="J2204" s="4"/>
      <c r="K2204" s="4">
        <v>228</v>
      </c>
      <c r="L2204" s="4">
        <v>7</v>
      </c>
      <c r="M2204" s="4">
        <v>3</v>
      </c>
      <c r="N2204" s="4" t="s">
        <v>3</v>
      </c>
      <c r="O2204" s="4">
        <v>2</v>
      </c>
      <c r="P2204" s="4"/>
      <c r="Q2204" s="4"/>
      <c r="R2204" s="4"/>
      <c r="S2204" s="4"/>
      <c r="T2204" s="4"/>
      <c r="U2204" s="4"/>
      <c r="V2204" s="4"/>
      <c r="W2204" s="4"/>
    </row>
    <row r="2205" spans="1:206" x14ac:dyDescent="0.2">
      <c r="A2205" s="4">
        <v>50</v>
      </c>
      <c r="B2205" s="4">
        <v>0</v>
      </c>
      <c r="C2205" s="4">
        <v>0</v>
      </c>
      <c r="D2205" s="4">
        <v>1</v>
      </c>
      <c r="E2205" s="4">
        <v>216</v>
      </c>
      <c r="F2205" s="4">
        <f>ROUND(Source!AP2196,O2205)</f>
        <v>0</v>
      </c>
      <c r="G2205" s="4" t="s">
        <v>26</v>
      </c>
      <c r="H2205" s="4" t="s">
        <v>27</v>
      </c>
      <c r="I2205" s="4"/>
      <c r="J2205" s="4"/>
      <c r="K2205" s="4">
        <v>216</v>
      </c>
      <c r="L2205" s="4">
        <v>8</v>
      </c>
      <c r="M2205" s="4">
        <v>3</v>
      </c>
      <c r="N2205" s="4" t="s">
        <v>3</v>
      </c>
      <c r="O2205" s="4">
        <v>2</v>
      </c>
      <c r="P2205" s="4"/>
      <c r="Q2205" s="4"/>
      <c r="R2205" s="4"/>
      <c r="S2205" s="4"/>
      <c r="T2205" s="4"/>
      <c r="U2205" s="4"/>
      <c r="V2205" s="4"/>
      <c r="W2205" s="4"/>
    </row>
    <row r="2206" spans="1:206" x14ac:dyDescent="0.2">
      <c r="A2206" s="4">
        <v>50</v>
      </c>
      <c r="B2206" s="4">
        <v>0</v>
      </c>
      <c r="C2206" s="4">
        <v>0</v>
      </c>
      <c r="D2206" s="4">
        <v>1</v>
      </c>
      <c r="E2206" s="4">
        <v>223</v>
      </c>
      <c r="F2206" s="4">
        <f>ROUND(Source!AQ2196,O2206)</f>
        <v>0</v>
      </c>
      <c r="G2206" s="4" t="s">
        <v>28</v>
      </c>
      <c r="H2206" s="4" t="s">
        <v>29</v>
      </c>
      <c r="I2206" s="4"/>
      <c r="J2206" s="4"/>
      <c r="K2206" s="4">
        <v>223</v>
      </c>
      <c r="L2206" s="4">
        <v>9</v>
      </c>
      <c r="M2206" s="4">
        <v>3</v>
      </c>
      <c r="N2206" s="4" t="s">
        <v>3</v>
      </c>
      <c r="O2206" s="4">
        <v>2</v>
      </c>
      <c r="P2206" s="4"/>
      <c r="Q2206" s="4"/>
      <c r="R2206" s="4"/>
      <c r="S2206" s="4"/>
      <c r="T2206" s="4"/>
      <c r="U2206" s="4"/>
      <c r="V2206" s="4"/>
      <c r="W2206" s="4"/>
    </row>
    <row r="2207" spans="1:206" x14ac:dyDescent="0.2">
      <c r="A2207" s="4">
        <v>50</v>
      </c>
      <c r="B2207" s="4">
        <v>0</v>
      </c>
      <c r="C2207" s="4">
        <v>0</v>
      </c>
      <c r="D2207" s="4">
        <v>1</v>
      </c>
      <c r="E2207" s="4">
        <v>229</v>
      </c>
      <c r="F2207" s="4">
        <f>ROUND(Source!AZ2196,O2207)</f>
        <v>0</v>
      </c>
      <c r="G2207" s="4" t="s">
        <v>30</v>
      </c>
      <c r="H2207" s="4" t="s">
        <v>31</v>
      </c>
      <c r="I2207" s="4"/>
      <c r="J2207" s="4"/>
      <c r="K2207" s="4">
        <v>229</v>
      </c>
      <c r="L2207" s="4">
        <v>10</v>
      </c>
      <c r="M2207" s="4">
        <v>3</v>
      </c>
      <c r="N2207" s="4" t="s">
        <v>3</v>
      </c>
      <c r="O2207" s="4">
        <v>2</v>
      </c>
      <c r="P2207" s="4"/>
      <c r="Q2207" s="4"/>
      <c r="R2207" s="4"/>
      <c r="S2207" s="4"/>
      <c r="T2207" s="4"/>
      <c r="U2207" s="4"/>
      <c r="V2207" s="4"/>
      <c r="W2207" s="4"/>
    </row>
    <row r="2208" spans="1:206" x14ac:dyDescent="0.2">
      <c r="A2208" s="4">
        <v>50</v>
      </c>
      <c r="B2208" s="4">
        <v>0</v>
      </c>
      <c r="C2208" s="4">
        <v>0</v>
      </c>
      <c r="D2208" s="4">
        <v>1</v>
      </c>
      <c r="E2208" s="4">
        <v>203</v>
      </c>
      <c r="F2208" s="4">
        <f>ROUND(Source!Q2196,O2208)</f>
        <v>0</v>
      </c>
      <c r="G2208" s="4" t="s">
        <v>32</v>
      </c>
      <c r="H2208" s="4" t="s">
        <v>33</v>
      </c>
      <c r="I2208" s="4"/>
      <c r="J2208" s="4"/>
      <c r="K2208" s="4">
        <v>203</v>
      </c>
      <c r="L2208" s="4">
        <v>11</v>
      </c>
      <c r="M2208" s="4">
        <v>3</v>
      </c>
      <c r="N2208" s="4" t="s">
        <v>3</v>
      </c>
      <c r="O2208" s="4">
        <v>2</v>
      </c>
      <c r="P2208" s="4"/>
      <c r="Q2208" s="4"/>
      <c r="R2208" s="4"/>
      <c r="S2208" s="4"/>
      <c r="T2208" s="4"/>
      <c r="U2208" s="4"/>
      <c r="V2208" s="4"/>
      <c r="W2208" s="4"/>
    </row>
    <row r="2209" spans="1:23" x14ac:dyDescent="0.2">
      <c r="A2209" s="4">
        <v>50</v>
      </c>
      <c r="B2209" s="4">
        <v>0</v>
      </c>
      <c r="C2209" s="4">
        <v>0</v>
      </c>
      <c r="D2209" s="4">
        <v>1</v>
      </c>
      <c r="E2209" s="4">
        <v>231</v>
      </c>
      <c r="F2209" s="4">
        <f>ROUND(Source!BB2196,O2209)</f>
        <v>0</v>
      </c>
      <c r="G2209" s="4" t="s">
        <v>34</v>
      </c>
      <c r="H2209" s="4" t="s">
        <v>35</v>
      </c>
      <c r="I2209" s="4"/>
      <c r="J2209" s="4"/>
      <c r="K2209" s="4">
        <v>231</v>
      </c>
      <c r="L2209" s="4">
        <v>12</v>
      </c>
      <c r="M2209" s="4">
        <v>3</v>
      </c>
      <c r="N2209" s="4" t="s">
        <v>3</v>
      </c>
      <c r="O2209" s="4">
        <v>2</v>
      </c>
      <c r="P2209" s="4"/>
      <c r="Q2209" s="4"/>
      <c r="R2209" s="4"/>
      <c r="S2209" s="4"/>
      <c r="T2209" s="4"/>
      <c r="U2209" s="4"/>
      <c r="V2209" s="4"/>
      <c r="W2209" s="4"/>
    </row>
    <row r="2210" spans="1:23" x14ac:dyDescent="0.2">
      <c r="A2210" s="4">
        <v>50</v>
      </c>
      <c r="B2210" s="4">
        <v>0</v>
      </c>
      <c r="C2210" s="4">
        <v>0</v>
      </c>
      <c r="D2210" s="4">
        <v>1</v>
      </c>
      <c r="E2210" s="4">
        <v>204</v>
      </c>
      <c r="F2210" s="4">
        <f>ROUND(Source!R2196,O2210)</f>
        <v>0</v>
      </c>
      <c r="G2210" s="4" t="s">
        <v>36</v>
      </c>
      <c r="H2210" s="4" t="s">
        <v>37</v>
      </c>
      <c r="I2210" s="4"/>
      <c r="J2210" s="4"/>
      <c r="K2210" s="4">
        <v>204</v>
      </c>
      <c r="L2210" s="4">
        <v>13</v>
      </c>
      <c r="M2210" s="4">
        <v>3</v>
      </c>
      <c r="N2210" s="4" t="s">
        <v>3</v>
      </c>
      <c r="O2210" s="4">
        <v>2</v>
      </c>
      <c r="P2210" s="4"/>
      <c r="Q2210" s="4"/>
      <c r="R2210" s="4"/>
      <c r="S2210" s="4"/>
      <c r="T2210" s="4"/>
      <c r="U2210" s="4"/>
      <c r="V2210" s="4"/>
      <c r="W2210" s="4"/>
    </row>
    <row r="2211" spans="1:23" x14ac:dyDescent="0.2">
      <c r="A2211" s="4">
        <v>50</v>
      </c>
      <c r="B2211" s="4">
        <v>0</v>
      </c>
      <c r="C2211" s="4">
        <v>0</v>
      </c>
      <c r="D2211" s="4">
        <v>1</v>
      </c>
      <c r="E2211" s="4">
        <v>205</v>
      </c>
      <c r="F2211" s="4">
        <f>ROUND(Source!S2196,O2211)</f>
        <v>0</v>
      </c>
      <c r="G2211" s="4" t="s">
        <v>38</v>
      </c>
      <c r="H2211" s="4" t="s">
        <v>39</v>
      </c>
      <c r="I2211" s="4"/>
      <c r="J2211" s="4"/>
      <c r="K2211" s="4">
        <v>205</v>
      </c>
      <c r="L2211" s="4">
        <v>14</v>
      </c>
      <c r="M2211" s="4">
        <v>3</v>
      </c>
      <c r="N2211" s="4" t="s">
        <v>3</v>
      </c>
      <c r="O2211" s="4">
        <v>2</v>
      </c>
      <c r="P2211" s="4"/>
      <c r="Q2211" s="4"/>
      <c r="R2211" s="4"/>
      <c r="S2211" s="4"/>
      <c r="T2211" s="4"/>
      <c r="U2211" s="4"/>
      <c r="V2211" s="4"/>
      <c r="W2211" s="4"/>
    </row>
    <row r="2212" spans="1:23" x14ac:dyDescent="0.2">
      <c r="A2212" s="4">
        <v>50</v>
      </c>
      <c r="B2212" s="4">
        <v>0</v>
      </c>
      <c r="C2212" s="4">
        <v>0</v>
      </c>
      <c r="D2212" s="4">
        <v>1</v>
      </c>
      <c r="E2212" s="4">
        <v>232</v>
      </c>
      <c r="F2212" s="4">
        <f>ROUND(Source!BC2196,O2212)</f>
        <v>0</v>
      </c>
      <c r="G2212" s="4" t="s">
        <v>40</v>
      </c>
      <c r="H2212" s="4" t="s">
        <v>41</v>
      </c>
      <c r="I2212" s="4"/>
      <c r="J2212" s="4"/>
      <c r="K2212" s="4">
        <v>232</v>
      </c>
      <c r="L2212" s="4">
        <v>15</v>
      </c>
      <c r="M2212" s="4">
        <v>3</v>
      </c>
      <c r="N2212" s="4" t="s">
        <v>3</v>
      </c>
      <c r="O2212" s="4">
        <v>2</v>
      </c>
      <c r="P2212" s="4"/>
      <c r="Q2212" s="4"/>
      <c r="R2212" s="4"/>
      <c r="S2212" s="4"/>
      <c r="T2212" s="4"/>
      <c r="U2212" s="4"/>
      <c r="V2212" s="4"/>
      <c r="W2212" s="4"/>
    </row>
    <row r="2213" spans="1:23" x14ac:dyDescent="0.2">
      <c r="A2213" s="4">
        <v>50</v>
      </c>
      <c r="B2213" s="4">
        <v>0</v>
      </c>
      <c r="C2213" s="4">
        <v>0</v>
      </c>
      <c r="D2213" s="4">
        <v>1</v>
      </c>
      <c r="E2213" s="4">
        <v>214</v>
      </c>
      <c r="F2213" s="4">
        <f>ROUND(Source!AS2196,O2213)</f>
        <v>0</v>
      </c>
      <c r="G2213" s="4" t="s">
        <v>42</v>
      </c>
      <c r="H2213" s="4" t="s">
        <v>43</v>
      </c>
      <c r="I2213" s="4"/>
      <c r="J2213" s="4"/>
      <c r="K2213" s="4">
        <v>214</v>
      </c>
      <c r="L2213" s="4">
        <v>16</v>
      </c>
      <c r="M2213" s="4">
        <v>3</v>
      </c>
      <c r="N2213" s="4" t="s">
        <v>3</v>
      </c>
      <c r="O2213" s="4">
        <v>2</v>
      </c>
      <c r="P2213" s="4"/>
      <c r="Q2213" s="4"/>
      <c r="R2213" s="4"/>
      <c r="S2213" s="4"/>
      <c r="T2213" s="4"/>
      <c r="U2213" s="4"/>
      <c r="V2213" s="4"/>
      <c r="W2213" s="4"/>
    </row>
    <row r="2214" spans="1:23" x14ac:dyDescent="0.2">
      <c r="A2214" s="4">
        <v>50</v>
      </c>
      <c r="B2214" s="4">
        <v>0</v>
      </c>
      <c r="C2214" s="4">
        <v>0</v>
      </c>
      <c r="D2214" s="4">
        <v>1</v>
      </c>
      <c r="E2214" s="4">
        <v>215</v>
      </c>
      <c r="F2214" s="4">
        <f>ROUND(Source!AT2196,O2214)</f>
        <v>0</v>
      </c>
      <c r="G2214" s="4" t="s">
        <v>44</v>
      </c>
      <c r="H2214" s="4" t="s">
        <v>45</v>
      </c>
      <c r="I2214" s="4"/>
      <c r="J2214" s="4"/>
      <c r="K2214" s="4">
        <v>215</v>
      </c>
      <c r="L2214" s="4">
        <v>17</v>
      </c>
      <c r="M2214" s="4">
        <v>3</v>
      </c>
      <c r="N2214" s="4" t="s">
        <v>3</v>
      </c>
      <c r="O2214" s="4">
        <v>2</v>
      </c>
      <c r="P2214" s="4"/>
      <c r="Q2214" s="4"/>
      <c r="R2214" s="4"/>
      <c r="S2214" s="4"/>
      <c r="T2214" s="4"/>
      <c r="U2214" s="4"/>
      <c r="V2214" s="4"/>
      <c r="W2214" s="4"/>
    </row>
    <row r="2215" spans="1:23" x14ac:dyDescent="0.2">
      <c r="A2215" s="4">
        <v>50</v>
      </c>
      <c r="B2215" s="4">
        <v>0</v>
      </c>
      <c r="C2215" s="4">
        <v>0</v>
      </c>
      <c r="D2215" s="4">
        <v>1</v>
      </c>
      <c r="E2215" s="4">
        <v>217</v>
      </c>
      <c r="F2215" s="4">
        <f>ROUND(Source!AU2196,O2215)</f>
        <v>0</v>
      </c>
      <c r="G2215" s="4" t="s">
        <v>46</v>
      </c>
      <c r="H2215" s="4" t="s">
        <v>47</v>
      </c>
      <c r="I2215" s="4"/>
      <c r="J2215" s="4"/>
      <c r="K2215" s="4">
        <v>217</v>
      </c>
      <c r="L2215" s="4">
        <v>18</v>
      </c>
      <c r="M2215" s="4">
        <v>3</v>
      </c>
      <c r="N2215" s="4" t="s">
        <v>3</v>
      </c>
      <c r="O2215" s="4">
        <v>2</v>
      </c>
      <c r="P2215" s="4"/>
      <c r="Q2215" s="4"/>
      <c r="R2215" s="4"/>
      <c r="S2215" s="4"/>
      <c r="T2215" s="4"/>
      <c r="U2215" s="4"/>
      <c r="V2215" s="4"/>
      <c r="W2215" s="4"/>
    </row>
    <row r="2216" spans="1:23" x14ac:dyDescent="0.2">
      <c r="A2216" s="4">
        <v>50</v>
      </c>
      <c r="B2216" s="4">
        <v>0</v>
      </c>
      <c r="C2216" s="4">
        <v>0</v>
      </c>
      <c r="D2216" s="4">
        <v>1</v>
      </c>
      <c r="E2216" s="4">
        <v>230</v>
      </c>
      <c r="F2216" s="4">
        <f>ROUND(Source!BA2196,O2216)</f>
        <v>0</v>
      </c>
      <c r="G2216" s="4" t="s">
        <v>48</v>
      </c>
      <c r="H2216" s="4" t="s">
        <v>49</v>
      </c>
      <c r="I2216" s="4"/>
      <c r="J2216" s="4"/>
      <c r="K2216" s="4">
        <v>230</v>
      </c>
      <c r="L2216" s="4">
        <v>19</v>
      </c>
      <c r="M2216" s="4">
        <v>3</v>
      </c>
      <c r="N2216" s="4" t="s">
        <v>3</v>
      </c>
      <c r="O2216" s="4">
        <v>2</v>
      </c>
      <c r="P2216" s="4"/>
      <c r="Q2216" s="4"/>
      <c r="R2216" s="4"/>
      <c r="S2216" s="4"/>
      <c r="T2216" s="4"/>
      <c r="U2216" s="4"/>
      <c r="V2216" s="4"/>
      <c r="W2216" s="4"/>
    </row>
    <row r="2217" spans="1:23" x14ac:dyDescent="0.2">
      <c r="A2217" s="4">
        <v>50</v>
      </c>
      <c r="B2217" s="4">
        <v>0</v>
      </c>
      <c r="C2217" s="4">
        <v>0</v>
      </c>
      <c r="D2217" s="4">
        <v>1</v>
      </c>
      <c r="E2217" s="4">
        <v>206</v>
      </c>
      <c r="F2217" s="4">
        <f>ROUND(Source!T2196,O2217)</f>
        <v>0</v>
      </c>
      <c r="G2217" s="4" t="s">
        <v>50</v>
      </c>
      <c r="H2217" s="4" t="s">
        <v>51</v>
      </c>
      <c r="I2217" s="4"/>
      <c r="J2217" s="4"/>
      <c r="K2217" s="4">
        <v>206</v>
      </c>
      <c r="L2217" s="4">
        <v>20</v>
      </c>
      <c r="M2217" s="4">
        <v>3</v>
      </c>
      <c r="N2217" s="4" t="s">
        <v>3</v>
      </c>
      <c r="O2217" s="4">
        <v>2</v>
      </c>
      <c r="P2217" s="4"/>
      <c r="Q2217" s="4"/>
      <c r="R2217" s="4"/>
      <c r="S2217" s="4"/>
      <c r="T2217" s="4"/>
      <c r="U2217" s="4"/>
      <c r="V2217" s="4"/>
      <c r="W2217" s="4"/>
    </row>
    <row r="2218" spans="1:23" x14ac:dyDescent="0.2">
      <c r="A2218" s="4">
        <v>50</v>
      </c>
      <c r="B2218" s="4">
        <v>0</v>
      </c>
      <c r="C2218" s="4">
        <v>0</v>
      </c>
      <c r="D2218" s="4">
        <v>1</v>
      </c>
      <c r="E2218" s="4">
        <v>207</v>
      </c>
      <c r="F2218" s="4">
        <f>Source!U2196</f>
        <v>0</v>
      </c>
      <c r="G2218" s="4" t="s">
        <v>52</v>
      </c>
      <c r="H2218" s="4" t="s">
        <v>53</v>
      </c>
      <c r="I2218" s="4"/>
      <c r="J2218" s="4"/>
      <c r="K2218" s="4">
        <v>207</v>
      </c>
      <c r="L2218" s="4">
        <v>21</v>
      </c>
      <c r="M2218" s="4">
        <v>3</v>
      </c>
      <c r="N2218" s="4" t="s">
        <v>3</v>
      </c>
      <c r="O2218" s="4">
        <v>-1</v>
      </c>
      <c r="P2218" s="4"/>
      <c r="Q2218" s="4"/>
      <c r="R2218" s="4"/>
      <c r="S2218" s="4"/>
      <c r="T2218" s="4"/>
      <c r="U2218" s="4"/>
      <c r="V2218" s="4"/>
      <c r="W2218" s="4"/>
    </row>
    <row r="2219" spans="1:23" x14ac:dyDescent="0.2">
      <c r="A2219" s="4">
        <v>50</v>
      </c>
      <c r="B2219" s="4">
        <v>0</v>
      </c>
      <c r="C2219" s="4">
        <v>0</v>
      </c>
      <c r="D2219" s="4">
        <v>1</v>
      </c>
      <c r="E2219" s="4">
        <v>208</v>
      </c>
      <c r="F2219" s="4">
        <f>Source!V2196</f>
        <v>0</v>
      </c>
      <c r="G2219" s="4" t="s">
        <v>54</v>
      </c>
      <c r="H2219" s="4" t="s">
        <v>55</v>
      </c>
      <c r="I2219" s="4"/>
      <c r="J2219" s="4"/>
      <c r="K2219" s="4">
        <v>208</v>
      </c>
      <c r="L2219" s="4">
        <v>22</v>
      </c>
      <c r="M2219" s="4">
        <v>3</v>
      </c>
      <c r="N2219" s="4" t="s">
        <v>3</v>
      </c>
      <c r="O2219" s="4">
        <v>-1</v>
      </c>
      <c r="P2219" s="4"/>
      <c r="Q2219" s="4"/>
      <c r="R2219" s="4"/>
      <c r="S2219" s="4"/>
      <c r="T2219" s="4"/>
      <c r="U2219" s="4"/>
      <c r="V2219" s="4"/>
      <c r="W2219" s="4"/>
    </row>
    <row r="2220" spans="1:23" x14ac:dyDescent="0.2">
      <c r="A2220" s="4">
        <v>50</v>
      </c>
      <c r="B2220" s="4">
        <v>0</v>
      </c>
      <c r="C2220" s="4">
        <v>0</v>
      </c>
      <c r="D2220" s="4">
        <v>1</v>
      </c>
      <c r="E2220" s="4">
        <v>209</v>
      </c>
      <c r="F2220" s="4">
        <f>ROUND(Source!W2196,O2220)</f>
        <v>0</v>
      </c>
      <c r="G2220" s="4" t="s">
        <v>56</v>
      </c>
      <c r="H2220" s="4" t="s">
        <v>57</v>
      </c>
      <c r="I2220" s="4"/>
      <c r="J2220" s="4"/>
      <c r="K2220" s="4">
        <v>209</v>
      </c>
      <c r="L2220" s="4">
        <v>23</v>
      </c>
      <c r="M2220" s="4">
        <v>3</v>
      </c>
      <c r="N2220" s="4" t="s">
        <v>3</v>
      </c>
      <c r="O2220" s="4">
        <v>2</v>
      </c>
      <c r="P2220" s="4"/>
      <c r="Q2220" s="4"/>
      <c r="R2220" s="4"/>
      <c r="S2220" s="4"/>
      <c r="T2220" s="4"/>
      <c r="U2220" s="4"/>
      <c r="V2220" s="4"/>
      <c r="W2220" s="4"/>
    </row>
    <row r="2221" spans="1:23" x14ac:dyDescent="0.2">
      <c r="A2221" s="4">
        <v>50</v>
      </c>
      <c r="B2221" s="4">
        <v>0</v>
      </c>
      <c r="C2221" s="4">
        <v>0</v>
      </c>
      <c r="D2221" s="4">
        <v>1</v>
      </c>
      <c r="E2221" s="4">
        <v>210</v>
      </c>
      <c r="F2221" s="4">
        <f>ROUND(Source!X2196,O2221)</f>
        <v>0</v>
      </c>
      <c r="G2221" s="4" t="s">
        <v>58</v>
      </c>
      <c r="H2221" s="4" t="s">
        <v>59</v>
      </c>
      <c r="I2221" s="4"/>
      <c r="J2221" s="4"/>
      <c r="K2221" s="4">
        <v>210</v>
      </c>
      <c r="L2221" s="4">
        <v>24</v>
      </c>
      <c r="M2221" s="4">
        <v>3</v>
      </c>
      <c r="N2221" s="4" t="s">
        <v>3</v>
      </c>
      <c r="O2221" s="4">
        <v>2</v>
      </c>
      <c r="P2221" s="4"/>
      <c r="Q2221" s="4"/>
      <c r="R2221" s="4"/>
      <c r="S2221" s="4"/>
      <c r="T2221" s="4"/>
      <c r="U2221" s="4"/>
      <c r="V2221" s="4"/>
      <c r="W2221" s="4"/>
    </row>
    <row r="2222" spans="1:23" x14ac:dyDescent="0.2">
      <c r="A2222" s="4">
        <v>50</v>
      </c>
      <c r="B2222" s="4">
        <v>0</v>
      </c>
      <c r="C2222" s="4">
        <v>0</v>
      </c>
      <c r="D2222" s="4">
        <v>1</v>
      </c>
      <c r="E2222" s="4">
        <v>211</v>
      </c>
      <c r="F2222" s="4">
        <f>ROUND(Source!Y2196,O2222)</f>
        <v>0</v>
      </c>
      <c r="G2222" s="4" t="s">
        <v>60</v>
      </c>
      <c r="H2222" s="4" t="s">
        <v>61</v>
      </c>
      <c r="I2222" s="4"/>
      <c r="J2222" s="4"/>
      <c r="K2222" s="4">
        <v>211</v>
      </c>
      <c r="L2222" s="4">
        <v>25</v>
      </c>
      <c r="M2222" s="4">
        <v>3</v>
      </c>
      <c r="N2222" s="4" t="s">
        <v>3</v>
      </c>
      <c r="O2222" s="4">
        <v>2</v>
      </c>
      <c r="P2222" s="4"/>
      <c r="Q2222" s="4"/>
      <c r="R2222" s="4"/>
      <c r="S2222" s="4"/>
      <c r="T2222" s="4"/>
      <c r="U2222" s="4"/>
      <c r="V2222" s="4"/>
      <c r="W2222" s="4"/>
    </row>
    <row r="2223" spans="1:23" x14ac:dyDescent="0.2">
      <c r="A2223" s="4">
        <v>50</v>
      </c>
      <c r="B2223" s="4">
        <v>0</v>
      </c>
      <c r="C2223" s="4">
        <v>0</v>
      </c>
      <c r="D2223" s="4">
        <v>1</v>
      </c>
      <c r="E2223" s="4">
        <v>224</v>
      </c>
      <c r="F2223" s="4">
        <f>ROUND(Source!AR2196,O2223)</f>
        <v>0</v>
      </c>
      <c r="G2223" s="4" t="s">
        <v>62</v>
      </c>
      <c r="H2223" s="4" t="s">
        <v>63</v>
      </c>
      <c r="I2223" s="4"/>
      <c r="J2223" s="4"/>
      <c r="K2223" s="4">
        <v>224</v>
      </c>
      <c r="L2223" s="4">
        <v>26</v>
      </c>
      <c r="M2223" s="4">
        <v>3</v>
      </c>
      <c r="N2223" s="4" t="s">
        <v>3</v>
      </c>
      <c r="O2223" s="4">
        <v>2</v>
      </c>
      <c r="P2223" s="4"/>
      <c r="Q2223" s="4"/>
      <c r="R2223" s="4"/>
      <c r="S2223" s="4"/>
      <c r="T2223" s="4"/>
      <c r="U2223" s="4"/>
      <c r="V2223" s="4"/>
      <c r="W2223" s="4"/>
    </row>
    <row r="2225" spans="1:245" x14ac:dyDescent="0.2">
      <c r="A2225" s="1">
        <v>4</v>
      </c>
      <c r="B2225" s="1">
        <v>1</v>
      </c>
      <c r="C2225" s="1"/>
      <c r="D2225" s="1">
        <f>ROW(A2307)</f>
        <v>2307</v>
      </c>
      <c r="E2225" s="1"/>
      <c r="F2225" s="1" t="s">
        <v>304</v>
      </c>
      <c r="G2225" s="1" t="s">
        <v>318</v>
      </c>
      <c r="H2225" s="1" t="s">
        <v>3</v>
      </c>
      <c r="I2225" s="1">
        <v>0</v>
      </c>
      <c r="J2225" s="1"/>
      <c r="K2225" s="1">
        <v>0</v>
      </c>
      <c r="L2225" s="1"/>
      <c r="M2225" s="1"/>
      <c r="N2225" s="1"/>
      <c r="O2225" s="1"/>
      <c r="P2225" s="1"/>
      <c r="Q2225" s="1"/>
      <c r="R2225" s="1"/>
      <c r="S2225" s="1"/>
      <c r="T2225" s="1"/>
      <c r="U2225" s="1" t="s">
        <v>3</v>
      </c>
      <c r="V2225" s="1">
        <v>0</v>
      </c>
      <c r="W2225" s="1"/>
      <c r="X2225" s="1"/>
      <c r="Y2225" s="1"/>
      <c r="Z2225" s="1"/>
      <c r="AA2225" s="1"/>
      <c r="AB2225" s="1" t="s">
        <v>3</v>
      </c>
      <c r="AC2225" s="1" t="s">
        <v>3</v>
      </c>
      <c r="AD2225" s="1" t="s">
        <v>3</v>
      </c>
      <c r="AE2225" s="1" t="s">
        <v>3</v>
      </c>
      <c r="AF2225" s="1" t="s">
        <v>3</v>
      </c>
      <c r="AG2225" s="1" t="s">
        <v>3</v>
      </c>
      <c r="AH2225" s="1"/>
      <c r="AI2225" s="1"/>
      <c r="AJ2225" s="1"/>
      <c r="AK2225" s="1"/>
      <c r="AL2225" s="1"/>
      <c r="AM2225" s="1"/>
      <c r="AN2225" s="1"/>
      <c r="AO2225" s="1"/>
      <c r="AP2225" s="1" t="s">
        <v>3</v>
      </c>
      <c r="AQ2225" s="1" t="s">
        <v>3</v>
      </c>
      <c r="AR2225" s="1" t="s">
        <v>3</v>
      </c>
      <c r="AS2225" s="1"/>
      <c r="AT2225" s="1"/>
      <c r="AU2225" s="1"/>
      <c r="AV2225" s="1"/>
      <c r="AW2225" s="1"/>
      <c r="AX2225" s="1"/>
      <c r="AY2225" s="1"/>
      <c r="AZ2225" s="1" t="s">
        <v>3</v>
      </c>
      <c r="BA2225" s="1"/>
      <c r="BB2225" s="1" t="s">
        <v>3</v>
      </c>
      <c r="BC2225" s="1" t="s">
        <v>3</v>
      </c>
      <c r="BD2225" s="1" t="s">
        <v>3</v>
      </c>
      <c r="BE2225" s="1" t="s">
        <v>3</v>
      </c>
      <c r="BF2225" s="1" t="s">
        <v>3</v>
      </c>
      <c r="BG2225" s="1" t="s">
        <v>3</v>
      </c>
      <c r="BH2225" s="1" t="s">
        <v>3</v>
      </c>
      <c r="BI2225" s="1" t="s">
        <v>3</v>
      </c>
      <c r="BJ2225" s="1" t="s">
        <v>3</v>
      </c>
      <c r="BK2225" s="1" t="s">
        <v>3</v>
      </c>
      <c r="BL2225" s="1" t="s">
        <v>3</v>
      </c>
      <c r="BM2225" s="1" t="s">
        <v>3</v>
      </c>
      <c r="BN2225" s="1" t="s">
        <v>3</v>
      </c>
      <c r="BO2225" s="1" t="s">
        <v>3</v>
      </c>
      <c r="BP2225" s="1" t="s">
        <v>3</v>
      </c>
      <c r="BQ2225" s="1"/>
      <c r="BR2225" s="1"/>
      <c r="BS2225" s="1"/>
      <c r="BT2225" s="1"/>
      <c r="BU2225" s="1"/>
      <c r="BV2225" s="1"/>
      <c r="BW2225" s="1"/>
      <c r="BX2225" s="1">
        <v>0</v>
      </c>
      <c r="BY2225" s="1"/>
      <c r="BZ2225" s="1"/>
      <c r="CA2225" s="1"/>
      <c r="CB2225" s="1"/>
      <c r="CC2225" s="1"/>
      <c r="CD2225" s="1"/>
      <c r="CE2225" s="1"/>
      <c r="CF2225" s="1"/>
      <c r="CG2225" s="1"/>
      <c r="CH2225" s="1"/>
      <c r="CI2225" s="1"/>
      <c r="CJ2225" s="1">
        <v>0</v>
      </c>
    </row>
    <row r="2227" spans="1:245" x14ac:dyDescent="0.2">
      <c r="A2227" s="2">
        <v>52</v>
      </c>
      <c r="B2227" s="2">
        <f t="shared" ref="B2227:G2227" si="924">B2307</f>
        <v>1</v>
      </c>
      <c r="C2227" s="2">
        <f t="shared" si="924"/>
        <v>4</v>
      </c>
      <c r="D2227" s="2">
        <f t="shared" si="924"/>
        <v>2225</v>
      </c>
      <c r="E2227" s="2">
        <f t="shared" si="924"/>
        <v>0</v>
      </c>
      <c r="F2227" s="2" t="str">
        <f t="shared" si="924"/>
        <v>Новый раздел</v>
      </c>
      <c r="G2227" s="2" t="str">
        <f t="shared" si="924"/>
        <v>Новослободская ул. д.57/65</v>
      </c>
      <c r="H2227" s="2"/>
      <c r="I2227" s="2"/>
      <c r="J2227" s="2"/>
      <c r="K2227" s="2"/>
      <c r="L2227" s="2"/>
      <c r="M2227" s="2"/>
      <c r="N2227" s="2"/>
      <c r="O2227" s="2">
        <f t="shared" ref="O2227:AT2227" si="925">O2307</f>
        <v>0</v>
      </c>
      <c r="P2227" s="2">
        <f t="shared" si="925"/>
        <v>0</v>
      </c>
      <c r="Q2227" s="2">
        <f t="shared" si="925"/>
        <v>0</v>
      </c>
      <c r="R2227" s="2">
        <f t="shared" si="925"/>
        <v>0</v>
      </c>
      <c r="S2227" s="2">
        <f t="shared" si="925"/>
        <v>0</v>
      </c>
      <c r="T2227" s="2">
        <f t="shared" si="925"/>
        <v>0</v>
      </c>
      <c r="U2227" s="2">
        <f t="shared" si="925"/>
        <v>0</v>
      </c>
      <c r="V2227" s="2">
        <f t="shared" si="925"/>
        <v>0</v>
      </c>
      <c r="W2227" s="2">
        <f t="shared" si="925"/>
        <v>0</v>
      </c>
      <c r="X2227" s="2">
        <f t="shared" si="925"/>
        <v>0</v>
      </c>
      <c r="Y2227" s="2">
        <f t="shared" si="925"/>
        <v>0</v>
      </c>
      <c r="Z2227" s="2">
        <f t="shared" si="925"/>
        <v>0</v>
      </c>
      <c r="AA2227" s="2">
        <f t="shared" si="925"/>
        <v>0</v>
      </c>
      <c r="AB2227" s="2">
        <f t="shared" si="925"/>
        <v>0</v>
      </c>
      <c r="AC2227" s="2">
        <f t="shared" si="925"/>
        <v>0</v>
      </c>
      <c r="AD2227" s="2">
        <f t="shared" si="925"/>
        <v>0</v>
      </c>
      <c r="AE2227" s="2">
        <f t="shared" si="925"/>
        <v>0</v>
      </c>
      <c r="AF2227" s="2">
        <f t="shared" si="925"/>
        <v>0</v>
      </c>
      <c r="AG2227" s="2">
        <f t="shared" si="925"/>
        <v>0</v>
      </c>
      <c r="AH2227" s="2">
        <f t="shared" si="925"/>
        <v>0</v>
      </c>
      <c r="AI2227" s="2">
        <f t="shared" si="925"/>
        <v>0</v>
      </c>
      <c r="AJ2227" s="2">
        <f t="shared" si="925"/>
        <v>0</v>
      </c>
      <c r="AK2227" s="2">
        <f t="shared" si="925"/>
        <v>0</v>
      </c>
      <c r="AL2227" s="2">
        <f t="shared" si="925"/>
        <v>0</v>
      </c>
      <c r="AM2227" s="2">
        <f t="shared" si="925"/>
        <v>0</v>
      </c>
      <c r="AN2227" s="2">
        <f t="shared" si="925"/>
        <v>0</v>
      </c>
      <c r="AO2227" s="2">
        <f t="shared" si="925"/>
        <v>0</v>
      </c>
      <c r="AP2227" s="2">
        <f t="shared" si="925"/>
        <v>0</v>
      </c>
      <c r="AQ2227" s="2">
        <f t="shared" si="925"/>
        <v>0</v>
      </c>
      <c r="AR2227" s="2">
        <f t="shared" si="925"/>
        <v>0</v>
      </c>
      <c r="AS2227" s="2">
        <f t="shared" si="925"/>
        <v>0</v>
      </c>
      <c r="AT2227" s="2">
        <f t="shared" si="925"/>
        <v>0</v>
      </c>
      <c r="AU2227" s="2">
        <f t="shared" ref="AU2227:BZ2227" si="926">AU2307</f>
        <v>0</v>
      </c>
      <c r="AV2227" s="2">
        <f t="shared" si="926"/>
        <v>0</v>
      </c>
      <c r="AW2227" s="2">
        <f t="shared" si="926"/>
        <v>0</v>
      </c>
      <c r="AX2227" s="2">
        <f t="shared" si="926"/>
        <v>0</v>
      </c>
      <c r="AY2227" s="2">
        <f t="shared" si="926"/>
        <v>0</v>
      </c>
      <c r="AZ2227" s="2">
        <f t="shared" si="926"/>
        <v>0</v>
      </c>
      <c r="BA2227" s="2">
        <f t="shared" si="926"/>
        <v>0</v>
      </c>
      <c r="BB2227" s="2">
        <f t="shared" si="926"/>
        <v>0</v>
      </c>
      <c r="BC2227" s="2">
        <f t="shared" si="926"/>
        <v>0</v>
      </c>
      <c r="BD2227" s="2">
        <f t="shared" si="926"/>
        <v>0</v>
      </c>
      <c r="BE2227" s="2">
        <f t="shared" si="926"/>
        <v>0</v>
      </c>
      <c r="BF2227" s="2">
        <f t="shared" si="926"/>
        <v>0</v>
      </c>
      <c r="BG2227" s="2">
        <f t="shared" si="926"/>
        <v>0</v>
      </c>
      <c r="BH2227" s="2">
        <f t="shared" si="926"/>
        <v>0</v>
      </c>
      <c r="BI2227" s="2">
        <f t="shared" si="926"/>
        <v>0</v>
      </c>
      <c r="BJ2227" s="2">
        <f t="shared" si="926"/>
        <v>0</v>
      </c>
      <c r="BK2227" s="2">
        <f t="shared" si="926"/>
        <v>0</v>
      </c>
      <c r="BL2227" s="2">
        <f t="shared" si="926"/>
        <v>0</v>
      </c>
      <c r="BM2227" s="2">
        <f t="shared" si="926"/>
        <v>0</v>
      </c>
      <c r="BN2227" s="2">
        <f t="shared" si="926"/>
        <v>0</v>
      </c>
      <c r="BO2227" s="2">
        <f t="shared" si="926"/>
        <v>0</v>
      </c>
      <c r="BP2227" s="2">
        <f t="shared" si="926"/>
        <v>0</v>
      </c>
      <c r="BQ2227" s="2">
        <f t="shared" si="926"/>
        <v>0</v>
      </c>
      <c r="BR2227" s="2">
        <f t="shared" si="926"/>
        <v>0</v>
      </c>
      <c r="BS2227" s="2">
        <f t="shared" si="926"/>
        <v>0</v>
      </c>
      <c r="BT2227" s="2">
        <f t="shared" si="926"/>
        <v>0</v>
      </c>
      <c r="BU2227" s="2">
        <f t="shared" si="926"/>
        <v>0</v>
      </c>
      <c r="BV2227" s="2">
        <f t="shared" si="926"/>
        <v>0</v>
      </c>
      <c r="BW2227" s="2">
        <f t="shared" si="926"/>
        <v>0</v>
      </c>
      <c r="BX2227" s="2">
        <f t="shared" si="926"/>
        <v>0</v>
      </c>
      <c r="BY2227" s="2">
        <f t="shared" si="926"/>
        <v>0</v>
      </c>
      <c r="BZ2227" s="2">
        <f t="shared" si="926"/>
        <v>0</v>
      </c>
      <c r="CA2227" s="2">
        <f t="shared" ref="CA2227:DF2227" si="927">CA2307</f>
        <v>0</v>
      </c>
      <c r="CB2227" s="2">
        <f t="shared" si="927"/>
        <v>0</v>
      </c>
      <c r="CC2227" s="2">
        <f t="shared" si="927"/>
        <v>0</v>
      </c>
      <c r="CD2227" s="2">
        <f t="shared" si="927"/>
        <v>0</v>
      </c>
      <c r="CE2227" s="2">
        <f t="shared" si="927"/>
        <v>0</v>
      </c>
      <c r="CF2227" s="2">
        <f t="shared" si="927"/>
        <v>0</v>
      </c>
      <c r="CG2227" s="2">
        <f t="shared" si="927"/>
        <v>0</v>
      </c>
      <c r="CH2227" s="2">
        <f t="shared" si="927"/>
        <v>0</v>
      </c>
      <c r="CI2227" s="2">
        <f t="shared" si="927"/>
        <v>0</v>
      </c>
      <c r="CJ2227" s="2">
        <f t="shared" si="927"/>
        <v>0</v>
      </c>
      <c r="CK2227" s="2">
        <f t="shared" si="927"/>
        <v>0</v>
      </c>
      <c r="CL2227" s="2">
        <f t="shared" si="927"/>
        <v>0</v>
      </c>
      <c r="CM2227" s="2">
        <f t="shared" si="927"/>
        <v>0</v>
      </c>
      <c r="CN2227" s="2">
        <f t="shared" si="927"/>
        <v>0</v>
      </c>
      <c r="CO2227" s="2">
        <f t="shared" si="927"/>
        <v>0</v>
      </c>
      <c r="CP2227" s="2">
        <f t="shared" si="927"/>
        <v>0</v>
      </c>
      <c r="CQ2227" s="2">
        <f t="shared" si="927"/>
        <v>0</v>
      </c>
      <c r="CR2227" s="2">
        <f t="shared" si="927"/>
        <v>0</v>
      </c>
      <c r="CS2227" s="2">
        <f t="shared" si="927"/>
        <v>0</v>
      </c>
      <c r="CT2227" s="2">
        <f t="shared" si="927"/>
        <v>0</v>
      </c>
      <c r="CU2227" s="2">
        <f t="shared" si="927"/>
        <v>0</v>
      </c>
      <c r="CV2227" s="2">
        <f t="shared" si="927"/>
        <v>0</v>
      </c>
      <c r="CW2227" s="2">
        <f t="shared" si="927"/>
        <v>0</v>
      </c>
      <c r="CX2227" s="2">
        <f t="shared" si="927"/>
        <v>0</v>
      </c>
      <c r="CY2227" s="2">
        <f t="shared" si="927"/>
        <v>0</v>
      </c>
      <c r="CZ2227" s="2">
        <f t="shared" si="927"/>
        <v>0</v>
      </c>
      <c r="DA2227" s="2">
        <f t="shared" si="927"/>
        <v>0</v>
      </c>
      <c r="DB2227" s="2">
        <f t="shared" si="927"/>
        <v>0</v>
      </c>
      <c r="DC2227" s="2">
        <f t="shared" si="927"/>
        <v>0</v>
      </c>
      <c r="DD2227" s="2">
        <f t="shared" si="927"/>
        <v>0</v>
      </c>
      <c r="DE2227" s="2">
        <f t="shared" si="927"/>
        <v>0</v>
      </c>
      <c r="DF2227" s="2">
        <f t="shared" si="927"/>
        <v>0</v>
      </c>
      <c r="DG2227" s="3">
        <f t="shared" ref="DG2227:EL2227" si="928">DG2307</f>
        <v>0</v>
      </c>
      <c r="DH2227" s="3">
        <f t="shared" si="928"/>
        <v>0</v>
      </c>
      <c r="DI2227" s="3">
        <f t="shared" si="928"/>
        <v>0</v>
      </c>
      <c r="DJ2227" s="3">
        <f t="shared" si="928"/>
        <v>0</v>
      </c>
      <c r="DK2227" s="3">
        <f t="shared" si="928"/>
        <v>0</v>
      </c>
      <c r="DL2227" s="3">
        <f t="shared" si="928"/>
        <v>0</v>
      </c>
      <c r="DM2227" s="3">
        <f t="shared" si="928"/>
        <v>0</v>
      </c>
      <c r="DN2227" s="3">
        <f t="shared" si="928"/>
        <v>0</v>
      </c>
      <c r="DO2227" s="3">
        <f t="shared" si="928"/>
        <v>0</v>
      </c>
      <c r="DP2227" s="3">
        <f t="shared" si="928"/>
        <v>0</v>
      </c>
      <c r="DQ2227" s="3">
        <f t="shared" si="928"/>
        <v>0</v>
      </c>
      <c r="DR2227" s="3">
        <f t="shared" si="928"/>
        <v>0</v>
      </c>
      <c r="DS2227" s="3">
        <f t="shared" si="928"/>
        <v>0</v>
      </c>
      <c r="DT2227" s="3">
        <f t="shared" si="928"/>
        <v>0</v>
      </c>
      <c r="DU2227" s="3">
        <f t="shared" si="928"/>
        <v>0</v>
      </c>
      <c r="DV2227" s="3">
        <f t="shared" si="928"/>
        <v>0</v>
      </c>
      <c r="DW2227" s="3">
        <f t="shared" si="928"/>
        <v>0</v>
      </c>
      <c r="DX2227" s="3">
        <f t="shared" si="928"/>
        <v>0</v>
      </c>
      <c r="DY2227" s="3">
        <f t="shared" si="928"/>
        <v>0</v>
      </c>
      <c r="DZ2227" s="3">
        <f t="shared" si="928"/>
        <v>0</v>
      </c>
      <c r="EA2227" s="3">
        <f t="shared" si="928"/>
        <v>0</v>
      </c>
      <c r="EB2227" s="3">
        <f t="shared" si="928"/>
        <v>0</v>
      </c>
      <c r="EC2227" s="3">
        <f t="shared" si="928"/>
        <v>0</v>
      </c>
      <c r="ED2227" s="3">
        <f t="shared" si="928"/>
        <v>0</v>
      </c>
      <c r="EE2227" s="3">
        <f t="shared" si="928"/>
        <v>0</v>
      </c>
      <c r="EF2227" s="3">
        <f t="shared" si="928"/>
        <v>0</v>
      </c>
      <c r="EG2227" s="3">
        <f t="shared" si="928"/>
        <v>0</v>
      </c>
      <c r="EH2227" s="3">
        <f t="shared" si="928"/>
        <v>0</v>
      </c>
      <c r="EI2227" s="3">
        <f t="shared" si="928"/>
        <v>0</v>
      </c>
      <c r="EJ2227" s="3">
        <f t="shared" si="928"/>
        <v>0</v>
      </c>
      <c r="EK2227" s="3">
        <f t="shared" si="928"/>
        <v>0</v>
      </c>
      <c r="EL2227" s="3">
        <f t="shared" si="928"/>
        <v>0</v>
      </c>
      <c r="EM2227" s="3">
        <f t="shared" ref="EM2227:FR2227" si="929">EM2307</f>
        <v>0</v>
      </c>
      <c r="EN2227" s="3">
        <f t="shared" si="929"/>
        <v>0</v>
      </c>
      <c r="EO2227" s="3">
        <f t="shared" si="929"/>
        <v>0</v>
      </c>
      <c r="EP2227" s="3">
        <f t="shared" si="929"/>
        <v>0</v>
      </c>
      <c r="EQ2227" s="3">
        <f t="shared" si="929"/>
        <v>0</v>
      </c>
      <c r="ER2227" s="3">
        <f t="shared" si="929"/>
        <v>0</v>
      </c>
      <c r="ES2227" s="3">
        <f t="shared" si="929"/>
        <v>0</v>
      </c>
      <c r="ET2227" s="3">
        <f t="shared" si="929"/>
        <v>0</v>
      </c>
      <c r="EU2227" s="3">
        <f t="shared" si="929"/>
        <v>0</v>
      </c>
      <c r="EV2227" s="3">
        <f t="shared" si="929"/>
        <v>0</v>
      </c>
      <c r="EW2227" s="3">
        <f t="shared" si="929"/>
        <v>0</v>
      </c>
      <c r="EX2227" s="3">
        <f t="shared" si="929"/>
        <v>0</v>
      </c>
      <c r="EY2227" s="3">
        <f t="shared" si="929"/>
        <v>0</v>
      </c>
      <c r="EZ2227" s="3">
        <f t="shared" si="929"/>
        <v>0</v>
      </c>
      <c r="FA2227" s="3">
        <f t="shared" si="929"/>
        <v>0</v>
      </c>
      <c r="FB2227" s="3">
        <f t="shared" si="929"/>
        <v>0</v>
      </c>
      <c r="FC2227" s="3">
        <f t="shared" si="929"/>
        <v>0</v>
      </c>
      <c r="FD2227" s="3">
        <f t="shared" si="929"/>
        <v>0</v>
      </c>
      <c r="FE2227" s="3">
        <f t="shared" si="929"/>
        <v>0</v>
      </c>
      <c r="FF2227" s="3">
        <f t="shared" si="929"/>
        <v>0</v>
      </c>
      <c r="FG2227" s="3">
        <f t="shared" si="929"/>
        <v>0</v>
      </c>
      <c r="FH2227" s="3">
        <f t="shared" si="929"/>
        <v>0</v>
      </c>
      <c r="FI2227" s="3">
        <f t="shared" si="929"/>
        <v>0</v>
      </c>
      <c r="FJ2227" s="3">
        <f t="shared" si="929"/>
        <v>0</v>
      </c>
      <c r="FK2227" s="3">
        <f t="shared" si="929"/>
        <v>0</v>
      </c>
      <c r="FL2227" s="3">
        <f t="shared" si="929"/>
        <v>0</v>
      </c>
      <c r="FM2227" s="3">
        <f t="shared" si="929"/>
        <v>0</v>
      </c>
      <c r="FN2227" s="3">
        <f t="shared" si="929"/>
        <v>0</v>
      </c>
      <c r="FO2227" s="3">
        <f t="shared" si="929"/>
        <v>0</v>
      </c>
      <c r="FP2227" s="3">
        <f t="shared" si="929"/>
        <v>0</v>
      </c>
      <c r="FQ2227" s="3">
        <f t="shared" si="929"/>
        <v>0</v>
      </c>
      <c r="FR2227" s="3">
        <f t="shared" si="929"/>
        <v>0</v>
      </c>
      <c r="FS2227" s="3">
        <f t="shared" ref="FS2227:GX2227" si="930">FS2307</f>
        <v>0</v>
      </c>
      <c r="FT2227" s="3">
        <f t="shared" si="930"/>
        <v>0</v>
      </c>
      <c r="FU2227" s="3">
        <f t="shared" si="930"/>
        <v>0</v>
      </c>
      <c r="FV2227" s="3">
        <f t="shared" si="930"/>
        <v>0</v>
      </c>
      <c r="FW2227" s="3">
        <f t="shared" si="930"/>
        <v>0</v>
      </c>
      <c r="FX2227" s="3">
        <f t="shared" si="930"/>
        <v>0</v>
      </c>
      <c r="FY2227" s="3">
        <f t="shared" si="930"/>
        <v>0</v>
      </c>
      <c r="FZ2227" s="3">
        <f t="shared" si="930"/>
        <v>0</v>
      </c>
      <c r="GA2227" s="3">
        <f t="shared" si="930"/>
        <v>0</v>
      </c>
      <c r="GB2227" s="3">
        <f t="shared" si="930"/>
        <v>0</v>
      </c>
      <c r="GC2227" s="3">
        <f t="shared" si="930"/>
        <v>0</v>
      </c>
      <c r="GD2227" s="3">
        <f t="shared" si="930"/>
        <v>0</v>
      </c>
      <c r="GE2227" s="3">
        <f t="shared" si="930"/>
        <v>0</v>
      </c>
      <c r="GF2227" s="3">
        <f t="shared" si="930"/>
        <v>0</v>
      </c>
      <c r="GG2227" s="3">
        <f t="shared" si="930"/>
        <v>0</v>
      </c>
      <c r="GH2227" s="3">
        <f t="shared" si="930"/>
        <v>0</v>
      </c>
      <c r="GI2227" s="3">
        <f t="shared" si="930"/>
        <v>0</v>
      </c>
      <c r="GJ2227" s="3">
        <f t="shared" si="930"/>
        <v>0</v>
      </c>
      <c r="GK2227" s="3">
        <f t="shared" si="930"/>
        <v>0</v>
      </c>
      <c r="GL2227" s="3">
        <f t="shared" si="930"/>
        <v>0</v>
      </c>
      <c r="GM2227" s="3">
        <f t="shared" si="930"/>
        <v>0</v>
      </c>
      <c r="GN2227" s="3">
        <f t="shared" si="930"/>
        <v>0</v>
      </c>
      <c r="GO2227" s="3">
        <f t="shared" si="930"/>
        <v>0</v>
      </c>
      <c r="GP2227" s="3">
        <f t="shared" si="930"/>
        <v>0</v>
      </c>
      <c r="GQ2227" s="3">
        <f t="shared" si="930"/>
        <v>0</v>
      </c>
      <c r="GR2227" s="3">
        <f t="shared" si="930"/>
        <v>0</v>
      </c>
      <c r="GS2227" s="3">
        <f t="shared" si="930"/>
        <v>0</v>
      </c>
      <c r="GT2227" s="3">
        <f t="shared" si="930"/>
        <v>0</v>
      </c>
      <c r="GU2227" s="3">
        <f t="shared" si="930"/>
        <v>0</v>
      </c>
      <c r="GV2227" s="3">
        <f t="shared" si="930"/>
        <v>0</v>
      </c>
      <c r="GW2227" s="3">
        <f t="shared" si="930"/>
        <v>0</v>
      </c>
      <c r="GX2227" s="3">
        <f t="shared" si="930"/>
        <v>0</v>
      </c>
    </row>
    <row r="2229" spans="1:245" x14ac:dyDescent="0.2">
      <c r="A2229" s="1">
        <v>5</v>
      </c>
      <c r="B2229" s="1">
        <v>1</v>
      </c>
      <c r="C2229" s="1"/>
      <c r="D2229" s="1">
        <f>ROW(A2238)</f>
        <v>2238</v>
      </c>
      <c r="E2229" s="1"/>
      <c r="F2229" s="1" t="s">
        <v>319</v>
      </c>
      <c r="G2229" s="1" t="s">
        <v>161</v>
      </c>
      <c r="H2229" s="1" t="s">
        <v>3</v>
      </c>
      <c r="I2229" s="1">
        <v>0</v>
      </c>
      <c r="J2229" s="1"/>
      <c r="K2229" s="1">
        <v>0</v>
      </c>
      <c r="L2229" s="1"/>
      <c r="M2229" s="1"/>
      <c r="N2229" s="1"/>
      <c r="O2229" s="1"/>
      <c r="P2229" s="1"/>
      <c r="Q2229" s="1"/>
      <c r="R2229" s="1"/>
      <c r="S2229" s="1"/>
      <c r="T2229" s="1"/>
      <c r="U2229" s="1" t="s">
        <v>3</v>
      </c>
      <c r="V2229" s="1">
        <v>0</v>
      </c>
      <c r="W2229" s="1"/>
      <c r="X2229" s="1"/>
      <c r="Y2229" s="1"/>
      <c r="Z2229" s="1"/>
      <c r="AA2229" s="1"/>
      <c r="AB2229" s="1" t="s">
        <v>3</v>
      </c>
      <c r="AC2229" s="1" t="s">
        <v>3</v>
      </c>
      <c r="AD2229" s="1" t="s">
        <v>3</v>
      </c>
      <c r="AE2229" s="1" t="s">
        <v>3</v>
      </c>
      <c r="AF2229" s="1" t="s">
        <v>3</v>
      </c>
      <c r="AG2229" s="1" t="s">
        <v>3</v>
      </c>
      <c r="AH2229" s="1"/>
      <c r="AI2229" s="1"/>
      <c r="AJ2229" s="1"/>
      <c r="AK2229" s="1"/>
      <c r="AL2229" s="1"/>
      <c r="AM2229" s="1"/>
      <c r="AN2229" s="1"/>
      <c r="AO2229" s="1"/>
      <c r="AP2229" s="1" t="s">
        <v>3</v>
      </c>
      <c r="AQ2229" s="1" t="s">
        <v>3</v>
      </c>
      <c r="AR2229" s="1" t="s">
        <v>3</v>
      </c>
      <c r="AS2229" s="1"/>
      <c r="AT2229" s="1"/>
      <c r="AU2229" s="1"/>
      <c r="AV2229" s="1"/>
      <c r="AW2229" s="1"/>
      <c r="AX2229" s="1"/>
      <c r="AY2229" s="1"/>
      <c r="AZ2229" s="1" t="s">
        <v>3</v>
      </c>
      <c r="BA2229" s="1"/>
      <c r="BB2229" s="1" t="s">
        <v>3</v>
      </c>
      <c r="BC2229" s="1" t="s">
        <v>3</v>
      </c>
      <c r="BD2229" s="1" t="s">
        <v>3</v>
      </c>
      <c r="BE2229" s="1" t="s">
        <v>3</v>
      </c>
      <c r="BF2229" s="1" t="s">
        <v>3</v>
      </c>
      <c r="BG2229" s="1" t="s">
        <v>3</v>
      </c>
      <c r="BH2229" s="1" t="s">
        <v>3</v>
      </c>
      <c r="BI2229" s="1" t="s">
        <v>3</v>
      </c>
      <c r="BJ2229" s="1" t="s">
        <v>3</v>
      </c>
      <c r="BK2229" s="1" t="s">
        <v>3</v>
      </c>
      <c r="BL2229" s="1" t="s">
        <v>3</v>
      </c>
      <c r="BM2229" s="1" t="s">
        <v>3</v>
      </c>
      <c r="BN2229" s="1" t="s">
        <v>3</v>
      </c>
      <c r="BO2229" s="1" t="s">
        <v>3</v>
      </c>
      <c r="BP2229" s="1" t="s">
        <v>3</v>
      </c>
      <c r="BQ2229" s="1"/>
      <c r="BR2229" s="1"/>
      <c r="BS2229" s="1"/>
      <c r="BT2229" s="1"/>
      <c r="BU2229" s="1"/>
      <c r="BV2229" s="1"/>
      <c r="BW2229" s="1"/>
      <c r="BX2229" s="1">
        <v>0</v>
      </c>
      <c r="BY2229" s="1"/>
      <c r="BZ2229" s="1"/>
      <c r="CA2229" s="1"/>
      <c r="CB2229" s="1"/>
      <c r="CC2229" s="1"/>
      <c r="CD2229" s="1"/>
      <c r="CE2229" s="1"/>
      <c r="CF2229" s="1"/>
      <c r="CG2229" s="1"/>
      <c r="CH2229" s="1"/>
      <c r="CI2229" s="1"/>
      <c r="CJ2229" s="1">
        <v>0</v>
      </c>
    </row>
    <row r="2231" spans="1:245" x14ac:dyDescent="0.2">
      <c r="A2231" s="2">
        <v>52</v>
      </c>
      <c r="B2231" s="2">
        <f t="shared" ref="B2231:G2231" si="931">B2238</f>
        <v>1</v>
      </c>
      <c r="C2231" s="2">
        <f t="shared" si="931"/>
        <v>5</v>
      </c>
      <c r="D2231" s="2">
        <f t="shared" si="931"/>
        <v>2229</v>
      </c>
      <c r="E2231" s="2">
        <f t="shared" si="931"/>
        <v>0</v>
      </c>
      <c r="F2231" s="2" t="str">
        <f t="shared" si="931"/>
        <v>Новый подраздел</v>
      </c>
      <c r="G2231" s="2" t="str">
        <f t="shared" si="931"/>
        <v>Подготовительные работы</v>
      </c>
      <c r="H2231" s="2"/>
      <c r="I2231" s="2"/>
      <c r="J2231" s="2"/>
      <c r="K2231" s="2"/>
      <c r="L2231" s="2"/>
      <c r="M2231" s="2"/>
      <c r="N2231" s="2"/>
      <c r="O2231" s="2">
        <f t="shared" ref="O2231:AT2231" si="932">O2238</f>
        <v>0</v>
      </c>
      <c r="P2231" s="2">
        <f t="shared" si="932"/>
        <v>0</v>
      </c>
      <c r="Q2231" s="2">
        <f t="shared" si="932"/>
        <v>0</v>
      </c>
      <c r="R2231" s="2">
        <f t="shared" si="932"/>
        <v>0</v>
      </c>
      <c r="S2231" s="2">
        <f t="shared" si="932"/>
        <v>0</v>
      </c>
      <c r="T2231" s="2">
        <f t="shared" si="932"/>
        <v>0</v>
      </c>
      <c r="U2231" s="2">
        <f t="shared" si="932"/>
        <v>0</v>
      </c>
      <c r="V2231" s="2">
        <f t="shared" si="932"/>
        <v>0</v>
      </c>
      <c r="W2231" s="2">
        <f t="shared" si="932"/>
        <v>0</v>
      </c>
      <c r="X2231" s="2">
        <f t="shared" si="932"/>
        <v>0</v>
      </c>
      <c r="Y2231" s="2">
        <f t="shared" si="932"/>
        <v>0</v>
      </c>
      <c r="Z2231" s="2">
        <f t="shared" si="932"/>
        <v>0</v>
      </c>
      <c r="AA2231" s="2">
        <f t="shared" si="932"/>
        <v>0</v>
      </c>
      <c r="AB2231" s="2">
        <f t="shared" si="932"/>
        <v>0</v>
      </c>
      <c r="AC2231" s="2">
        <f t="shared" si="932"/>
        <v>0</v>
      </c>
      <c r="AD2231" s="2">
        <f t="shared" si="932"/>
        <v>0</v>
      </c>
      <c r="AE2231" s="2">
        <f t="shared" si="932"/>
        <v>0</v>
      </c>
      <c r="AF2231" s="2">
        <f t="shared" si="932"/>
        <v>0</v>
      </c>
      <c r="AG2231" s="2">
        <f t="shared" si="932"/>
        <v>0</v>
      </c>
      <c r="AH2231" s="2">
        <f t="shared" si="932"/>
        <v>0</v>
      </c>
      <c r="AI2231" s="2">
        <f t="shared" si="932"/>
        <v>0</v>
      </c>
      <c r="AJ2231" s="2">
        <f t="shared" si="932"/>
        <v>0</v>
      </c>
      <c r="AK2231" s="2">
        <f t="shared" si="932"/>
        <v>0</v>
      </c>
      <c r="AL2231" s="2">
        <f t="shared" si="932"/>
        <v>0</v>
      </c>
      <c r="AM2231" s="2">
        <f t="shared" si="932"/>
        <v>0</v>
      </c>
      <c r="AN2231" s="2">
        <f t="shared" si="932"/>
        <v>0</v>
      </c>
      <c r="AO2231" s="2">
        <f t="shared" si="932"/>
        <v>0</v>
      </c>
      <c r="AP2231" s="2">
        <f t="shared" si="932"/>
        <v>0</v>
      </c>
      <c r="AQ2231" s="2">
        <f t="shared" si="932"/>
        <v>0</v>
      </c>
      <c r="AR2231" s="2">
        <f t="shared" si="932"/>
        <v>0</v>
      </c>
      <c r="AS2231" s="2">
        <f t="shared" si="932"/>
        <v>0</v>
      </c>
      <c r="AT2231" s="2">
        <f t="shared" si="932"/>
        <v>0</v>
      </c>
      <c r="AU2231" s="2">
        <f t="shared" ref="AU2231:BZ2231" si="933">AU2238</f>
        <v>0</v>
      </c>
      <c r="AV2231" s="2">
        <f t="shared" si="933"/>
        <v>0</v>
      </c>
      <c r="AW2231" s="2">
        <f t="shared" si="933"/>
        <v>0</v>
      </c>
      <c r="AX2231" s="2">
        <f t="shared" si="933"/>
        <v>0</v>
      </c>
      <c r="AY2231" s="2">
        <f t="shared" si="933"/>
        <v>0</v>
      </c>
      <c r="AZ2231" s="2">
        <f t="shared" si="933"/>
        <v>0</v>
      </c>
      <c r="BA2231" s="2">
        <f t="shared" si="933"/>
        <v>0</v>
      </c>
      <c r="BB2231" s="2">
        <f t="shared" si="933"/>
        <v>0</v>
      </c>
      <c r="BC2231" s="2">
        <f t="shared" si="933"/>
        <v>0</v>
      </c>
      <c r="BD2231" s="2">
        <f t="shared" si="933"/>
        <v>0</v>
      </c>
      <c r="BE2231" s="2">
        <f t="shared" si="933"/>
        <v>0</v>
      </c>
      <c r="BF2231" s="2">
        <f t="shared" si="933"/>
        <v>0</v>
      </c>
      <c r="BG2231" s="2">
        <f t="shared" si="933"/>
        <v>0</v>
      </c>
      <c r="BH2231" s="2">
        <f t="shared" si="933"/>
        <v>0</v>
      </c>
      <c r="BI2231" s="2">
        <f t="shared" si="933"/>
        <v>0</v>
      </c>
      <c r="BJ2231" s="2">
        <f t="shared" si="933"/>
        <v>0</v>
      </c>
      <c r="BK2231" s="2">
        <f t="shared" si="933"/>
        <v>0</v>
      </c>
      <c r="BL2231" s="2">
        <f t="shared" si="933"/>
        <v>0</v>
      </c>
      <c r="BM2231" s="2">
        <f t="shared" si="933"/>
        <v>0</v>
      </c>
      <c r="BN2231" s="2">
        <f t="shared" si="933"/>
        <v>0</v>
      </c>
      <c r="BO2231" s="2">
        <f t="shared" si="933"/>
        <v>0</v>
      </c>
      <c r="BP2231" s="2">
        <f t="shared" si="933"/>
        <v>0</v>
      </c>
      <c r="BQ2231" s="2">
        <f t="shared" si="933"/>
        <v>0</v>
      </c>
      <c r="BR2231" s="2">
        <f t="shared" si="933"/>
        <v>0</v>
      </c>
      <c r="BS2231" s="2">
        <f t="shared" si="933"/>
        <v>0</v>
      </c>
      <c r="BT2231" s="2">
        <f t="shared" si="933"/>
        <v>0</v>
      </c>
      <c r="BU2231" s="2">
        <f t="shared" si="933"/>
        <v>0</v>
      </c>
      <c r="BV2231" s="2">
        <f t="shared" si="933"/>
        <v>0</v>
      </c>
      <c r="BW2231" s="2">
        <f t="shared" si="933"/>
        <v>0</v>
      </c>
      <c r="BX2231" s="2">
        <f t="shared" si="933"/>
        <v>0</v>
      </c>
      <c r="BY2231" s="2">
        <f t="shared" si="933"/>
        <v>0</v>
      </c>
      <c r="BZ2231" s="2">
        <f t="shared" si="933"/>
        <v>0</v>
      </c>
      <c r="CA2231" s="2">
        <f t="shared" ref="CA2231:DF2231" si="934">CA2238</f>
        <v>0</v>
      </c>
      <c r="CB2231" s="2">
        <f t="shared" si="934"/>
        <v>0</v>
      </c>
      <c r="CC2231" s="2">
        <f t="shared" si="934"/>
        <v>0</v>
      </c>
      <c r="CD2231" s="2">
        <f t="shared" si="934"/>
        <v>0</v>
      </c>
      <c r="CE2231" s="2">
        <f t="shared" si="934"/>
        <v>0</v>
      </c>
      <c r="CF2231" s="2">
        <f t="shared" si="934"/>
        <v>0</v>
      </c>
      <c r="CG2231" s="2">
        <f t="shared" si="934"/>
        <v>0</v>
      </c>
      <c r="CH2231" s="2">
        <f t="shared" si="934"/>
        <v>0</v>
      </c>
      <c r="CI2231" s="2">
        <f t="shared" si="934"/>
        <v>0</v>
      </c>
      <c r="CJ2231" s="2">
        <f t="shared" si="934"/>
        <v>0</v>
      </c>
      <c r="CK2231" s="2">
        <f t="shared" si="934"/>
        <v>0</v>
      </c>
      <c r="CL2231" s="2">
        <f t="shared" si="934"/>
        <v>0</v>
      </c>
      <c r="CM2231" s="2">
        <f t="shared" si="934"/>
        <v>0</v>
      </c>
      <c r="CN2231" s="2">
        <f t="shared" si="934"/>
        <v>0</v>
      </c>
      <c r="CO2231" s="2">
        <f t="shared" si="934"/>
        <v>0</v>
      </c>
      <c r="CP2231" s="2">
        <f t="shared" si="934"/>
        <v>0</v>
      </c>
      <c r="CQ2231" s="2">
        <f t="shared" si="934"/>
        <v>0</v>
      </c>
      <c r="CR2231" s="2">
        <f t="shared" si="934"/>
        <v>0</v>
      </c>
      <c r="CS2231" s="2">
        <f t="shared" si="934"/>
        <v>0</v>
      </c>
      <c r="CT2231" s="2">
        <f t="shared" si="934"/>
        <v>0</v>
      </c>
      <c r="CU2231" s="2">
        <f t="shared" si="934"/>
        <v>0</v>
      </c>
      <c r="CV2231" s="2">
        <f t="shared" si="934"/>
        <v>0</v>
      </c>
      <c r="CW2231" s="2">
        <f t="shared" si="934"/>
        <v>0</v>
      </c>
      <c r="CX2231" s="2">
        <f t="shared" si="934"/>
        <v>0</v>
      </c>
      <c r="CY2231" s="2">
        <f t="shared" si="934"/>
        <v>0</v>
      </c>
      <c r="CZ2231" s="2">
        <f t="shared" si="934"/>
        <v>0</v>
      </c>
      <c r="DA2231" s="2">
        <f t="shared" si="934"/>
        <v>0</v>
      </c>
      <c r="DB2231" s="2">
        <f t="shared" si="934"/>
        <v>0</v>
      </c>
      <c r="DC2231" s="2">
        <f t="shared" si="934"/>
        <v>0</v>
      </c>
      <c r="DD2231" s="2">
        <f t="shared" si="934"/>
        <v>0</v>
      </c>
      <c r="DE2231" s="2">
        <f t="shared" si="934"/>
        <v>0</v>
      </c>
      <c r="DF2231" s="2">
        <f t="shared" si="934"/>
        <v>0</v>
      </c>
      <c r="DG2231" s="3">
        <f t="shared" ref="DG2231:EL2231" si="935">DG2238</f>
        <v>0</v>
      </c>
      <c r="DH2231" s="3">
        <f t="shared" si="935"/>
        <v>0</v>
      </c>
      <c r="DI2231" s="3">
        <f t="shared" si="935"/>
        <v>0</v>
      </c>
      <c r="DJ2231" s="3">
        <f t="shared" si="935"/>
        <v>0</v>
      </c>
      <c r="DK2231" s="3">
        <f t="shared" si="935"/>
        <v>0</v>
      </c>
      <c r="DL2231" s="3">
        <f t="shared" si="935"/>
        <v>0</v>
      </c>
      <c r="DM2231" s="3">
        <f t="shared" si="935"/>
        <v>0</v>
      </c>
      <c r="DN2231" s="3">
        <f t="shared" si="935"/>
        <v>0</v>
      </c>
      <c r="DO2231" s="3">
        <f t="shared" si="935"/>
        <v>0</v>
      </c>
      <c r="DP2231" s="3">
        <f t="shared" si="935"/>
        <v>0</v>
      </c>
      <c r="DQ2231" s="3">
        <f t="shared" si="935"/>
        <v>0</v>
      </c>
      <c r="DR2231" s="3">
        <f t="shared" si="935"/>
        <v>0</v>
      </c>
      <c r="DS2231" s="3">
        <f t="shared" si="935"/>
        <v>0</v>
      </c>
      <c r="DT2231" s="3">
        <f t="shared" si="935"/>
        <v>0</v>
      </c>
      <c r="DU2231" s="3">
        <f t="shared" si="935"/>
        <v>0</v>
      </c>
      <c r="DV2231" s="3">
        <f t="shared" si="935"/>
        <v>0</v>
      </c>
      <c r="DW2231" s="3">
        <f t="shared" si="935"/>
        <v>0</v>
      </c>
      <c r="DX2231" s="3">
        <f t="shared" si="935"/>
        <v>0</v>
      </c>
      <c r="DY2231" s="3">
        <f t="shared" si="935"/>
        <v>0</v>
      </c>
      <c r="DZ2231" s="3">
        <f t="shared" si="935"/>
        <v>0</v>
      </c>
      <c r="EA2231" s="3">
        <f t="shared" si="935"/>
        <v>0</v>
      </c>
      <c r="EB2231" s="3">
        <f t="shared" si="935"/>
        <v>0</v>
      </c>
      <c r="EC2231" s="3">
        <f t="shared" si="935"/>
        <v>0</v>
      </c>
      <c r="ED2231" s="3">
        <f t="shared" si="935"/>
        <v>0</v>
      </c>
      <c r="EE2231" s="3">
        <f t="shared" si="935"/>
        <v>0</v>
      </c>
      <c r="EF2231" s="3">
        <f t="shared" si="935"/>
        <v>0</v>
      </c>
      <c r="EG2231" s="3">
        <f t="shared" si="935"/>
        <v>0</v>
      </c>
      <c r="EH2231" s="3">
        <f t="shared" si="935"/>
        <v>0</v>
      </c>
      <c r="EI2231" s="3">
        <f t="shared" si="935"/>
        <v>0</v>
      </c>
      <c r="EJ2231" s="3">
        <f t="shared" si="935"/>
        <v>0</v>
      </c>
      <c r="EK2231" s="3">
        <f t="shared" si="935"/>
        <v>0</v>
      </c>
      <c r="EL2231" s="3">
        <f t="shared" si="935"/>
        <v>0</v>
      </c>
      <c r="EM2231" s="3">
        <f t="shared" ref="EM2231:FR2231" si="936">EM2238</f>
        <v>0</v>
      </c>
      <c r="EN2231" s="3">
        <f t="shared" si="936"/>
        <v>0</v>
      </c>
      <c r="EO2231" s="3">
        <f t="shared" si="936"/>
        <v>0</v>
      </c>
      <c r="EP2231" s="3">
        <f t="shared" si="936"/>
        <v>0</v>
      </c>
      <c r="EQ2231" s="3">
        <f t="shared" si="936"/>
        <v>0</v>
      </c>
      <c r="ER2231" s="3">
        <f t="shared" si="936"/>
        <v>0</v>
      </c>
      <c r="ES2231" s="3">
        <f t="shared" si="936"/>
        <v>0</v>
      </c>
      <c r="ET2231" s="3">
        <f t="shared" si="936"/>
        <v>0</v>
      </c>
      <c r="EU2231" s="3">
        <f t="shared" si="936"/>
        <v>0</v>
      </c>
      <c r="EV2231" s="3">
        <f t="shared" si="936"/>
        <v>0</v>
      </c>
      <c r="EW2231" s="3">
        <f t="shared" si="936"/>
        <v>0</v>
      </c>
      <c r="EX2231" s="3">
        <f t="shared" si="936"/>
        <v>0</v>
      </c>
      <c r="EY2231" s="3">
        <f t="shared" si="936"/>
        <v>0</v>
      </c>
      <c r="EZ2231" s="3">
        <f t="shared" si="936"/>
        <v>0</v>
      </c>
      <c r="FA2231" s="3">
        <f t="shared" si="936"/>
        <v>0</v>
      </c>
      <c r="FB2231" s="3">
        <f t="shared" si="936"/>
        <v>0</v>
      </c>
      <c r="FC2231" s="3">
        <f t="shared" si="936"/>
        <v>0</v>
      </c>
      <c r="FD2231" s="3">
        <f t="shared" si="936"/>
        <v>0</v>
      </c>
      <c r="FE2231" s="3">
        <f t="shared" si="936"/>
        <v>0</v>
      </c>
      <c r="FF2231" s="3">
        <f t="shared" si="936"/>
        <v>0</v>
      </c>
      <c r="FG2231" s="3">
        <f t="shared" si="936"/>
        <v>0</v>
      </c>
      <c r="FH2231" s="3">
        <f t="shared" si="936"/>
        <v>0</v>
      </c>
      <c r="FI2231" s="3">
        <f t="shared" si="936"/>
        <v>0</v>
      </c>
      <c r="FJ2231" s="3">
        <f t="shared" si="936"/>
        <v>0</v>
      </c>
      <c r="FK2231" s="3">
        <f t="shared" si="936"/>
        <v>0</v>
      </c>
      <c r="FL2231" s="3">
        <f t="shared" si="936"/>
        <v>0</v>
      </c>
      <c r="FM2231" s="3">
        <f t="shared" si="936"/>
        <v>0</v>
      </c>
      <c r="FN2231" s="3">
        <f t="shared" si="936"/>
        <v>0</v>
      </c>
      <c r="FO2231" s="3">
        <f t="shared" si="936"/>
        <v>0</v>
      </c>
      <c r="FP2231" s="3">
        <f t="shared" si="936"/>
        <v>0</v>
      </c>
      <c r="FQ2231" s="3">
        <f t="shared" si="936"/>
        <v>0</v>
      </c>
      <c r="FR2231" s="3">
        <f t="shared" si="936"/>
        <v>0</v>
      </c>
      <c r="FS2231" s="3">
        <f t="shared" ref="FS2231:GX2231" si="937">FS2238</f>
        <v>0</v>
      </c>
      <c r="FT2231" s="3">
        <f t="shared" si="937"/>
        <v>0</v>
      </c>
      <c r="FU2231" s="3">
        <f t="shared" si="937"/>
        <v>0</v>
      </c>
      <c r="FV2231" s="3">
        <f t="shared" si="937"/>
        <v>0</v>
      </c>
      <c r="FW2231" s="3">
        <f t="shared" si="937"/>
        <v>0</v>
      </c>
      <c r="FX2231" s="3">
        <f t="shared" si="937"/>
        <v>0</v>
      </c>
      <c r="FY2231" s="3">
        <f t="shared" si="937"/>
        <v>0</v>
      </c>
      <c r="FZ2231" s="3">
        <f t="shared" si="937"/>
        <v>0</v>
      </c>
      <c r="GA2231" s="3">
        <f t="shared" si="937"/>
        <v>0</v>
      </c>
      <c r="GB2231" s="3">
        <f t="shared" si="937"/>
        <v>0</v>
      </c>
      <c r="GC2231" s="3">
        <f t="shared" si="937"/>
        <v>0</v>
      </c>
      <c r="GD2231" s="3">
        <f t="shared" si="937"/>
        <v>0</v>
      </c>
      <c r="GE2231" s="3">
        <f t="shared" si="937"/>
        <v>0</v>
      </c>
      <c r="GF2231" s="3">
        <f t="shared" si="937"/>
        <v>0</v>
      </c>
      <c r="GG2231" s="3">
        <f t="shared" si="937"/>
        <v>0</v>
      </c>
      <c r="GH2231" s="3">
        <f t="shared" si="937"/>
        <v>0</v>
      </c>
      <c r="GI2231" s="3">
        <f t="shared" si="937"/>
        <v>0</v>
      </c>
      <c r="GJ2231" s="3">
        <f t="shared" si="937"/>
        <v>0</v>
      </c>
      <c r="GK2231" s="3">
        <f t="shared" si="937"/>
        <v>0</v>
      </c>
      <c r="GL2231" s="3">
        <f t="shared" si="937"/>
        <v>0</v>
      </c>
      <c r="GM2231" s="3">
        <f t="shared" si="937"/>
        <v>0</v>
      </c>
      <c r="GN2231" s="3">
        <f t="shared" si="937"/>
        <v>0</v>
      </c>
      <c r="GO2231" s="3">
        <f t="shared" si="937"/>
        <v>0</v>
      </c>
      <c r="GP2231" s="3">
        <f t="shared" si="937"/>
        <v>0</v>
      </c>
      <c r="GQ2231" s="3">
        <f t="shared" si="937"/>
        <v>0</v>
      </c>
      <c r="GR2231" s="3">
        <f t="shared" si="937"/>
        <v>0</v>
      </c>
      <c r="GS2231" s="3">
        <f t="shared" si="937"/>
        <v>0</v>
      </c>
      <c r="GT2231" s="3">
        <f t="shared" si="937"/>
        <v>0</v>
      </c>
      <c r="GU2231" s="3">
        <f t="shared" si="937"/>
        <v>0</v>
      </c>
      <c r="GV2231" s="3">
        <f t="shared" si="937"/>
        <v>0</v>
      </c>
      <c r="GW2231" s="3">
        <f t="shared" si="937"/>
        <v>0</v>
      </c>
      <c r="GX2231" s="3">
        <f t="shared" si="937"/>
        <v>0</v>
      </c>
    </row>
    <row r="2233" spans="1:245" x14ac:dyDescent="0.2">
      <c r="A2233">
        <v>17</v>
      </c>
      <c r="B2233">
        <v>1</v>
      </c>
      <c r="C2233">
        <f>ROW(SmtRes!A298)</f>
        <v>298</v>
      </c>
      <c r="D2233">
        <f>ROW(EtalonRes!A290)</f>
        <v>290</v>
      </c>
      <c r="E2233" t="s">
        <v>138</v>
      </c>
      <c r="F2233" t="s">
        <v>320</v>
      </c>
      <c r="G2233" t="s">
        <v>321</v>
      </c>
      <c r="H2233" t="s">
        <v>202</v>
      </c>
      <c r="I2233">
        <v>0</v>
      </c>
      <c r="J2233">
        <v>0</v>
      </c>
      <c r="O2233">
        <f>ROUND(CP2233,2)</f>
        <v>0</v>
      </c>
      <c r="P2233">
        <f>ROUND(CQ2233*I2233,2)</f>
        <v>0</v>
      </c>
      <c r="Q2233">
        <f>ROUND(CR2233*I2233,2)</f>
        <v>0</v>
      </c>
      <c r="R2233">
        <f>ROUND(CS2233*I2233,2)</f>
        <v>0</v>
      </c>
      <c r="S2233">
        <f>ROUND(CT2233*I2233,2)</f>
        <v>0</v>
      </c>
      <c r="T2233">
        <f>ROUND(CU2233*I2233,2)</f>
        <v>0</v>
      </c>
      <c r="U2233">
        <f>CV2233*I2233</f>
        <v>0</v>
      </c>
      <c r="V2233">
        <f>CW2233*I2233</f>
        <v>0</v>
      </c>
      <c r="W2233">
        <f>ROUND(CX2233*I2233,2)</f>
        <v>0</v>
      </c>
      <c r="X2233">
        <f t="shared" ref="X2233:Y2236" si="938">ROUND(CY2233,2)</f>
        <v>0</v>
      </c>
      <c r="Y2233">
        <f t="shared" si="938"/>
        <v>0</v>
      </c>
      <c r="AA2233">
        <v>36286615</v>
      </c>
      <c r="AB2233">
        <f>ROUND((AC2233+AD2233+AF2233),6)</f>
        <v>2793.03</v>
      </c>
      <c r="AC2233">
        <f>ROUND((ES2233),6)</f>
        <v>0</v>
      </c>
      <c r="AD2233">
        <f>ROUND((((ET2233)-(EU2233))+AE2233),6)</f>
        <v>0</v>
      </c>
      <c r="AE2233">
        <f>ROUND((EU2233),6)</f>
        <v>0</v>
      </c>
      <c r="AF2233">
        <f>ROUND((EV2233),6)</f>
        <v>2793.03</v>
      </c>
      <c r="AG2233">
        <f>ROUND((AP2233),6)</f>
        <v>0</v>
      </c>
      <c r="AH2233">
        <f>(EW2233)</f>
        <v>18.68</v>
      </c>
      <c r="AI2233">
        <f>(EX2233)</f>
        <v>0</v>
      </c>
      <c r="AJ2233">
        <f>(AS2233)</f>
        <v>0</v>
      </c>
      <c r="AK2233">
        <v>2793.03</v>
      </c>
      <c r="AL2233">
        <v>0</v>
      </c>
      <c r="AM2233">
        <v>0</v>
      </c>
      <c r="AN2233">
        <v>0</v>
      </c>
      <c r="AO2233">
        <v>2793.03</v>
      </c>
      <c r="AP2233">
        <v>0</v>
      </c>
      <c r="AQ2233">
        <v>18.68</v>
      </c>
      <c r="AR2233">
        <v>0</v>
      </c>
      <c r="AS2233">
        <v>0</v>
      </c>
      <c r="AT2233">
        <v>70</v>
      </c>
      <c r="AU2233">
        <v>10</v>
      </c>
      <c r="AV2233">
        <v>1</v>
      </c>
      <c r="AW2233">
        <v>1</v>
      </c>
      <c r="AZ2233">
        <v>1</v>
      </c>
      <c r="BA2233">
        <v>1</v>
      </c>
      <c r="BB2233">
        <v>1</v>
      </c>
      <c r="BC2233">
        <v>1</v>
      </c>
      <c r="BD2233" t="s">
        <v>3</v>
      </c>
      <c r="BE2233" t="s">
        <v>3</v>
      </c>
      <c r="BF2233" t="s">
        <v>3</v>
      </c>
      <c r="BG2233" t="s">
        <v>3</v>
      </c>
      <c r="BH2233">
        <v>0</v>
      </c>
      <c r="BI2233">
        <v>4</v>
      </c>
      <c r="BJ2233" t="s">
        <v>322</v>
      </c>
      <c r="BM2233">
        <v>0</v>
      </c>
      <c r="BN2233">
        <v>0</v>
      </c>
      <c r="BO2233" t="s">
        <v>3</v>
      </c>
      <c r="BP2233">
        <v>0</v>
      </c>
      <c r="BQ2233">
        <v>1</v>
      </c>
      <c r="BR2233">
        <v>0</v>
      </c>
      <c r="BS2233">
        <v>1</v>
      </c>
      <c r="BT2233">
        <v>1</v>
      </c>
      <c r="BU2233">
        <v>1</v>
      </c>
      <c r="BV2233">
        <v>1</v>
      </c>
      <c r="BW2233">
        <v>1</v>
      </c>
      <c r="BX2233">
        <v>1</v>
      </c>
      <c r="BY2233" t="s">
        <v>3</v>
      </c>
      <c r="BZ2233">
        <v>70</v>
      </c>
      <c r="CA2233">
        <v>10</v>
      </c>
      <c r="CE2233">
        <v>0</v>
      </c>
      <c r="CF2233">
        <v>0</v>
      </c>
      <c r="CG2233">
        <v>0</v>
      </c>
      <c r="CM2233">
        <v>0</v>
      </c>
      <c r="CN2233" t="s">
        <v>3</v>
      </c>
      <c r="CO2233">
        <v>0</v>
      </c>
      <c r="CP2233">
        <f>(P2233+Q2233+S2233)</f>
        <v>0</v>
      </c>
      <c r="CQ2233">
        <f>(AC2233*BC2233*AW2233)</f>
        <v>0</v>
      </c>
      <c r="CR2233">
        <f>((((ET2233)*BB2233-(EU2233)*BS2233)+AE2233*BS2233)*AV2233)</f>
        <v>0</v>
      </c>
      <c r="CS2233">
        <f>(AE2233*BS2233*AV2233)</f>
        <v>0</v>
      </c>
      <c r="CT2233">
        <f>(AF2233*BA2233*AV2233)</f>
        <v>2793.03</v>
      </c>
      <c r="CU2233">
        <f>AG2233</f>
        <v>0</v>
      </c>
      <c r="CV2233">
        <f>(AH2233*AV2233)</f>
        <v>18.68</v>
      </c>
      <c r="CW2233">
        <f t="shared" ref="CW2233:CX2236" si="939">AI2233</f>
        <v>0</v>
      </c>
      <c r="CX2233">
        <f t="shared" si="939"/>
        <v>0</v>
      </c>
      <c r="CY2233">
        <f>((S2233*BZ2233)/100)</f>
        <v>0</v>
      </c>
      <c r="CZ2233">
        <f>((S2233*CA2233)/100)</f>
        <v>0</v>
      </c>
      <c r="DC2233" t="s">
        <v>3</v>
      </c>
      <c r="DD2233" t="s">
        <v>3</v>
      </c>
      <c r="DE2233" t="s">
        <v>3</v>
      </c>
      <c r="DF2233" t="s">
        <v>3</v>
      </c>
      <c r="DG2233" t="s">
        <v>3</v>
      </c>
      <c r="DH2233" t="s">
        <v>3</v>
      </c>
      <c r="DI2233" t="s">
        <v>3</v>
      </c>
      <c r="DJ2233" t="s">
        <v>3</v>
      </c>
      <c r="DK2233" t="s">
        <v>3</v>
      </c>
      <c r="DL2233" t="s">
        <v>3</v>
      </c>
      <c r="DM2233" t="s">
        <v>3</v>
      </c>
      <c r="DN2233">
        <v>0</v>
      </c>
      <c r="DO2233">
        <v>0</v>
      </c>
      <c r="DP2233">
        <v>1</v>
      </c>
      <c r="DQ2233">
        <v>1</v>
      </c>
      <c r="DU2233">
        <v>1005</v>
      </c>
      <c r="DV2233" t="s">
        <v>202</v>
      </c>
      <c r="DW2233" t="s">
        <v>202</v>
      </c>
      <c r="DX2233">
        <v>100</v>
      </c>
      <c r="EE2233">
        <v>34857346</v>
      </c>
      <c r="EF2233">
        <v>1</v>
      </c>
      <c r="EG2233" t="s">
        <v>86</v>
      </c>
      <c r="EH2233">
        <v>0</v>
      </c>
      <c r="EI2233" t="s">
        <v>3</v>
      </c>
      <c r="EJ2233">
        <v>4</v>
      </c>
      <c r="EK2233">
        <v>0</v>
      </c>
      <c r="EL2233" t="s">
        <v>87</v>
      </c>
      <c r="EM2233" t="s">
        <v>88</v>
      </c>
      <c r="EO2233" t="s">
        <v>3</v>
      </c>
      <c r="EQ2233">
        <v>0</v>
      </c>
      <c r="ER2233">
        <v>2793.03</v>
      </c>
      <c r="ES2233">
        <v>0</v>
      </c>
      <c r="ET2233">
        <v>0</v>
      </c>
      <c r="EU2233">
        <v>0</v>
      </c>
      <c r="EV2233">
        <v>2793.03</v>
      </c>
      <c r="EW2233">
        <v>18.68</v>
      </c>
      <c r="EX2233">
        <v>0</v>
      </c>
      <c r="EY2233">
        <v>0</v>
      </c>
      <c r="FQ2233">
        <v>0</v>
      </c>
      <c r="FR2233">
        <f>ROUND(IF(AND(BH2233=3,BI2233=3),P2233,0),2)</f>
        <v>0</v>
      </c>
      <c r="FS2233">
        <v>0</v>
      </c>
      <c r="FX2233">
        <v>70</v>
      </c>
      <c r="FY2233">
        <v>10</v>
      </c>
      <c r="GA2233" t="s">
        <v>3</v>
      </c>
      <c r="GD2233">
        <v>0</v>
      </c>
      <c r="GF2233">
        <v>1605530030</v>
      </c>
      <c r="GG2233">
        <v>2</v>
      </c>
      <c r="GH2233">
        <v>1</v>
      </c>
      <c r="GI2233">
        <v>-2</v>
      </c>
      <c r="GJ2233">
        <v>0</v>
      </c>
      <c r="GK2233">
        <f>ROUND(R2233*(R12)/100,2)</f>
        <v>0</v>
      </c>
      <c r="GL2233">
        <f>ROUND(IF(AND(BH2233=3,BI2233=3,FS2233&lt;&gt;0),P2233,0),2)</f>
        <v>0</v>
      </c>
      <c r="GM2233">
        <f>ROUND(O2233+X2233+Y2233+GK2233,2)+GX2233</f>
        <v>0</v>
      </c>
      <c r="GN2233">
        <f>IF(OR(BI2233=0,BI2233=1),ROUND(O2233+X2233+Y2233+GK2233,2),0)</f>
        <v>0</v>
      </c>
      <c r="GO2233">
        <f>IF(BI2233=2,ROUND(O2233+X2233+Y2233+GK2233,2),0)</f>
        <v>0</v>
      </c>
      <c r="GP2233">
        <f>IF(BI2233=4,ROUND(O2233+X2233+Y2233+GK2233,2)+GX2233,0)</f>
        <v>0</v>
      </c>
      <c r="GR2233">
        <v>0</v>
      </c>
      <c r="GS2233">
        <v>3</v>
      </c>
      <c r="GT2233">
        <v>0</v>
      </c>
      <c r="GU2233" t="s">
        <v>3</v>
      </c>
      <c r="GV2233">
        <f>ROUND((GT2233),6)</f>
        <v>0</v>
      </c>
      <c r="GW2233">
        <v>1</v>
      </c>
      <c r="GX2233">
        <f>ROUND(HC2233*I2233,2)</f>
        <v>0</v>
      </c>
      <c r="HA2233">
        <v>0</v>
      </c>
      <c r="HB2233">
        <v>0</v>
      </c>
      <c r="HC2233">
        <f>GV2233*GW2233</f>
        <v>0</v>
      </c>
      <c r="IK2233">
        <v>0</v>
      </c>
    </row>
    <row r="2234" spans="1:245" x14ac:dyDescent="0.2">
      <c r="A2234">
        <v>17</v>
      </c>
      <c r="B2234">
        <v>1</v>
      </c>
      <c r="C2234">
        <f>ROW(SmtRes!A299)</f>
        <v>299</v>
      </c>
      <c r="D2234">
        <f>ROW(EtalonRes!A291)</f>
        <v>291</v>
      </c>
      <c r="E2234" t="s">
        <v>139</v>
      </c>
      <c r="F2234" t="s">
        <v>169</v>
      </c>
      <c r="G2234" t="s">
        <v>170</v>
      </c>
      <c r="H2234" t="s">
        <v>171</v>
      </c>
      <c r="I2234">
        <f>ROUND(I2235,9)</f>
        <v>0</v>
      </c>
      <c r="J2234">
        <v>0</v>
      </c>
      <c r="O2234">
        <f>ROUND(CP2234,2)</f>
        <v>0</v>
      </c>
      <c r="P2234">
        <f>ROUND(CQ2234*I2234,2)</f>
        <v>0</v>
      </c>
      <c r="Q2234">
        <f>ROUND(CR2234*I2234,2)</f>
        <v>0</v>
      </c>
      <c r="R2234">
        <f>ROUND(CS2234*I2234,2)</f>
        <v>0</v>
      </c>
      <c r="S2234">
        <f>ROUND(CT2234*I2234,2)</f>
        <v>0</v>
      </c>
      <c r="T2234">
        <f>ROUND(CU2234*I2234,2)</f>
        <v>0</v>
      </c>
      <c r="U2234">
        <f>CV2234*I2234</f>
        <v>0</v>
      </c>
      <c r="V2234">
        <f>CW2234*I2234</f>
        <v>0</v>
      </c>
      <c r="W2234">
        <f>ROUND(CX2234*I2234,2)</f>
        <v>0</v>
      </c>
      <c r="X2234">
        <f t="shared" si="938"/>
        <v>0</v>
      </c>
      <c r="Y2234">
        <f t="shared" si="938"/>
        <v>0</v>
      </c>
      <c r="AA2234">
        <v>36286615</v>
      </c>
      <c r="AB2234">
        <f>ROUND((AC2234+AD2234+AF2234),6)</f>
        <v>73.42</v>
      </c>
      <c r="AC2234">
        <f>ROUND((ES2234),6)</f>
        <v>0</v>
      </c>
      <c r="AD2234">
        <f>ROUND((((ET2234)-(EU2234))+AE2234),6)</f>
        <v>73.42</v>
      </c>
      <c r="AE2234">
        <f>ROUND((EU2234),6)</f>
        <v>22.03</v>
      </c>
      <c r="AF2234">
        <f>ROUND((EV2234),6)</f>
        <v>0</v>
      </c>
      <c r="AG2234">
        <f>ROUND((AP2234),6)</f>
        <v>0</v>
      </c>
      <c r="AH2234">
        <f>(EW2234)</f>
        <v>0</v>
      </c>
      <c r="AI2234">
        <f>(EX2234)</f>
        <v>0</v>
      </c>
      <c r="AJ2234">
        <f>(AS2234)</f>
        <v>0</v>
      </c>
      <c r="AK2234">
        <v>73.42</v>
      </c>
      <c r="AL2234">
        <v>0</v>
      </c>
      <c r="AM2234">
        <v>73.42</v>
      </c>
      <c r="AN2234">
        <v>22.03</v>
      </c>
      <c r="AO2234">
        <v>0</v>
      </c>
      <c r="AP2234">
        <v>0</v>
      </c>
      <c r="AQ2234">
        <v>0</v>
      </c>
      <c r="AR2234">
        <v>0</v>
      </c>
      <c r="AS2234">
        <v>0</v>
      </c>
      <c r="AT2234">
        <v>70</v>
      </c>
      <c r="AU2234">
        <v>10</v>
      </c>
      <c r="AV2234">
        <v>1</v>
      </c>
      <c r="AW2234">
        <v>1</v>
      </c>
      <c r="AZ2234">
        <v>1</v>
      </c>
      <c r="BA2234">
        <v>1</v>
      </c>
      <c r="BB2234">
        <v>1</v>
      </c>
      <c r="BC2234">
        <v>1</v>
      </c>
      <c r="BD2234" t="s">
        <v>3</v>
      </c>
      <c r="BE2234" t="s">
        <v>3</v>
      </c>
      <c r="BF2234" t="s">
        <v>3</v>
      </c>
      <c r="BG2234" t="s">
        <v>3</v>
      </c>
      <c r="BH2234">
        <v>0</v>
      </c>
      <c r="BI2234">
        <v>4</v>
      </c>
      <c r="BJ2234" t="s">
        <v>269</v>
      </c>
      <c r="BM2234">
        <v>0</v>
      </c>
      <c r="BN2234">
        <v>0</v>
      </c>
      <c r="BO2234" t="s">
        <v>3</v>
      </c>
      <c r="BP2234">
        <v>0</v>
      </c>
      <c r="BQ2234">
        <v>1</v>
      </c>
      <c r="BR2234">
        <v>0</v>
      </c>
      <c r="BS2234">
        <v>1</v>
      </c>
      <c r="BT2234">
        <v>1</v>
      </c>
      <c r="BU2234">
        <v>1</v>
      </c>
      <c r="BV2234">
        <v>1</v>
      </c>
      <c r="BW2234">
        <v>1</v>
      </c>
      <c r="BX2234">
        <v>1</v>
      </c>
      <c r="BY2234" t="s">
        <v>3</v>
      </c>
      <c r="BZ2234">
        <v>70</v>
      </c>
      <c r="CA2234">
        <v>10</v>
      </c>
      <c r="CE2234">
        <v>0</v>
      </c>
      <c r="CF2234">
        <v>0</v>
      </c>
      <c r="CG2234">
        <v>0</v>
      </c>
      <c r="CM2234">
        <v>0</v>
      </c>
      <c r="CN2234" t="s">
        <v>3</v>
      </c>
      <c r="CO2234">
        <v>0</v>
      </c>
      <c r="CP2234">
        <f>(P2234+Q2234+S2234)</f>
        <v>0</v>
      </c>
      <c r="CQ2234">
        <f>(AC2234*BC2234*AW2234)</f>
        <v>0</v>
      </c>
      <c r="CR2234">
        <f>((((ET2234)*BB2234-(EU2234)*BS2234)+AE2234*BS2234)*AV2234)</f>
        <v>73.42</v>
      </c>
      <c r="CS2234">
        <f>(AE2234*BS2234*AV2234)</f>
        <v>22.03</v>
      </c>
      <c r="CT2234">
        <f>(AF2234*BA2234*AV2234)</f>
        <v>0</v>
      </c>
      <c r="CU2234">
        <f>AG2234</f>
        <v>0</v>
      </c>
      <c r="CV2234">
        <f>(AH2234*AV2234)</f>
        <v>0</v>
      </c>
      <c r="CW2234">
        <f t="shared" si="939"/>
        <v>0</v>
      </c>
      <c r="CX2234">
        <f t="shared" si="939"/>
        <v>0</v>
      </c>
      <c r="CY2234">
        <f>((S2234*BZ2234)/100)</f>
        <v>0</v>
      </c>
      <c r="CZ2234">
        <f>((S2234*CA2234)/100)</f>
        <v>0</v>
      </c>
      <c r="DC2234" t="s">
        <v>3</v>
      </c>
      <c r="DD2234" t="s">
        <v>3</v>
      </c>
      <c r="DE2234" t="s">
        <v>3</v>
      </c>
      <c r="DF2234" t="s">
        <v>3</v>
      </c>
      <c r="DG2234" t="s">
        <v>3</v>
      </c>
      <c r="DH2234" t="s">
        <v>3</v>
      </c>
      <c r="DI2234" t="s">
        <v>3</v>
      </c>
      <c r="DJ2234" t="s">
        <v>3</v>
      </c>
      <c r="DK2234" t="s">
        <v>3</v>
      </c>
      <c r="DL2234" t="s">
        <v>3</v>
      </c>
      <c r="DM2234" t="s">
        <v>3</v>
      </c>
      <c r="DN2234">
        <v>0</v>
      </c>
      <c r="DO2234">
        <v>0</v>
      </c>
      <c r="DP2234">
        <v>1</v>
      </c>
      <c r="DQ2234">
        <v>1</v>
      </c>
      <c r="DU2234">
        <v>1009</v>
      </c>
      <c r="DV2234" t="s">
        <v>171</v>
      </c>
      <c r="DW2234" t="s">
        <v>171</v>
      </c>
      <c r="DX2234">
        <v>1000</v>
      </c>
      <c r="EE2234">
        <v>34857346</v>
      </c>
      <c r="EF2234">
        <v>1</v>
      </c>
      <c r="EG2234" t="s">
        <v>86</v>
      </c>
      <c r="EH2234">
        <v>0</v>
      </c>
      <c r="EI2234" t="s">
        <v>3</v>
      </c>
      <c r="EJ2234">
        <v>4</v>
      </c>
      <c r="EK2234">
        <v>0</v>
      </c>
      <c r="EL2234" t="s">
        <v>87</v>
      </c>
      <c r="EM2234" t="s">
        <v>88</v>
      </c>
      <c r="EO2234" t="s">
        <v>3</v>
      </c>
      <c r="EQ2234">
        <v>0</v>
      </c>
      <c r="ER2234">
        <v>73.42</v>
      </c>
      <c r="ES2234">
        <v>0</v>
      </c>
      <c r="ET2234">
        <v>73.42</v>
      </c>
      <c r="EU2234">
        <v>22.03</v>
      </c>
      <c r="EV2234">
        <v>0</v>
      </c>
      <c r="EW2234">
        <v>0</v>
      </c>
      <c r="EX2234">
        <v>0</v>
      </c>
      <c r="EY2234">
        <v>0</v>
      </c>
      <c r="FQ2234">
        <v>0</v>
      </c>
      <c r="FR2234">
        <f>ROUND(IF(AND(BH2234=3,BI2234=3),P2234,0),2)</f>
        <v>0</v>
      </c>
      <c r="FS2234">
        <v>0</v>
      </c>
      <c r="FX2234">
        <v>70</v>
      </c>
      <c r="FY2234">
        <v>10</v>
      </c>
      <c r="GA2234" t="s">
        <v>3</v>
      </c>
      <c r="GD2234">
        <v>0</v>
      </c>
      <c r="GF2234">
        <v>34632538</v>
      </c>
      <c r="GG2234">
        <v>2</v>
      </c>
      <c r="GH2234">
        <v>1</v>
      </c>
      <c r="GI2234">
        <v>-2</v>
      </c>
      <c r="GJ2234">
        <v>0</v>
      </c>
      <c r="GK2234">
        <f>ROUND(R2234*(R12)/100,2)</f>
        <v>0</v>
      </c>
      <c r="GL2234">
        <f>ROUND(IF(AND(BH2234=3,BI2234=3,FS2234&lt;&gt;0),P2234,0),2)</f>
        <v>0</v>
      </c>
      <c r="GM2234">
        <f>ROUND(O2234+X2234+Y2234+GK2234,2)+GX2234</f>
        <v>0</v>
      </c>
      <c r="GN2234">
        <f>IF(OR(BI2234=0,BI2234=1),ROUND(O2234+X2234+Y2234+GK2234,2),0)</f>
        <v>0</v>
      </c>
      <c r="GO2234">
        <f>IF(BI2234=2,ROUND(O2234+X2234+Y2234+GK2234,2),0)</f>
        <v>0</v>
      </c>
      <c r="GP2234">
        <f>IF(BI2234=4,ROUND(O2234+X2234+Y2234+GK2234,2)+GX2234,0)</f>
        <v>0</v>
      </c>
      <c r="GR2234">
        <v>0</v>
      </c>
      <c r="GS2234">
        <v>3</v>
      </c>
      <c r="GT2234">
        <v>0</v>
      </c>
      <c r="GU2234" t="s">
        <v>3</v>
      </c>
      <c r="GV2234">
        <f>ROUND((GT2234),6)</f>
        <v>0</v>
      </c>
      <c r="GW2234">
        <v>1</v>
      </c>
      <c r="GX2234">
        <f>ROUND(HC2234*I2234,2)</f>
        <v>0</v>
      </c>
      <c r="HA2234">
        <v>0</v>
      </c>
      <c r="HB2234">
        <v>0</v>
      </c>
      <c r="HC2234">
        <f>GV2234*GW2234</f>
        <v>0</v>
      </c>
      <c r="IK2234">
        <v>0</v>
      </c>
    </row>
    <row r="2235" spans="1:245" x14ac:dyDescent="0.2">
      <c r="A2235">
        <v>17</v>
      </c>
      <c r="B2235">
        <v>1</v>
      </c>
      <c r="C2235">
        <f>ROW(SmtRes!A301)</f>
        <v>301</v>
      </c>
      <c r="D2235">
        <f>ROW(EtalonRes!A293)</f>
        <v>293</v>
      </c>
      <c r="E2235" t="s">
        <v>140</v>
      </c>
      <c r="F2235" t="s">
        <v>173</v>
      </c>
      <c r="G2235" t="s">
        <v>174</v>
      </c>
      <c r="H2235" t="s">
        <v>171</v>
      </c>
      <c r="I2235">
        <f>ROUND(I2233*100*0.06*2.4+I2233*0.05*1.8,9)</f>
        <v>0</v>
      </c>
      <c r="J2235">
        <v>0</v>
      </c>
      <c r="O2235">
        <f>ROUND(CP2235,2)</f>
        <v>0</v>
      </c>
      <c r="P2235">
        <f>ROUND(CQ2235*I2235,2)</f>
        <v>0</v>
      </c>
      <c r="Q2235">
        <f>ROUND(CR2235*I2235,2)</f>
        <v>0</v>
      </c>
      <c r="R2235">
        <f>ROUND(CS2235*I2235,2)</f>
        <v>0</v>
      </c>
      <c r="S2235">
        <f>ROUND(CT2235*I2235,2)</f>
        <v>0</v>
      </c>
      <c r="T2235">
        <f>ROUND(CU2235*I2235,2)</f>
        <v>0</v>
      </c>
      <c r="U2235">
        <f>CV2235*I2235</f>
        <v>0</v>
      </c>
      <c r="V2235">
        <f>CW2235*I2235</f>
        <v>0</v>
      </c>
      <c r="W2235">
        <f>ROUND(CX2235*I2235,2)</f>
        <v>0</v>
      </c>
      <c r="X2235">
        <f t="shared" si="938"/>
        <v>0</v>
      </c>
      <c r="Y2235">
        <f t="shared" si="938"/>
        <v>0</v>
      </c>
      <c r="AA2235">
        <v>36286615</v>
      </c>
      <c r="AB2235">
        <f>ROUND((AC2235+AD2235+AF2235),6)</f>
        <v>1465.62</v>
      </c>
      <c r="AC2235">
        <f>ROUND(((ES2235*26)),6)</f>
        <v>0</v>
      </c>
      <c r="AD2235">
        <f>ROUND(((((ET2235*26))-((EU2235*26)))+AE2235),6)</f>
        <v>1465.62</v>
      </c>
      <c r="AE2235">
        <f>ROUND(((EU2235*26)),6)</f>
        <v>817.7</v>
      </c>
      <c r="AF2235">
        <f>ROUND(((EV2235*26)),6)</f>
        <v>0</v>
      </c>
      <c r="AG2235">
        <f>ROUND((AP2235),6)</f>
        <v>0</v>
      </c>
      <c r="AH2235">
        <f>((EW2235*26))</f>
        <v>0</v>
      </c>
      <c r="AI2235">
        <f>((EX2235*26))</f>
        <v>0</v>
      </c>
      <c r="AJ2235">
        <f>(AS2235)</f>
        <v>0</v>
      </c>
      <c r="AK2235">
        <v>56.37</v>
      </c>
      <c r="AL2235">
        <v>0</v>
      </c>
      <c r="AM2235">
        <v>56.37</v>
      </c>
      <c r="AN2235">
        <v>31.45</v>
      </c>
      <c r="AO2235">
        <v>0</v>
      </c>
      <c r="AP2235">
        <v>0</v>
      </c>
      <c r="AQ2235">
        <v>0</v>
      </c>
      <c r="AR2235">
        <v>0</v>
      </c>
      <c r="AS2235">
        <v>0</v>
      </c>
      <c r="AT2235">
        <v>0</v>
      </c>
      <c r="AU2235">
        <v>0</v>
      </c>
      <c r="AV2235">
        <v>1</v>
      </c>
      <c r="AW2235">
        <v>1</v>
      </c>
      <c r="AZ2235">
        <v>1</v>
      </c>
      <c r="BA2235">
        <v>1</v>
      </c>
      <c r="BB2235">
        <v>1</v>
      </c>
      <c r="BC2235">
        <v>1</v>
      </c>
      <c r="BD2235" t="s">
        <v>3</v>
      </c>
      <c r="BE2235" t="s">
        <v>3</v>
      </c>
      <c r="BF2235" t="s">
        <v>3</v>
      </c>
      <c r="BG2235" t="s">
        <v>3</v>
      </c>
      <c r="BH2235">
        <v>0</v>
      </c>
      <c r="BI2235">
        <v>4</v>
      </c>
      <c r="BJ2235" t="s">
        <v>270</v>
      </c>
      <c r="BM2235">
        <v>1</v>
      </c>
      <c r="BN2235">
        <v>0</v>
      </c>
      <c r="BO2235" t="s">
        <v>3</v>
      </c>
      <c r="BP2235">
        <v>0</v>
      </c>
      <c r="BQ2235">
        <v>1</v>
      </c>
      <c r="BR2235">
        <v>0</v>
      </c>
      <c r="BS2235">
        <v>1</v>
      </c>
      <c r="BT2235">
        <v>1</v>
      </c>
      <c r="BU2235">
        <v>1</v>
      </c>
      <c r="BV2235">
        <v>1</v>
      </c>
      <c r="BW2235">
        <v>1</v>
      </c>
      <c r="BX2235">
        <v>1</v>
      </c>
      <c r="BY2235" t="s">
        <v>3</v>
      </c>
      <c r="BZ2235">
        <v>0</v>
      </c>
      <c r="CA2235">
        <v>0</v>
      </c>
      <c r="CE2235">
        <v>0</v>
      </c>
      <c r="CF2235">
        <v>0</v>
      </c>
      <c r="CG2235">
        <v>0</v>
      </c>
      <c r="CM2235">
        <v>0</v>
      </c>
      <c r="CN2235" t="s">
        <v>3</v>
      </c>
      <c r="CO2235">
        <v>0</v>
      </c>
      <c r="CP2235">
        <f>(P2235+Q2235+S2235)</f>
        <v>0</v>
      </c>
      <c r="CQ2235">
        <f>(AC2235*BC2235*AW2235)</f>
        <v>0</v>
      </c>
      <c r="CR2235">
        <f>(((((ET2235*26))*BB2235-((EU2235*26))*BS2235)+AE2235*BS2235)*AV2235)</f>
        <v>1465.62</v>
      </c>
      <c r="CS2235">
        <f>(AE2235*BS2235*AV2235)</f>
        <v>817.7</v>
      </c>
      <c r="CT2235">
        <f>(AF2235*BA2235*AV2235)</f>
        <v>0</v>
      </c>
      <c r="CU2235">
        <f>AG2235</f>
        <v>0</v>
      </c>
      <c r="CV2235">
        <f>(AH2235*AV2235)</f>
        <v>0</v>
      </c>
      <c r="CW2235">
        <f t="shared" si="939"/>
        <v>0</v>
      </c>
      <c r="CX2235">
        <f t="shared" si="939"/>
        <v>0</v>
      </c>
      <c r="CY2235">
        <f>((S2235*BZ2235)/100)</f>
        <v>0</v>
      </c>
      <c r="CZ2235">
        <f>((S2235*CA2235)/100)</f>
        <v>0</v>
      </c>
      <c r="DC2235" t="s">
        <v>3</v>
      </c>
      <c r="DD2235" t="s">
        <v>323</v>
      </c>
      <c r="DE2235" t="s">
        <v>323</v>
      </c>
      <c r="DF2235" t="s">
        <v>323</v>
      </c>
      <c r="DG2235" t="s">
        <v>323</v>
      </c>
      <c r="DH2235" t="s">
        <v>3</v>
      </c>
      <c r="DI2235" t="s">
        <v>323</v>
      </c>
      <c r="DJ2235" t="s">
        <v>323</v>
      </c>
      <c r="DK2235" t="s">
        <v>3</v>
      </c>
      <c r="DL2235" t="s">
        <v>3</v>
      </c>
      <c r="DM2235" t="s">
        <v>3</v>
      </c>
      <c r="DN2235">
        <v>0</v>
      </c>
      <c r="DO2235">
        <v>0</v>
      </c>
      <c r="DP2235">
        <v>1</v>
      </c>
      <c r="DQ2235">
        <v>1</v>
      </c>
      <c r="DU2235">
        <v>1009</v>
      </c>
      <c r="DV2235" t="s">
        <v>171</v>
      </c>
      <c r="DW2235" t="s">
        <v>171</v>
      </c>
      <c r="DX2235">
        <v>1000</v>
      </c>
      <c r="EE2235">
        <v>34857348</v>
      </c>
      <c r="EF2235">
        <v>1</v>
      </c>
      <c r="EG2235" t="s">
        <v>86</v>
      </c>
      <c r="EH2235">
        <v>0</v>
      </c>
      <c r="EI2235" t="s">
        <v>3</v>
      </c>
      <c r="EJ2235">
        <v>4</v>
      </c>
      <c r="EK2235">
        <v>1</v>
      </c>
      <c r="EL2235" t="s">
        <v>176</v>
      </c>
      <c r="EM2235" t="s">
        <v>88</v>
      </c>
      <c r="EO2235" t="s">
        <v>3</v>
      </c>
      <c r="EQ2235">
        <v>0</v>
      </c>
      <c r="ER2235">
        <v>56.37</v>
      </c>
      <c r="ES2235">
        <v>0</v>
      </c>
      <c r="ET2235">
        <v>56.37</v>
      </c>
      <c r="EU2235">
        <v>31.45</v>
      </c>
      <c r="EV2235">
        <v>0</v>
      </c>
      <c r="EW2235">
        <v>0</v>
      </c>
      <c r="EX2235">
        <v>0</v>
      </c>
      <c r="EY2235">
        <v>0</v>
      </c>
      <c r="FQ2235">
        <v>0</v>
      </c>
      <c r="FR2235">
        <f>ROUND(IF(AND(BH2235=3,BI2235=3),P2235,0),2)</f>
        <v>0</v>
      </c>
      <c r="FS2235">
        <v>0</v>
      </c>
      <c r="FX2235">
        <v>0</v>
      </c>
      <c r="FY2235">
        <v>0</v>
      </c>
      <c r="GA2235" t="s">
        <v>3</v>
      </c>
      <c r="GD2235">
        <v>1</v>
      </c>
      <c r="GF2235">
        <v>938084803</v>
      </c>
      <c r="GG2235">
        <v>2</v>
      </c>
      <c r="GH2235">
        <v>1</v>
      </c>
      <c r="GI2235">
        <v>-2</v>
      </c>
      <c r="GJ2235">
        <v>0</v>
      </c>
      <c r="GK2235">
        <v>0</v>
      </c>
      <c r="GL2235">
        <f>ROUND(IF(AND(BH2235=3,BI2235=3,FS2235&lt;&gt;0),P2235,0),2)</f>
        <v>0</v>
      </c>
      <c r="GM2235">
        <f>ROUND(O2235+X2235+Y2235,2)+GX2235</f>
        <v>0</v>
      </c>
      <c r="GN2235">
        <f>IF(OR(BI2235=0,BI2235=1),ROUND(O2235+X2235+Y2235,2),0)</f>
        <v>0</v>
      </c>
      <c r="GO2235">
        <f>IF(BI2235=2,ROUND(O2235+X2235+Y2235,2),0)</f>
        <v>0</v>
      </c>
      <c r="GP2235">
        <f>IF(BI2235=4,ROUND(O2235+X2235+Y2235,2)+GX2235,0)</f>
        <v>0</v>
      </c>
      <c r="GR2235">
        <v>0</v>
      </c>
      <c r="GS2235">
        <v>3</v>
      </c>
      <c r="GT2235">
        <v>0</v>
      </c>
      <c r="GU2235" t="s">
        <v>3</v>
      </c>
      <c r="GV2235">
        <f>ROUND((GT2235),6)</f>
        <v>0</v>
      </c>
      <c r="GW2235">
        <v>1</v>
      </c>
      <c r="GX2235">
        <f>ROUND(HC2235*I2235,2)</f>
        <v>0</v>
      </c>
      <c r="HA2235">
        <v>0</v>
      </c>
      <c r="HB2235">
        <v>0</v>
      </c>
      <c r="HC2235">
        <f>GV2235*GW2235</f>
        <v>0</v>
      </c>
      <c r="IK2235">
        <v>0</v>
      </c>
    </row>
    <row r="2236" spans="1:245" x14ac:dyDescent="0.2">
      <c r="A2236">
        <v>17</v>
      </c>
      <c r="B2236">
        <v>1</v>
      </c>
      <c r="E2236" t="s">
        <v>141</v>
      </c>
      <c r="F2236" t="s">
        <v>187</v>
      </c>
      <c r="G2236" t="s">
        <v>188</v>
      </c>
      <c r="H2236" t="s">
        <v>171</v>
      </c>
      <c r="I2236">
        <f>ROUND(I2235,9)</f>
        <v>0</v>
      </c>
      <c r="J2236">
        <v>0</v>
      </c>
      <c r="O2236">
        <f>ROUND(CP2236,2)</f>
        <v>0</v>
      </c>
      <c r="P2236">
        <f>ROUND(CQ2236*I2236,2)</f>
        <v>0</v>
      </c>
      <c r="Q2236">
        <f>ROUND(CR2236*I2236,2)</f>
        <v>0</v>
      </c>
      <c r="R2236">
        <f>ROUND(CS2236*I2236,2)</f>
        <v>0</v>
      </c>
      <c r="S2236">
        <f>ROUND(CT2236*I2236,2)</f>
        <v>0</v>
      </c>
      <c r="T2236">
        <f>ROUND(CU2236*I2236,2)</f>
        <v>0</v>
      </c>
      <c r="U2236">
        <f>CV2236*I2236</f>
        <v>0</v>
      </c>
      <c r="V2236">
        <f>CW2236*I2236</f>
        <v>0</v>
      </c>
      <c r="W2236">
        <f>ROUND(CX2236*I2236,2)</f>
        <v>0</v>
      </c>
      <c r="X2236">
        <f t="shared" si="938"/>
        <v>0</v>
      </c>
      <c r="Y2236">
        <f t="shared" si="938"/>
        <v>0</v>
      </c>
      <c r="AA2236">
        <v>36286615</v>
      </c>
      <c r="AB2236">
        <f>ROUND((AC2236+AD2236+AF2236),6)</f>
        <v>186.23</v>
      </c>
      <c r="AC2236">
        <f>ROUND((ES2236),6)</f>
        <v>186.23</v>
      </c>
      <c r="AD2236">
        <f>ROUND((((ET2236)-(EU2236))+AE2236),6)</f>
        <v>0</v>
      </c>
      <c r="AE2236">
        <f>ROUND((EU2236),6)</f>
        <v>0</v>
      </c>
      <c r="AF2236">
        <f>ROUND((EV2236),6)</f>
        <v>0</v>
      </c>
      <c r="AG2236">
        <f>ROUND((AP2236),6)</f>
        <v>0</v>
      </c>
      <c r="AH2236">
        <f>(EW2236)</f>
        <v>0</v>
      </c>
      <c r="AI2236">
        <f>(EX2236)</f>
        <v>0</v>
      </c>
      <c r="AJ2236">
        <f>(AS2236)</f>
        <v>0</v>
      </c>
      <c r="AK2236">
        <v>186.23</v>
      </c>
      <c r="AL2236">
        <v>186.23</v>
      </c>
      <c r="AM2236">
        <v>0</v>
      </c>
      <c r="AN2236">
        <v>0</v>
      </c>
      <c r="AO2236">
        <v>0</v>
      </c>
      <c r="AP2236">
        <v>0</v>
      </c>
      <c r="AQ2236">
        <v>0</v>
      </c>
      <c r="AR2236">
        <v>0</v>
      </c>
      <c r="AS2236">
        <v>0</v>
      </c>
      <c r="AT2236">
        <v>70</v>
      </c>
      <c r="AU2236">
        <v>10</v>
      </c>
      <c r="AV2236">
        <v>1</v>
      </c>
      <c r="AW2236">
        <v>1</v>
      </c>
      <c r="AZ2236">
        <v>1</v>
      </c>
      <c r="BA2236">
        <v>1</v>
      </c>
      <c r="BB2236">
        <v>1</v>
      </c>
      <c r="BC2236">
        <v>1</v>
      </c>
      <c r="BD2236" t="s">
        <v>3</v>
      </c>
      <c r="BE2236" t="s">
        <v>3</v>
      </c>
      <c r="BF2236" t="s">
        <v>3</v>
      </c>
      <c r="BG2236" t="s">
        <v>3</v>
      </c>
      <c r="BH2236">
        <v>3</v>
      </c>
      <c r="BI2236">
        <v>4</v>
      </c>
      <c r="BJ2236" t="s">
        <v>274</v>
      </c>
      <c r="BM2236">
        <v>0</v>
      </c>
      <c r="BN2236">
        <v>0</v>
      </c>
      <c r="BO2236" t="s">
        <v>3</v>
      </c>
      <c r="BP2236">
        <v>0</v>
      </c>
      <c r="BQ2236">
        <v>1</v>
      </c>
      <c r="BR2236">
        <v>0</v>
      </c>
      <c r="BS2236">
        <v>1</v>
      </c>
      <c r="BT2236">
        <v>1</v>
      </c>
      <c r="BU2236">
        <v>1</v>
      </c>
      <c r="BV2236">
        <v>1</v>
      </c>
      <c r="BW2236">
        <v>1</v>
      </c>
      <c r="BX2236">
        <v>1</v>
      </c>
      <c r="BY2236" t="s">
        <v>3</v>
      </c>
      <c r="BZ2236">
        <v>70</v>
      </c>
      <c r="CA2236">
        <v>10</v>
      </c>
      <c r="CE2236">
        <v>0</v>
      </c>
      <c r="CF2236">
        <v>0</v>
      </c>
      <c r="CG2236">
        <v>0</v>
      </c>
      <c r="CM2236">
        <v>0</v>
      </c>
      <c r="CN2236" t="s">
        <v>3</v>
      </c>
      <c r="CO2236">
        <v>0</v>
      </c>
      <c r="CP2236">
        <f>(P2236+Q2236+S2236)</f>
        <v>0</v>
      </c>
      <c r="CQ2236">
        <f>(AC2236*BC2236*AW2236)</f>
        <v>186.23</v>
      </c>
      <c r="CR2236">
        <f>((((ET2236)*BB2236-(EU2236)*BS2236)+AE2236*BS2236)*AV2236)</f>
        <v>0</v>
      </c>
      <c r="CS2236">
        <f>(AE2236*BS2236*AV2236)</f>
        <v>0</v>
      </c>
      <c r="CT2236">
        <f>(AF2236*BA2236*AV2236)</f>
        <v>0</v>
      </c>
      <c r="CU2236">
        <f>AG2236</f>
        <v>0</v>
      </c>
      <c r="CV2236">
        <f>(AH2236*AV2236)</f>
        <v>0</v>
      </c>
      <c r="CW2236">
        <f t="shared" si="939"/>
        <v>0</v>
      </c>
      <c r="CX2236">
        <f t="shared" si="939"/>
        <v>0</v>
      </c>
      <c r="CY2236">
        <f>((S2236*BZ2236)/100)</f>
        <v>0</v>
      </c>
      <c r="CZ2236">
        <f>((S2236*CA2236)/100)</f>
        <v>0</v>
      </c>
      <c r="DC2236" t="s">
        <v>3</v>
      </c>
      <c r="DD2236" t="s">
        <v>3</v>
      </c>
      <c r="DE2236" t="s">
        <v>3</v>
      </c>
      <c r="DF2236" t="s">
        <v>3</v>
      </c>
      <c r="DG2236" t="s">
        <v>3</v>
      </c>
      <c r="DH2236" t="s">
        <v>3</v>
      </c>
      <c r="DI2236" t="s">
        <v>3</v>
      </c>
      <c r="DJ2236" t="s">
        <v>3</v>
      </c>
      <c r="DK2236" t="s">
        <v>3</v>
      </c>
      <c r="DL2236" t="s">
        <v>3</v>
      </c>
      <c r="DM2236" t="s">
        <v>3</v>
      </c>
      <c r="DN2236">
        <v>0</v>
      </c>
      <c r="DO2236">
        <v>0</v>
      </c>
      <c r="DP2236">
        <v>1</v>
      </c>
      <c r="DQ2236">
        <v>1</v>
      </c>
      <c r="DU2236">
        <v>1009</v>
      </c>
      <c r="DV2236" t="s">
        <v>171</v>
      </c>
      <c r="DW2236" t="s">
        <v>171</v>
      </c>
      <c r="DX2236">
        <v>1000</v>
      </c>
      <c r="EE2236">
        <v>34857346</v>
      </c>
      <c r="EF2236">
        <v>1</v>
      </c>
      <c r="EG2236" t="s">
        <v>86</v>
      </c>
      <c r="EH2236">
        <v>0</v>
      </c>
      <c r="EI2236" t="s">
        <v>3</v>
      </c>
      <c r="EJ2236">
        <v>4</v>
      </c>
      <c r="EK2236">
        <v>0</v>
      </c>
      <c r="EL2236" t="s">
        <v>87</v>
      </c>
      <c r="EM2236" t="s">
        <v>88</v>
      </c>
      <c r="EO2236" t="s">
        <v>3</v>
      </c>
      <c r="EQ2236">
        <v>0</v>
      </c>
      <c r="ER2236">
        <v>186.23</v>
      </c>
      <c r="ES2236">
        <v>186.23</v>
      </c>
      <c r="ET2236">
        <v>0</v>
      </c>
      <c r="EU2236">
        <v>0</v>
      </c>
      <c r="EV2236">
        <v>0</v>
      </c>
      <c r="EW2236">
        <v>0</v>
      </c>
      <c r="EX2236">
        <v>0</v>
      </c>
      <c r="EY2236">
        <v>0</v>
      </c>
      <c r="FQ2236">
        <v>0</v>
      </c>
      <c r="FR2236">
        <f>ROUND(IF(AND(BH2236=3,BI2236=3),P2236,0),2)</f>
        <v>0</v>
      </c>
      <c r="FS2236">
        <v>0</v>
      </c>
      <c r="FX2236">
        <v>70</v>
      </c>
      <c r="FY2236">
        <v>10</v>
      </c>
      <c r="GA2236" t="s">
        <v>3</v>
      </c>
      <c r="GD2236">
        <v>0</v>
      </c>
      <c r="GF2236">
        <v>-107634507</v>
      </c>
      <c r="GG2236">
        <v>2</v>
      </c>
      <c r="GH2236">
        <v>1</v>
      </c>
      <c r="GI2236">
        <v>-2</v>
      </c>
      <c r="GJ2236">
        <v>0</v>
      </c>
      <c r="GK2236">
        <f>ROUND(R2236*(R12)/100,2)</f>
        <v>0</v>
      </c>
      <c r="GL2236">
        <f>ROUND(IF(AND(BH2236=3,BI2236=3,FS2236&lt;&gt;0),P2236,0),2)</f>
        <v>0</v>
      </c>
      <c r="GM2236">
        <f>ROUND(O2236+X2236+Y2236+GK2236,2)+GX2236</f>
        <v>0</v>
      </c>
      <c r="GN2236">
        <f>IF(OR(BI2236=0,BI2236=1),ROUND(O2236+X2236+Y2236+GK2236,2),0)</f>
        <v>0</v>
      </c>
      <c r="GO2236">
        <f>IF(BI2236=2,ROUND(O2236+X2236+Y2236+GK2236,2),0)</f>
        <v>0</v>
      </c>
      <c r="GP2236">
        <f>IF(BI2236=4,ROUND(O2236+X2236+Y2236+GK2236,2)+GX2236,0)</f>
        <v>0</v>
      </c>
      <c r="GR2236">
        <v>0</v>
      </c>
      <c r="GS2236">
        <v>3</v>
      </c>
      <c r="GT2236">
        <v>0</v>
      </c>
      <c r="GU2236" t="s">
        <v>3</v>
      </c>
      <c r="GV2236">
        <f>ROUND((GT2236),6)</f>
        <v>0</v>
      </c>
      <c r="GW2236">
        <v>1</v>
      </c>
      <c r="GX2236">
        <f>ROUND(HC2236*I2236,2)</f>
        <v>0</v>
      </c>
      <c r="HA2236">
        <v>0</v>
      </c>
      <c r="HB2236">
        <v>0</v>
      </c>
      <c r="HC2236">
        <f>GV2236*GW2236</f>
        <v>0</v>
      </c>
      <c r="IK2236">
        <v>0</v>
      </c>
    </row>
    <row r="2238" spans="1:245" x14ac:dyDescent="0.2">
      <c r="A2238" s="2">
        <v>51</v>
      </c>
      <c r="B2238" s="2">
        <f>B2229</f>
        <v>1</v>
      </c>
      <c r="C2238" s="2">
        <f>A2229</f>
        <v>5</v>
      </c>
      <c r="D2238" s="2">
        <f>ROW(A2229)</f>
        <v>2229</v>
      </c>
      <c r="E2238" s="2"/>
      <c r="F2238" s="2" t="str">
        <f>IF(F2229&lt;&gt;"",F2229,"")</f>
        <v>Новый подраздел</v>
      </c>
      <c r="G2238" s="2" t="str">
        <f>IF(G2229&lt;&gt;"",G2229,"")</f>
        <v>Подготовительные работы</v>
      </c>
      <c r="H2238" s="2">
        <v>0</v>
      </c>
      <c r="I2238" s="2"/>
      <c r="J2238" s="2"/>
      <c r="K2238" s="2"/>
      <c r="L2238" s="2"/>
      <c r="M2238" s="2"/>
      <c r="N2238" s="2"/>
      <c r="O2238" s="2">
        <f t="shared" ref="O2238:T2238" si="940">ROUND(AB2238,2)</f>
        <v>0</v>
      </c>
      <c r="P2238" s="2">
        <f t="shared" si="940"/>
        <v>0</v>
      </c>
      <c r="Q2238" s="2">
        <f t="shared" si="940"/>
        <v>0</v>
      </c>
      <c r="R2238" s="2">
        <f t="shared" si="940"/>
        <v>0</v>
      </c>
      <c r="S2238" s="2">
        <f t="shared" si="940"/>
        <v>0</v>
      </c>
      <c r="T2238" s="2">
        <f t="shared" si="940"/>
        <v>0</v>
      </c>
      <c r="U2238" s="2">
        <f>AH2238</f>
        <v>0</v>
      </c>
      <c r="V2238" s="2">
        <f>AI2238</f>
        <v>0</v>
      </c>
      <c r="W2238" s="2">
        <f>ROUND(AJ2238,2)</f>
        <v>0</v>
      </c>
      <c r="X2238" s="2">
        <f>ROUND(AK2238,2)</f>
        <v>0</v>
      </c>
      <c r="Y2238" s="2">
        <f>ROUND(AL2238,2)</f>
        <v>0</v>
      </c>
      <c r="Z2238" s="2"/>
      <c r="AA2238" s="2"/>
      <c r="AB2238" s="2">
        <f>ROUND(SUMIF(AA2233:AA2236,"=36286615",O2233:O2236),2)</f>
        <v>0</v>
      </c>
      <c r="AC2238" s="2">
        <f>ROUND(SUMIF(AA2233:AA2236,"=36286615",P2233:P2236),2)</f>
        <v>0</v>
      </c>
      <c r="AD2238" s="2">
        <f>ROUND(SUMIF(AA2233:AA2236,"=36286615",Q2233:Q2236),2)</f>
        <v>0</v>
      </c>
      <c r="AE2238" s="2">
        <f>ROUND(SUMIF(AA2233:AA2236,"=36286615",R2233:R2236),2)</f>
        <v>0</v>
      </c>
      <c r="AF2238" s="2">
        <f>ROUND(SUMIF(AA2233:AA2236,"=36286615",S2233:S2236),2)</f>
        <v>0</v>
      </c>
      <c r="AG2238" s="2">
        <f>ROUND(SUMIF(AA2233:AA2236,"=36286615",T2233:T2236),2)</f>
        <v>0</v>
      </c>
      <c r="AH2238" s="2">
        <f>SUMIF(AA2233:AA2236,"=36286615",U2233:U2236)</f>
        <v>0</v>
      </c>
      <c r="AI2238" s="2">
        <f>SUMIF(AA2233:AA2236,"=36286615",V2233:V2236)</f>
        <v>0</v>
      </c>
      <c r="AJ2238" s="2">
        <f>ROUND(SUMIF(AA2233:AA2236,"=36286615",W2233:W2236),2)</f>
        <v>0</v>
      </c>
      <c r="AK2238" s="2">
        <f>ROUND(SUMIF(AA2233:AA2236,"=36286615",X2233:X2236),2)</f>
        <v>0</v>
      </c>
      <c r="AL2238" s="2">
        <f>ROUND(SUMIF(AA2233:AA2236,"=36286615",Y2233:Y2236),2)</f>
        <v>0</v>
      </c>
      <c r="AM2238" s="2"/>
      <c r="AN2238" s="2"/>
      <c r="AO2238" s="2">
        <f t="shared" ref="AO2238:BC2238" si="941">ROUND(BX2238,2)</f>
        <v>0</v>
      </c>
      <c r="AP2238" s="2">
        <f t="shared" si="941"/>
        <v>0</v>
      </c>
      <c r="AQ2238" s="2">
        <f t="shared" si="941"/>
        <v>0</v>
      </c>
      <c r="AR2238" s="2">
        <f t="shared" si="941"/>
        <v>0</v>
      </c>
      <c r="AS2238" s="2">
        <f t="shared" si="941"/>
        <v>0</v>
      </c>
      <c r="AT2238" s="2">
        <f t="shared" si="941"/>
        <v>0</v>
      </c>
      <c r="AU2238" s="2">
        <f t="shared" si="941"/>
        <v>0</v>
      </c>
      <c r="AV2238" s="2">
        <f t="shared" si="941"/>
        <v>0</v>
      </c>
      <c r="AW2238" s="2">
        <f t="shared" si="941"/>
        <v>0</v>
      </c>
      <c r="AX2238" s="2">
        <f t="shared" si="941"/>
        <v>0</v>
      </c>
      <c r="AY2238" s="2">
        <f t="shared" si="941"/>
        <v>0</v>
      </c>
      <c r="AZ2238" s="2">
        <f t="shared" si="941"/>
        <v>0</v>
      </c>
      <c r="BA2238" s="2">
        <f t="shared" si="941"/>
        <v>0</v>
      </c>
      <c r="BB2238" s="2">
        <f t="shared" si="941"/>
        <v>0</v>
      </c>
      <c r="BC2238" s="2">
        <f t="shared" si="941"/>
        <v>0</v>
      </c>
      <c r="BD2238" s="2"/>
      <c r="BE2238" s="2"/>
      <c r="BF2238" s="2"/>
      <c r="BG2238" s="2"/>
      <c r="BH2238" s="2"/>
      <c r="BI2238" s="2"/>
      <c r="BJ2238" s="2"/>
      <c r="BK2238" s="2"/>
      <c r="BL2238" s="2"/>
      <c r="BM2238" s="2"/>
      <c r="BN2238" s="2"/>
      <c r="BO2238" s="2"/>
      <c r="BP2238" s="2"/>
      <c r="BQ2238" s="2"/>
      <c r="BR2238" s="2"/>
      <c r="BS2238" s="2"/>
      <c r="BT2238" s="2"/>
      <c r="BU2238" s="2"/>
      <c r="BV2238" s="2"/>
      <c r="BW2238" s="2"/>
      <c r="BX2238" s="2">
        <f>ROUND(SUMIF(AA2233:AA2236,"=36286615",FQ2233:FQ2236),2)</f>
        <v>0</v>
      </c>
      <c r="BY2238" s="2">
        <f>ROUND(SUMIF(AA2233:AA2236,"=36286615",FR2233:FR2236),2)</f>
        <v>0</v>
      </c>
      <c r="BZ2238" s="2">
        <f>ROUND(SUMIF(AA2233:AA2236,"=36286615",GL2233:GL2236),2)</f>
        <v>0</v>
      </c>
      <c r="CA2238" s="2">
        <f>ROUND(SUMIF(AA2233:AA2236,"=36286615",GM2233:GM2236),2)</f>
        <v>0</v>
      </c>
      <c r="CB2238" s="2">
        <f>ROUND(SUMIF(AA2233:AA2236,"=36286615",GN2233:GN2236),2)</f>
        <v>0</v>
      </c>
      <c r="CC2238" s="2">
        <f>ROUND(SUMIF(AA2233:AA2236,"=36286615",GO2233:GO2236),2)</f>
        <v>0</v>
      </c>
      <c r="CD2238" s="2">
        <f>ROUND(SUMIF(AA2233:AA2236,"=36286615",GP2233:GP2236),2)</f>
        <v>0</v>
      </c>
      <c r="CE2238" s="2">
        <f>AC2238-BX2238</f>
        <v>0</v>
      </c>
      <c r="CF2238" s="2">
        <f>AC2238-BY2238</f>
        <v>0</v>
      </c>
      <c r="CG2238" s="2">
        <f>BX2238-BZ2238</f>
        <v>0</v>
      </c>
      <c r="CH2238" s="2">
        <f>AC2238-BX2238-BY2238+BZ2238</f>
        <v>0</v>
      </c>
      <c r="CI2238" s="2">
        <f>BY2238-BZ2238</f>
        <v>0</v>
      </c>
      <c r="CJ2238" s="2">
        <f>ROUND(SUMIF(AA2233:AA2236,"=36286615",GX2233:GX2236),2)</f>
        <v>0</v>
      </c>
      <c r="CK2238" s="2">
        <f>ROUND(SUMIF(AA2233:AA2236,"=36286615",GY2233:GY2236),2)</f>
        <v>0</v>
      </c>
      <c r="CL2238" s="2">
        <f>ROUND(SUMIF(AA2233:AA2236,"=36286615",GZ2233:GZ2236),2)</f>
        <v>0</v>
      </c>
      <c r="CM2238" s="2"/>
      <c r="CN2238" s="2"/>
      <c r="CO2238" s="2"/>
      <c r="CP2238" s="2"/>
      <c r="CQ2238" s="2"/>
      <c r="CR2238" s="2"/>
      <c r="CS2238" s="2"/>
      <c r="CT2238" s="2"/>
      <c r="CU2238" s="2"/>
      <c r="CV2238" s="2"/>
      <c r="CW2238" s="2"/>
      <c r="CX2238" s="2"/>
      <c r="CY2238" s="2"/>
      <c r="CZ2238" s="2"/>
      <c r="DA2238" s="2"/>
      <c r="DB2238" s="2"/>
      <c r="DC2238" s="2"/>
      <c r="DD2238" s="2"/>
      <c r="DE2238" s="2"/>
      <c r="DF2238" s="2"/>
      <c r="DG2238" s="3"/>
      <c r="DH2238" s="3"/>
      <c r="DI2238" s="3"/>
      <c r="DJ2238" s="3"/>
      <c r="DK2238" s="3"/>
      <c r="DL2238" s="3"/>
      <c r="DM2238" s="3"/>
      <c r="DN2238" s="3"/>
      <c r="DO2238" s="3"/>
      <c r="DP2238" s="3"/>
      <c r="DQ2238" s="3"/>
      <c r="DR2238" s="3"/>
      <c r="DS2238" s="3"/>
      <c r="DT2238" s="3"/>
      <c r="DU2238" s="3"/>
      <c r="DV2238" s="3"/>
      <c r="DW2238" s="3"/>
      <c r="DX2238" s="3"/>
      <c r="DY2238" s="3"/>
      <c r="DZ2238" s="3"/>
      <c r="EA2238" s="3"/>
      <c r="EB2238" s="3"/>
      <c r="EC2238" s="3"/>
      <c r="ED2238" s="3"/>
      <c r="EE2238" s="3"/>
      <c r="EF2238" s="3"/>
      <c r="EG2238" s="3"/>
      <c r="EH2238" s="3"/>
      <c r="EI2238" s="3"/>
      <c r="EJ2238" s="3"/>
      <c r="EK2238" s="3"/>
      <c r="EL2238" s="3"/>
      <c r="EM2238" s="3"/>
      <c r="EN2238" s="3"/>
      <c r="EO2238" s="3"/>
      <c r="EP2238" s="3"/>
      <c r="EQ2238" s="3"/>
      <c r="ER2238" s="3"/>
      <c r="ES2238" s="3"/>
      <c r="ET2238" s="3"/>
      <c r="EU2238" s="3"/>
      <c r="EV2238" s="3"/>
      <c r="EW2238" s="3"/>
      <c r="EX2238" s="3"/>
      <c r="EY2238" s="3"/>
      <c r="EZ2238" s="3"/>
      <c r="FA2238" s="3"/>
      <c r="FB2238" s="3"/>
      <c r="FC2238" s="3"/>
      <c r="FD2238" s="3"/>
      <c r="FE2238" s="3"/>
      <c r="FF2238" s="3"/>
      <c r="FG2238" s="3"/>
      <c r="FH2238" s="3"/>
      <c r="FI2238" s="3"/>
      <c r="FJ2238" s="3"/>
      <c r="FK2238" s="3"/>
      <c r="FL2238" s="3"/>
      <c r="FM2238" s="3"/>
      <c r="FN2238" s="3"/>
      <c r="FO2238" s="3"/>
      <c r="FP2238" s="3"/>
      <c r="FQ2238" s="3"/>
      <c r="FR2238" s="3"/>
      <c r="FS2238" s="3"/>
      <c r="FT2238" s="3"/>
      <c r="FU2238" s="3"/>
      <c r="FV2238" s="3"/>
      <c r="FW2238" s="3"/>
      <c r="FX2238" s="3"/>
      <c r="FY2238" s="3"/>
      <c r="FZ2238" s="3"/>
      <c r="GA2238" s="3"/>
      <c r="GB2238" s="3"/>
      <c r="GC2238" s="3"/>
      <c r="GD2238" s="3"/>
      <c r="GE2238" s="3"/>
      <c r="GF2238" s="3"/>
      <c r="GG2238" s="3"/>
      <c r="GH2238" s="3"/>
      <c r="GI2238" s="3"/>
      <c r="GJ2238" s="3"/>
      <c r="GK2238" s="3"/>
      <c r="GL2238" s="3"/>
      <c r="GM2238" s="3"/>
      <c r="GN2238" s="3"/>
      <c r="GO2238" s="3"/>
      <c r="GP2238" s="3"/>
      <c r="GQ2238" s="3"/>
      <c r="GR2238" s="3"/>
      <c r="GS2238" s="3"/>
      <c r="GT2238" s="3"/>
      <c r="GU2238" s="3"/>
      <c r="GV2238" s="3"/>
      <c r="GW2238" s="3"/>
      <c r="GX2238" s="3">
        <v>0</v>
      </c>
    </row>
    <row r="2240" spans="1:245" x14ac:dyDescent="0.2">
      <c r="A2240" s="4">
        <v>50</v>
      </c>
      <c r="B2240" s="4">
        <v>0</v>
      </c>
      <c r="C2240" s="4">
        <v>0</v>
      </c>
      <c r="D2240" s="4">
        <v>1</v>
      </c>
      <c r="E2240" s="4">
        <v>201</v>
      </c>
      <c r="F2240" s="4">
        <f>ROUND(Source!O2238,O2240)</f>
        <v>0</v>
      </c>
      <c r="G2240" s="4" t="s">
        <v>12</v>
      </c>
      <c r="H2240" s="4" t="s">
        <v>13</v>
      </c>
      <c r="I2240" s="4"/>
      <c r="J2240" s="4"/>
      <c r="K2240" s="4">
        <v>201</v>
      </c>
      <c r="L2240" s="4">
        <v>1</v>
      </c>
      <c r="M2240" s="4">
        <v>3</v>
      </c>
      <c r="N2240" s="4" t="s">
        <v>3</v>
      </c>
      <c r="O2240" s="4">
        <v>2</v>
      </c>
      <c r="P2240" s="4"/>
      <c r="Q2240" s="4"/>
      <c r="R2240" s="4"/>
      <c r="S2240" s="4"/>
      <c r="T2240" s="4"/>
      <c r="U2240" s="4"/>
      <c r="V2240" s="4"/>
      <c r="W2240" s="4"/>
    </row>
    <row r="2241" spans="1:23" x14ac:dyDescent="0.2">
      <c r="A2241" s="4">
        <v>50</v>
      </c>
      <c r="B2241" s="4">
        <v>0</v>
      </c>
      <c r="C2241" s="4">
        <v>0</v>
      </c>
      <c r="D2241" s="4">
        <v>1</v>
      </c>
      <c r="E2241" s="4">
        <v>202</v>
      </c>
      <c r="F2241" s="4">
        <f>ROUND(Source!P2238,O2241)</f>
        <v>0</v>
      </c>
      <c r="G2241" s="4" t="s">
        <v>14</v>
      </c>
      <c r="H2241" s="4" t="s">
        <v>15</v>
      </c>
      <c r="I2241" s="4"/>
      <c r="J2241" s="4"/>
      <c r="K2241" s="4">
        <v>202</v>
      </c>
      <c r="L2241" s="4">
        <v>2</v>
      </c>
      <c r="M2241" s="4">
        <v>3</v>
      </c>
      <c r="N2241" s="4" t="s">
        <v>3</v>
      </c>
      <c r="O2241" s="4">
        <v>2</v>
      </c>
      <c r="P2241" s="4"/>
      <c r="Q2241" s="4"/>
      <c r="R2241" s="4"/>
      <c r="S2241" s="4"/>
      <c r="T2241" s="4"/>
      <c r="U2241" s="4"/>
      <c r="V2241" s="4"/>
      <c r="W2241" s="4"/>
    </row>
    <row r="2242" spans="1:23" x14ac:dyDescent="0.2">
      <c r="A2242" s="4">
        <v>50</v>
      </c>
      <c r="B2242" s="4">
        <v>0</v>
      </c>
      <c r="C2242" s="4">
        <v>0</v>
      </c>
      <c r="D2242" s="4">
        <v>1</v>
      </c>
      <c r="E2242" s="4">
        <v>222</v>
      </c>
      <c r="F2242" s="4">
        <f>ROUND(Source!AO2238,O2242)</f>
        <v>0</v>
      </c>
      <c r="G2242" s="4" t="s">
        <v>16</v>
      </c>
      <c r="H2242" s="4" t="s">
        <v>17</v>
      </c>
      <c r="I2242" s="4"/>
      <c r="J2242" s="4"/>
      <c r="K2242" s="4">
        <v>222</v>
      </c>
      <c r="L2242" s="4">
        <v>3</v>
      </c>
      <c r="M2242" s="4">
        <v>3</v>
      </c>
      <c r="N2242" s="4" t="s">
        <v>3</v>
      </c>
      <c r="O2242" s="4">
        <v>2</v>
      </c>
      <c r="P2242" s="4"/>
      <c r="Q2242" s="4"/>
      <c r="R2242" s="4"/>
      <c r="S2242" s="4"/>
      <c r="T2242" s="4"/>
      <c r="U2242" s="4"/>
      <c r="V2242" s="4"/>
      <c r="W2242" s="4"/>
    </row>
    <row r="2243" spans="1:23" x14ac:dyDescent="0.2">
      <c r="A2243" s="4">
        <v>50</v>
      </c>
      <c r="B2243" s="4">
        <v>0</v>
      </c>
      <c r="C2243" s="4">
        <v>0</v>
      </c>
      <c r="D2243" s="4">
        <v>1</v>
      </c>
      <c r="E2243" s="4">
        <v>225</v>
      </c>
      <c r="F2243" s="4">
        <f>ROUND(Source!AV2238,O2243)</f>
        <v>0</v>
      </c>
      <c r="G2243" s="4" t="s">
        <v>18</v>
      </c>
      <c r="H2243" s="4" t="s">
        <v>19</v>
      </c>
      <c r="I2243" s="4"/>
      <c r="J2243" s="4"/>
      <c r="K2243" s="4">
        <v>225</v>
      </c>
      <c r="L2243" s="4">
        <v>4</v>
      </c>
      <c r="M2243" s="4">
        <v>3</v>
      </c>
      <c r="N2243" s="4" t="s">
        <v>3</v>
      </c>
      <c r="O2243" s="4">
        <v>2</v>
      </c>
      <c r="P2243" s="4"/>
      <c r="Q2243" s="4"/>
      <c r="R2243" s="4"/>
      <c r="S2243" s="4"/>
      <c r="T2243" s="4"/>
      <c r="U2243" s="4"/>
      <c r="V2243" s="4"/>
      <c r="W2243" s="4"/>
    </row>
    <row r="2244" spans="1:23" x14ac:dyDescent="0.2">
      <c r="A2244" s="4">
        <v>50</v>
      </c>
      <c r="B2244" s="4">
        <v>0</v>
      </c>
      <c r="C2244" s="4">
        <v>0</v>
      </c>
      <c r="D2244" s="4">
        <v>1</v>
      </c>
      <c r="E2244" s="4">
        <v>226</v>
      </c>
      <c r="F2244" s="4">
        <f>ROUND(Source!AW2238,O2244)</f>
        <v>0</v>
      </c>
      <c r="G2244" s="4" t="s">
        <v>20</v>
      </c>
      <c r="H2244" s="4" t="s">
        <v>21</v>
      </c>
      <c r="I2244" s="4"/>
      <c r="J2244" s="4"/>
      <c r="K2244" s="4">
        <v>226</v>
      </c>
      <c r="L2244" s="4">
        <v>5</v>
      </c>
      <c r="M2244" s="4">
        <v>3</v>
      </c>
      <c r="N2244" s="4" t="s">
        <v>3</v>
      </c>
      <c r="O2244" s="4">
        <v>2</v>
      </c>
      <c r="P2244" s="4"/>
      <c r="Q2244" s="4"/>
      <c r="R2244" s="4"/>
      <c r="S2244" s="4"/>
      <c r="T2244" s="4"/>
      <c r="U2244" s="4"/>
      <c r="V2244" s="4"/>
      <c r="W2244" s="4"/>
    </row>
    <row r="2245" spans="1:23" x14ac:dyDescent="0.2">
      <c r="A2245" s="4">
        <v>50</v>
      </c>
      <c r="B2245" s="4">
        <v>0</v>
      </c>
      <c r="C2245" s="4">
        <v>0</v>
      </c>
      <c r="D2245" s="4">
        <v>1</v>
      </c>
      <c r="E2245" s="4">
        <v>227</v>
      </c>
      <c r="F2245" s="4">
        <f>ROUND(Source!AX2238,O2245)</f>
        <v>0</v>
      </c>
      <c r="G2245" s="4" t="s">
        <v>22</v>
      </c>
      <c r="H2245" s="4" t="s">
        <v>23</v>
      </c>
      <c r="I2245" s="4"/>
      <c r="J2245" s="4"/>
      <c r="K2245" s="4">
        <v>227</v>
      </c>
      <c r="L2245" s="4">
        <v>6</v>
      </c>
      <c r="M2245" s="4">
        <v>3</v>
      </c>
      <c r="N2245" s="4" t="s">
        <v>3</v>
      </c>
      <c r="O2245" s="4">
        <v>2</v>
      </c>
      <c r="P2245" s="4"/>
      <c r="Q2245" s="4"/>
      <c r="R2245" s="4"/>
      <c r="S2245" s="4"/>
      <c r="T2245" s="4"/>
      <c r="U2245" s="4"/>
      <c r="V2245" s="4"/>
      <c r="W2245" s="4"/>
    </row>
    <row r="2246" spans="1:23" x14ac:dyDescent="0.2">
      <c r="A2246" s="4">
        <v>50</v>
      </c>
      <c r="B2246" s="4">
        <v>0</v>
      </c>
      <c r="C2246" s="4">
        <v>0</v>
      </c>
      <c r="D2246" s="4">
        <v>1</v>
      </c>
      <c r="E2246" s="4">
        <v>228</v>
      </c>
      <c r="F2246" s="4">
        <f>ROUND(Source!AY2238,O2246)</f>
        <v>0</v>
      </c>
      <c r="G2246" s="4" t="s">
        <v>24</v>
      </c>
      <c r="H2246" s="4" t="s">
        <v>25</v>
      </c>
      <c r="I2246" s="4"/>
      <c r="J2246" s="4"/>
      <c r="K2246" s="4">
        <v>228</v>
      </c>
      <c r="L2246" s="4">
        <v>7</v>
      </c>
      <c r="M2246" s="4">
        <v>3</v>
      </c>
      <c r="N2246" s="4" t="s">
        <v>3</v>
      </c>
      <c r="O2246" s="4">
        <v>2</v>
      </c>
      <c r="P2246" s="4"/>
      <c r="Q2246" s="4"/>
      <c r="R2246" s="4"/>
      <c r="S2246" s="4"/>
      <c r="T2246" s="4"/>
      <c r="U2246" s="4"/>
      <c r="V2246" s="4"/>
      <c r="W2246" s="4"/>
    </row>
    <row r="2247" spans="1:23" x14ac:dyDescent="0.2">
      <c r="A2247" s="4">
        <v>50</v>
      </c>
      <c r="B2247" s="4">
        <v>0</v>
      </c>
      <c r="C2247" s="4">
        <v>0</v>
      </c>
      <c r="D2247" s="4">
        <v>1</v>
      </c>
      <c r="E2247" s="4">
        <v>216</v>
      </c>
      <c r="F2247" s="4">
        <f>ROUND(Source!AP2238,O2247)</f>
        <v>0</v>
      </c>
      <c r="G2247" s="4" t="s">
        <v>26</v>
      </c>
      <c r="H2247" s="4" t="s">
        <v>27</v>
      </c>
      <c r="I2247" s="4"/>
      <c r="J2247" s="4"/>
      <c r="K2247" s="4">
        <v>216</v>
      </c>
      <c r="L2247" s="4">
        <v>8</v>
      </c>
      <c r="M2247" s="4">
        <v>3</v>
      </c>
      <c r="N2247" s="4" t="s">
        <v>3</v>
      </c>
      <c r="O2247" s="4">
        <v>2</v>
      </c>
      <c r="P2247" s="4"/>
      <c r="Q2247" s="4"/>
      <c r="R2247" s="4"/>
      <c r="S2247" s="4"/>
      <c r="T2247" s="4"/>
      <c r="U2247" s="4"/>
      <c r="V2247" s="4"/>
      <c r="W2247" s="4"/>
    </row>
    <row r="2248" spans="1:23" x14ac:dyDescent="0.2">
      <c r="A2248" s="4">
        <v>50</v>
      </c>
      <c r="B2248" s="4">
        <v>0</v>
      </c>
      <c r="C2248" s="4">
        <v>0</v>
      </c>
      <c r="D2248" s="4">
        <v>1</v>
      </c>
      <c r="E2248" s="4">
        <v>223</v>
      </c>
      <c r="F2248" s="4">
        <f>ROUND(Source!AQ2238,O2248)</f>
        <v>0</v>
      </c>
      <c r="G2248" s="4" t="s">
        <v>28</v>
      </c>
      <c r="H2248" s="4" t="s">
        <v>29</v>
      </c>
      <c r="I2248" s="4"/>
      <c r="J2248" s="4"/>
      <c r="K2248" s="4">
        <v>223</v>
      </c>
      <c r="L2248" s="4">
        <v>9</v>
      </c>
      <c r="M2248" s="4">
        <v>3</v>
      </c>
      <c r="N2248" s="4" t="s">
        <v>3</v>
      </c>
      <c r="O2248" s="4">
        <v>2</v>
      </c>
      <c r="P2248" s="4"/>
      <c r="Q2248" s="4"/>
      <c r="R2248" s="4"/>
      <c r="S2248" s="4"/>
      <c r="T2248" s="4"/>
      <c r="U2248" s="4"/>
      <c r="V2248" s="4"/>
      <c r="W2248" s="4"/>
    </row>
    <row r="2249" spans="1:23" x14ac:dyDescent="0.2">
      <c r="A2249" s="4">
        <v>50</v>
      </c>
      <c r="B2249" s="4">
        <v>0</v>
      </c>
      <c r="C2249" s="4">
        <v>0</v>
      </c>
      <c r="D2249" s="4">
        <v>1</v>
      </c>
      <c r="E2249" s="4">
        <v>229</v>
      </c>
      <c r="F2249" s="4">
        <f>ROUND(Source!AZ2238,O2249)</f>
        <v>0</v>
      </c>
      <c r="G2249" s="4" t="s">
        <v>30</v>
      </c>
      <c r="H2249" s="4" t="s">
        <v>31</v>
      </c>
      <c r="I2249" s="4"/>
      <c r="J2249" s="4"/>
      <c r="K2249" s="4">
        <v>229</v>
      </c>
      <c r="L2249" s="4">
        <v>10</v>
      </c>
      <c r="M2249" s="4">
        <v>3</v>
      </c>
      <c r="N2249" s="4" t="s">
        <v>3</v>
      </c>
      <c r="O2249" s="4">
        <v>2</v>
      </c>
      <c r="P2249" s="4"/>
      <c r="Q2249" s="4"/>
      <c r="R2249" s="4"/>
      <c r="S2249" s="4"/>
      <c r="T2249" s="4"/>
      <c r="U2249" s="4"/>
      <c r="V2249" s="4"/>
      <c r="W2249" s="4"/>
    </row>
    <row r="2250" spans="1:23" x14ac:dyDescent="0.2">
      <c r="A2250" s="4">
        <v>50</v>
      </c>
      <c r="B2250" s="4">
        <v>0</v>
      </c>
      <c r="C2250" s="4">
        <v>0</v>
      </c>
      <c r="D2250" s="4">
        <v>1</v>
      </c>
      <c r="E2250" s="4">
        <v>203</v>
      </c>
      <c r="F2250" s="4">
        <f>ROUND(Source!Q2238,O2250)</f>
        <v>0</v>
      </c>
      <c r="G2250" s="4" t="s">
        <v>32</v>
      </c>
      <c r="H2250" s="4" t="s">
        <v>33</v>
      </c>
      <c r="I2250" s="4"/>
      <c r="J2250" s="4"/>
      <c r="K2250" s="4">
        <v>203</v>
      </c>
      <c r="L2250" s="4">
        <v>11</v>
      </c>
      <c r="M2250" s="4">
        <v>3</v>
      </c>
      <c r="N2250" s="4" t="s">
        <v>3</v>
      </c>
      <c r="O2250" s="4">
        <v>2</v>
      </c>
      <c r="P2250" s="4"/>
      <c r="Q2250" s="4"/>
      <c r="R2250" s="4"/>
      <c r="S2250" s="4"/>
      <c r="T2250" s="4"/>
      <c r="U2250" s="4"/>
      <c r="V2250" s="4"/>
      <c r="W2250" s="4"/>
    </row>
    <row r="2251" spans="1:23" x14ac:dyDescent="0.2">
      <c r="A2251" s="4">
        <v>50</v>
      </c>
      <c r="B2251" s="4">
        <v>0</v>
      </c>
      <c r="C2251" s="4">
        <v>0</v>
      </c>
      <c r="D2251" s="4">
        <v>1</v>
      </c>
      <c r="E2251" s="4">
        <v>231</v>
      </c>
      <c r="F2251" s="4">
        <f>ROUND(Source!BB2238,O2251)</f>
        <v>0</v>
      </c>
      <c r="G2251" s="4" t="s">
        <v>34</v>
      </c>
      <c r="H2251" s="4" t="s">
        <v>35</v>
      </c>
      <c r="I2251" s="4"/>
      <c r="J2251" s="4"/>
      <c r="K2251" s="4">
        <v>231</v>
      </c>
      <c r="L2251" s="4">
        <v>12</v>
      </c>
      <c r="M2251" s="4">
        <v>3</v>
      </c>
      <c r="N2251" s="4" t="s">
        <v>3</v>
      </c>
      <c r="O2251" s="4">
        <v>2</v>
      </c>
      <c r="P2251" s="4"/>
      <c r="Q2251" s="4"/>
      <c r="R2251" s="4"/>
      <c r="S2251" s="4"/>
      <c r="T2251" s="4"/>
      <c r="U2251" s="4"/>
      <c r="V2251" s="4"/>
      <c r="W2251" s="4"/>
    </row>
    <row r="2252" spans="1:23" x14ac:dyDescent="0.2">
      <c r="A2252" s="4">
        <v>50</v>
      </c>
      <c r="B2252" s="4">
        <v>0</v>
      </c>
      <c r="C2252" s="4">
        <v>0</v>
      </c>
      <c r="D2252" s="4">
        <v>1</v>
      </c>
      <c r="E2252" s="4">
        <v>204</v>
      </c>
      <c r="F2252" s="4">
        <f>ROUND(Source!R2238,O2252)</f>
        <v>0</v>
      </c>
      <c r="G2252" s="4" t="s">
        <v>36</v>
      </c>
      <c r="H2252" s="4" t="s">
        <v>37</v>
      </c>
      <c r="I2252" s="4"/>
      <c r="J2252" s="4"/>
      <c r="K2252" s="4">
        <v>204</v>
      </c>
      <c r="L2252" s="4">
        <v>13</v>
      </c>
      <c r="M2252" s="4">
        <v>3</v>
      </c>
      <c r="N2252" s="4" t="s">
        <v>3</v>
      </c>
      <c r="O2252" s="4">
        <v>2</v>
      </c>
      <c r="P2252" s="4"/>
      <c r="Q2252" s="4"/>
      <c r="R2252" s="4"/>
      <c r="S2252" s="4"/>
      <c r="T2252" s="4"/>
      <c r="U2252" s="4"/>
      <c r="V2252" s="4"/>
      <c r="W2252" s="4"/>
    </row>
    <row r="2253" spans="1:23" x14ac:dyDescent="0.2">
      <c r="A2253" s="4">
        <v>50</v>
      </c>
      <c r="B2253" s="4">
        <v>0</v>
      </c>
      <c r="C2253" s="4">
        <v>0</v>
      </c>
      <c r="D2253" s="4">
        <v>1</v>
      </c>
      <c r="E2253" s="4">
        <v>205</v>
      </c>
      <c r="F2253" s="4">
        <f>ROUND(Source!S2238,O2253)</f>
        <v>0</v>
      </c>
      <c r="G2253" s="4" t="s">
        <v>38</v>
      </c>
      <c r="H2253" s="4" t="s">
        <v>39</v>
      </c>
      <c r="I2253" s="4"/>
      <c r="J2253" s="4"/>
      <c r="K2253" s="4">
        <v>205</v>
      </c>
      <c r="L2253" s="4">
        <v>14</v>
      </c>
      <c r="M2253" s="4">
        <v>3</v>
      </c>
      <c r="N2253" s="4" t="s">
        <v>3</v>
      </c>
      <c r="O2253" s="4">
        <v>2</v>
      </c>
      <c r="P2253" s="4"/>
      <c r="Q2253" s="4"/>
      <c r="R2253" s="4"/>
      <c r="S2253" s="4"/>
      <c r="T2253" s="4"/>
      <c r="U2253" s="4"/>
      <c r="V2253" s="4"/>
      <c r="W2253" s="4"/>
    </row>
    <row r="2254" spans="1:23" x14ac:dyDescent="0.2">
      <c r="A2254" s="4">
        <v>50</v>
      </c>
      <c r="B2254" s="4">
        <v>0</v>
      </c>
      <c r="C2254" s="4">
        <v>0</v>
      </c>
      <c r="D2254" s="4">
        <v>1</v>
      </c>
      <c r="E2254" s="4">
        <v>232</v>
      </c>
      <c r="F2254" s="4">
        <f>ROUND(Source!BC2238,O2254)</f>
        <v>0</v>
      </c>
      <c r="G2254" s="4" t="s">
        <v>40</v>
      </c>
      <c r="H2254" s="4" t="s">
        <v>41</v>
      </c>
      <c r="I2254" s="4"/>
      <c r="J2254" s="4"/>
      <c r="K2254" s="4">
        <v>232</v>
      </c>
      <c r="L2254" s="4">
        <v>15</v>
      </c>
      <c r="M2254" s="4">
        <v>3</v>
      </c>
      <c r="N2254" s="4" t="s">
        <v>3</v>
      </c>
      <c r="O2254" s="4">
        <v>2</v>
      </c>
      <c r="P2254" s="4"/>
      <c r="Q2254" s="4"/>
      <c r="R2254" s="4"/>
      <c r="S2254" s="4"/>
      <c r="T2254" s="4"/>
      <c r="U2254" s="4"/>
      <c r="V2254" s="4"/>
      <c r="W2254" s="4"/>
    </row>
    <row r="2255" spans="1:23" x14ac:dyDescent="0.2">
      <c r="A2255" s="4">
        <v>50</v>
      </c>
      <c r="B2255" s="4">
        <v>0</v>
      </c>
      <c r="C2255" s="4">
        <v>0</v>
      </c>
      <c r="D2255" s="4">
        <v>1</v>
      </c>
      <c r="E2255" s="4">
        <v>214</v>
      </c>
      <c r="F2255" s="4">
        <f>ROUND(Source!AS2238,O2255)</f>
        <v>0</v>
      </c>
      <c r="G2255" s="4" t="s">
        <v>42</v>
      </c>
      <c r="H2255" s="4" t="s">
        <v>43</v>
      </c>
      <c r="I2255" s="4"/>
      <c r="J2255" s="4"/>
      <c r="K2255" s="4">
        <v>214</v>
      </c>
      <c r="L2255" s="4">
        <v>16</v>
      </c>
      <c r="M2255" s="4">
        <v>3</v>
      </c>
      <c r="N2255" s="4" t="s">
        <v>3</v>
      </c>
      <c r="O2255" s="4">
        <v>2</v>
      </c>
      <c r="P2255" s="4"/>
      <c r="Q2255" s="4"/>
      <c r="R2255" s="4"/>
      <c r="S2255" s="4"/>
      <c r="T2255" s="4"/>
      <c r="U2255" s="4"/>
      <c r="V2255" s="4"/>
      <c r="W2255" s="4"/>
    </row>
    <row r="2256" spans="1:23" x14ac:dyDescent="0.2">
      <c r="A2256" s="4">
        <v>50</v>
      </c>
      <c r="B2256" s="4">
        <v>0</v>
      </c>
      <c r="C2256" s="4">
        <v>0</v>
      </c>
      <c r="D2256" s="4">
        <v>1</v>
      </c>
      <c r="E2256" s="4">
        <v>215</v>
      </c>
      <c r="F2256" s="4">
        <f>ROUND(Source!AT2238,O2256)</f>
        <v>0</v>
      </c>
      <c r="G2256" s="4" t="s">
        <v>44</v>
      </c>
      <c r="H2256" s="4" t="s">
        <v>45</v>
      </c>
      <c r="I2256" s="4"/>
      <c r="J2256" s="4"/>
      <c r="K2256" s="4">
        <v>215</v>
      </c>
      <c r="L2256" s="4">
        <v>17</v>
      </c>
      <c r="M2256" s="4">
        <v>3</v>
      </c>
      <c r="N2256" s="4" t="s">
        <v>3</v>
      </c>
      <c r="O2256" s="4">
        <v>2</v>
      </c>
      <c r="P2256" s="4"/>
      <c r="Q2256" s="4"/>
      <c r="R2256" s="4"/>
      <c r="S2256" s="4"/>
      <c r="T2256" s="4"/>
      <c r="U2256" s="4"/>
      <c r="V2256" s="4"/>
      <c r="W2256" s="4"/>
    </row>
    <row r="2257" spans="1:245" x14ac:dyDescent="0.2">
      <c r="A2257" s="4">
        <v>50</v>
      </c>
      <c r="B2257" s="4">
        <v>0</v>
      </c>
      <c r="C2257" s="4">
        <v>0</v>
      </c>
      <c r="D2257" s="4">
        <v>1</v>
      </c>
      <c r="E2257" s="4">
        <v>217</v>
      </c>
      <c r="F2257" s="4">
        <f>ROUND(Source!AU2238,O2257)</f>
        <v>0</v>
      </c>
      <c r="G2257" s="4" t="s">
        <v>46</v>
      </c>
      <c r="H2257" s="4" t="s">
        <v>47</v>
      </c>
      <c r="I2257" s="4"/>
      <c r="J2257" s="4"/>
      <c r="K2257" s="4">
        <v>217</v>
      </c>
      <c r="L2257" s="4">
        <v>18</v>
      </c>
      <c r="M2257" s="4">
        <v>3</v>
      </c>
      <c r="N2257" s="4" t="s">
        <v>3</v>
      </c>
      <c r="O2257" s="4">
        <v>2</v>
      </c>
      <c r="P2257" s="4"/>
      <c r="Q2257" s="4"/>
      <c r="R2257" s="4"/>
      <c r="S2257" s="4"/>
      <c r="T2257" s="4"/>
      <c r="U2257" s="4"/>
      <c r="V2257" s="4"/>
      <c r="W2257" s="4"/>
    </row>
    <row r="2258" spans="1:245" x14ac:dyDescent="0.2">
      <c r="A2258" s="4">
        <v>50</v>
      </c>
      <c r="B2258" s="4">
        <v>0</v>
      </c>
      <c r="C2258" s="4">
        <v>0</v>
      </c>
      <c r="D2258" s="4">
        <v>1</v>
      </c>
      <c r="E2258" s="4">
        <v>230</v>
      </c>
      <c r="F2258" s="4">
        <f>ROUND(Source!BA2238,O2258)</f>
        <v>0</v>
      </c>
      <c r="G2258" s="4" t="s">
        <v>48</v>
      </c>
      <c r="H2258" s="4" t="s">
        <v>49</v>
      </c>
      <c r="I2258" s="4"/>
      <c r="J2258" s="4"/>
      <c r="K2258" s="4">
        <v>230</v>
      </c>
      <c r="L2258" s="4">
        <v>19</v>
      </c>
      <c r="M2258" s="4">
        <v>3</v>
      </c>
      <c r="N2258" s="4" t="s">
        <v>3</v>
      </c>
      <c r="O2258" s="4">
        <v>2</v>
      </c>
      <c r="P2258" s="4"/>
      <c r="Q2258" s="4"/>
      <c r="R2258" s="4"/>
      <c r="S2258" s="4"/>
      <c r="T2258" s="4"/>
      <c r="U2258" s="4"/>
      <c r="V2258" s="4"/>
      <c r="W2258" s="4"/>
    </row>
    <row r="2259" spans="1:245" x14ac:dyDescent="0.2">
      <c r="A2259" s="4">
        <v>50</v>
      </c>
      <c r="B2259" s="4">
        <v>0</v>
      </c>
      <c r="C2259" s="4">
        <v>0</v>
      </c>
      <c r="D2259" s="4">
        <v>1</v>
      </c>
      <c r="E2259" s="4">
        <v>206</v>
      </c>
      <c r="F2259" s="4">
        <f>ROUND(Source!T2238,O2259)</f>
        <v>0</v>
      </c>
      <c r="G2259" s="4" t="s">
        <v>50</v>
      </c>
      <c r="H2259" s="4" t="s">
        <v>51</v>
      </c>
      <c r="I2259" s="4"/>
      <c r="J2259" s="4"/>
      <c r="K2259" s="4">
        <v>206</v>
      </c>
      <c r="L2259" s="4">
        <v>20</v>
      </c>
      <c r="M2259" s="4">
        <v>3</v>
      </c>
      <c r="N2259" s="4" t="s">
        <v>3</v>
      </c>
      <c r="O2259" s="4">
        <v>2</v>
      </c>
      <c r="P2259" s="4"/>
      <c r="Q2259" s="4"/>
      <c r="R2259" s="4"/>
      <c r="S2259" s="4"/>
      <c r="T2259" s="4"/>
      <c r="U2259" s="4"/>
      <c r="V2259" s="4"/>
      <c r="W2259" s="4"/>
    </row>
    <row r="2260" spans="1:245" x14ac:dyDescent="0.2">
      <c r="A2260" s="4">
        <v>50</v>
      </c>
      <c r="B2260" s="4">
        <v>0</v>
      </c>
      <c r="C2260" s="4">
        <v>0</v>
      </c>
      <c r="D2260" s="4">
        <v>1</v>
      </c>
      <c r="E2260" s="4">
        <v>207</v>
      </c>
      <c r="F2260" s="4">
        <f>Source!U2238</f>
        <v>0</v>
      </c>
      <c r="G2260" s="4" t="s">
        <v>52</v>
      </c>
      <c r="H2260" s="4" t="s">
        <v>53</v>
      </c>
      <c r="I2260" s="4"/>
      <c r="J2260" s="4"/>
      <c r="K2260" s="4">
        <v>207</v>
      </c>
      <c r="L2260" s="4">
        <v>21</v>
      </c>
      <c r="M2260" s="4">
        <v>3</v>
      </c>
      <c r="N2260" s="4" t="s">
        <v>3</v>
      </c>
      <c r="O2260" s="4">
        <v>-1</v>
      </c>
      <c r="P2260" s="4"/>
      <c r="Q2260" s="4"/>
      <c r="R2260" s="4"/>
      <c r="S2260" s="4"/>
      <c r="T2260" s="4"/>
      <c r="U2260" s="4"/>
      <c r="V2260" s="4"/>
      <c r="W2260" s="4"/>
    </row>
    <row r="2261" spans="1:245" x14ac:dyDescent="0.2">
      <c r="A2261" s="4">
        <v>50</v>
      </c>
      <c r="B2261" s="4">
        <v>0</v>
      </c>
      <c r="C2261" s="4">
        <v>0</v>
      </c>
      <c r="D2261" s="4">
        <v>1</v>
      </c>
      <c r="E2261" s="4">
        <v>208</v>
      </c>
      <c r="F2261" s="4">
        <f>Source!V2238</f>
        <v>0</v>
      </c>
      <c r="G2261" s="4" t="s">
        <v>54</v>
      </c>
      <c r="H2261" s="4" t="s">
        <v>55</v>
      </c>
      <c r="I2261" s="4"/>
      <c r="J2261" s="4"/>
      <c r="K2261" s="4">
        <v>208</v>
      </c>
      <c r="L2261" s="4">
        <v>22</v>
      </c>
      <c r="M2261" s="4">
        <v>3</v>
      </c>
      <c r="N2261" s="4" t="s">
        <v>3</v>
      </c>
      <c r="O2261" s="4">
        <v>-1</v>
      </c>
      <c r="P2261" s="4"/>
      <c r="Q2261" s="4"/>
      <c r="R2261" s="4"/>
      <c r="S2261" s="4"/>
      <c r="T2261" s="4"/>
      <c r="U2261" s="4"/>
      <c r="V2261" s="4"/>
      <c r="W2261" s="4"/>
    </row>
    <row r="2262" spans="1:245" x14ac:dyDescent="0.2">
      <c r="A2262" s="4">
        <v>50</v>
      </c>
      <c r="B2262" s="4">
        <v>0</v>
      </c>
      <c r="C2262" s="4">
        <v>0</v>
      </c>
      <c r="D2262" s="4">
        <v>1</v>
      </c>
      <c r="E2262" s="4">
        <v>209</v>
      </c>
      <c r="F2262" s="4">
        <f>ROUND(Source!W2238,O2262)</f>
        <v>0</v>
      </c>
      <c r="G2262" s="4" t="s">
        <v>56</v>
      </c>
      <c r="H2262" s="4" t="s">
        <v>57</v>
      </c>
      <c r="I2262" s="4"/>
      <c r="J2262" s="4"/>
      <c r="K2262" s="4">
        <v>209</v>
      </c>
      <c r="L2262" s="4">
        <v>23</v>
      </c>
      <c r="M2262" s="4">
        <v>3</v>
      </c>
      <c r="N2262" s="4" t="s">
        <v>3</v>
      </c>
      <c r="O2262" s="4">
        <v>2</v>
      </c>
      <c r="P2262" s="4"/>
      <c r="Q2262" s="4"/>
      <c r="R2262" s="4"/>
      <c r="S2262" s="4"/>
      <c r="T2262" s="4"/>
      <c r="U2262" s="4"/>
      <c r="V2262" s="4"/>
      <c r="W2262" s="4"/>
    </row>
    <row r="2263" spans="1:245" x14ac:dyDescent="0.2">
      <c r="A2263" s="4">
        <v>50</v>
      </c>
      <c r="B2263" s="4">
        <v>0</v>
      </c>
      <c r="C2263" s="4">
        <v>0</v>
      </c>
      <c r="D2263" s="4">
        <v>1</v>
      </c>
      <c r="E2263" s="4">
        <v>210</v>
      </c>
      <c r="F2263" s="4">
        <f>ROUND(Source!X2238,O2263)</f>
        <v>0</v>
      </c>
      <c r="G2263" s="4" t="s">
        <v>58</v>
      </c>
      <c r="H2263" s="4" t="s">
        <v>59</v>
      </c>
      <c r="I2263" s="4"/>
      <c r="J2263" s="4"/>
      <c r="K2263" s="4">
        <v>210</v>
      </c>
      <c r="L2263" s="4">
        <v>24</v>
      </c>
      <c r="M2263" s="4">
        <v>3</v>
      </c>
      <c r="N2263" s="4" t="s">
        <v>3</v>
      </c>
      <c r="O2263" s="4">
        <v>2</v>
      </c>
      <c r="P2263" s="4"/>
      <c r="Q2263" s="4"/>
      <c r="R2263" s="4"/>
      <c r="S2263" s="4"/>
      <c r="T2263" s="4"/>
      <c r="U2263" s="4"/>
      <c r="V2263" s="4"/>
      <c r="W2263" s="4"/>
    </row>
    <row r="2264" spans="1:245" x14ac:dyDescent="0.2">
      <c r="A2264" s="4">
        <v>50</v>
      </c>
      <c r="B2264" s="4">
        <v>0</v>
      </c>
      <c r="C2264" s="4">
        <v>0</v>
      </c>
      <c r="D2264" s="4">
        <v>1</v>
      </c>
      <c r="E2264" s="4">
        <v>211</v>
      </c>
      <c r="F2264" s="4">
        <f>ROUND(Source!Y2238,O2264)</f>
        <v>0</v>
      </c>
      <c r="G2264" s="4" t="s">
        <v>60</v>
      </c>
      <c r="H2264" s="4" t="s">
        <v>61</v>
      </c>
      <c r="I2264" s="4"/>
      <c r="J2264" s="4"/>
      <c r="K2264" s="4">
        <v>211</v>
      </c>
      <c r="L2264" s="4">
        <v>25</v>
      </c>
      <c r="M2264" s="4">
        <v>3</v>
      </c>
      <c r="N2264" s="4" t="s">
        <v>3</v>
      </c>
      <c r="O2264" s="4">
        <v>2</v>
      </c>
      <c r="P2264" s="4"/>
      <c r="Q2264" s="4"/>
      <c r="R2264" s="4"/>
      <c r="S2264" s="4"/>
      <c r="T2264" s="4"/>
      <c r="U2264" s="4"/>
      <c r="V2264" s="4"/>
      <c r="W2264" s="4"/>
    </row>
    <row r="2265" spans="1:245" x14ac:dyDescent="0.2">
      <c r="A2265" s="4">
        <v>50</v>
      </c>
      <c r="B2265" s="4">
        <v>0</v>
      </c>
      <c r="C2265" s="4">
        <v>0</v>
      </c>
      <c r="D2265" s="4">
        <v>1</v>
      </c>
      <c r="E2265" s="4">
        <v>224</v>
      </c>
      <c r="F2265" s="4">
        <f>ROUND(Source!AR2238,O2265)</f>
        <v>0</v>
      </c>
      <c r="G2265" s="4" t="s">
        <v>62</v>
      </c>
      <c r="H2265" s="4" t="s">
        <v>63</v>
      </c>
      <c r="I2265" s="4"/>
      <c r="J2265" s="4"/>
      <c r="K2265" s="4">
        <v>224</v>
      </c>
      <c r="L2265" s="4">
        <v>26</v>
      </c>
      <c r="M2265" s="4">
        <v>3</v>
      </c>
      <c r="N2265" s="4" t="s">
        <v>3</v>
      </c>
      <c r="O2265" s="4">
        <v>2</v>
      </c>
      <c r="P2265" s="4"/>
      <c r="Q2265" s="4"/>
      <c r="R2265" s="4"/>
      <c r="S2265" s="4"/>
      <c r="T2265" s="4"/>
      <c r="U2265" s="4"/>
      <c r="V2265" s="4"/>
      <c r="W2265" s="4"/>
    </row>
    <row r="2267" spans="1:245" x14ac:dyDescent="0.2">
      <c r="A2267" s="1">
        <v>5</v>
      </c>
      <c r="B2267" s="1">
        <v>1</v>
      </c>
      <c r="C2267" s="1"/>
      <c r="D2267" s="1">
        <f>ROW(A2278)</f>
        <v>2278</v>
      </c>
      <c r="E2267" s="1"/>
      <c r="F2267" s="1" t="s">
        <v>319</v>
      </c>
      <c r="G2267" s="1" t="s">
        <v>279</v>
      </c>
      <c r="H2267" s="1" t="s">
        <v>3</v>
      </c>
      <c r="I2267" s="1">
        <v>0</v>
      </c>
      <c r="J2267" s="1"/>
      <c r="K2267" s="1">
        <v>0</v>
      </c>
      <c r="L2267" s="1"/>
      <c r="M2267" s="1"/>
      <c r="N2267" s="1"/>
      <c r="O2267" s="1"/>
      <c r="P2267" s="1"/>
      <c r="Q2267" s="1"/>
      <c r="R2267" s="1"/>
      <c r="S2267" s="1"/>
      <c r="T2267" s="1"/>
      <c r="U2267" s="1" t="s">
        <v>3</v>
      </c>
      <c r="V2267" s="1">
        <v>0</v>
      </c>
      <c r="W2267" s="1"/>
      <c r="X2267" s="1"/>
      <c r="Y2267" s="1"/>
      <c r="Z2267" s="1"/>
      <c r="AA2267" s="1"/>
      <c r="AB2267" s="1" t="s">
        <v>3</v>
      </c>
      <c r="AC2267" s="1" t="s">
        <v>3</v>
      </c>
      <c r="AD2267" s="1" t="s">
        <v>3</v>
      </c>
      <c r="AE2267" s="1" t="s">
        <v>3</v>
      </c>
      <c r="AF2267" s="1" t="s">
        <v>3</v>
      </c>
      <c r="AG2267" s="1" t="s">
        <v>3</v>
      </c>
      <c r="AH2267" s="1"/>
      <c r="AI2267" s="1"/>
      <c r="AJ2267" s="1"/>
      <c r="AK2267" s="1"/>
      <c r="AL2267" s="1"/>
      <c r="AM2267" s="1"/>
      <c r="AN2267" s="1"/>
      <c r="AO2267" s="1"/>
      <c r="AP2267" s="1" t="s">
        <v>3</v>
      </c>
      <c r="AQ2267" s="1" t="s">
        <v>3</v>
      </c>
      <c r="AR2267" s="1" t="s">
        <v>3</v>
      </c>
      <c r="AS2267" s="1"/>
      <c r="AT2267" s="1"/>
      <c r="AU2267" s="1"/>
      <c r="AV2267" s="1"/>
      <c r="AW2267" s="1"/>
      <c r="AX2267" s="1"/>
      <c r="AY2267" s="1"/>
      <c r="AZ2267" s="1" t="s">
        <v>3</v>
      </c>
      <c r="BA2267" s="1"/>
      <c r="BB2267" s="1" t="s">
        <v>3</v>
      </c>
      <c r="BC2267" s="1" t="s">
        <v>3</v>
      </c>
      <c r="BD2267" s="1" t="s">
        <v>3</v>
      </c>
      <c r="BE2267" s="1" t="s">
        <v>3</v>
      </c>
      <c r="BF2267" s="1" t="s">
        <v>3</v>
      </c>
      <c r="BG2267" s="1" t="s">
        <v>3</v>
      </c>
      <c r="BH2267" s="1" t="s">
        <v>3</v>
      </c>
      <c r="BI2267" s="1" t="s">
        <v>3</v>
      </c>
      <c r="BJ2267" s="1" t="s">
        <v>3</v>
      </c>
      <c r="BK2267" s="1" t="s">
        <v>3</v>
      </c>
      <c r="BL2267" s="1" t="s">
        <v>3</v>
      </c>
      <c r="BM2267" s="1" t="s">
        <v>3</v>
      </c>
      <c r="BN2267" s="1" t="s">
        <v>3</v>
      </c>
      <c r="BO2267" s="1" t="s">
        <v>3</v>
      </c>
      <c r="BP2267" s="1" t="s">
        <v>3</v>
      </c>
      <c r="BQ2267" s="1"/>
      <c r="BR2267" s="1"/>
      <c r="BS2267" s="1"/>
      <c r="BT2267" s="1"/>
      <c r="BU2267" s="1"/>
      <c r="BV2267" s="1"/>
      <c r="BW2267" s="1"/>
      <c r="BX2267" s="1">
        <v>0</v>
      </c>
      <c r="BY2267" s="1"/>
      <c r="BZ2267" s="1"/>
      <c r="CA2267" s="1"/>
      <c r="CB2267" s="1"/>
      <c r="CC2267" s="1"/>
      <c r="CD2267" s="1"/>
      <c r="CE2267" s="1"/>
      <c r="CF2267" s="1"/>
      <c r="CG2267" s="1"/>
      <c r="CH2267" s="1"/>
      <c r="CI2267" s="1"/>
      <c r="CJ2267" s="1">
        <v>0</v>
      </c>
    </row>
    <row r="2269" spans="1:245" x14ac:dyDescent="0.2">
      <c r="A2269" s="2">
        <v>52</v>
      </c>
      <c r="B2269" s="2">
        <f t="shared" ref="B2269:G2269" si="942">B2278</f>
        <v>1</v>
      </c>
      <c r="C2269" s="2">
        <f t="shared" si="942"/>
        <v>5</v>
      </c>
      <c r="D2269" s="2">
        <f t="shared" si="942"/>
        <v>2267</v>
      </c>
      <c r="E2269" s="2">
        <f t="shared" si="942"/>
        <v>0</v>
      </c>
      <c r="F2269" s="2" t="str">
        <f t="shared" si="942"/>
        <v>Новый подраздел</v>
      </c>
      <c r="G2269" s="2" t="str">
        <f t="shared" si="942"/>
        <v>Устройство тротуара</v>
      </c>
      <c r="H2269" s="2"/>
      <c r="I2269" s="2"/>
      <c r="J2269" s="2"/>
      <c r="K2269" s="2"/>
      <c r="L2269" s="2"/>
      <c r="M2269" s="2"/>
      <c r="N2269" s="2"/>
      <c r="O2269" s="2">
        <f t="shared" ref="O2269:AT2269" si="943">O2278</f>
        <v>0</v>
      </c>
      <c r="P2269" s="2">
        <f t="shared" si="943"/>
        <v>0</v>
      </c>
      <c r="Q2269" s="2">
        <f t="shared" si="943"/>
        <v>0</v>
      </c>
      <c r="R2269" s="2">
        <f t="shared" si="943"/>
        <v>0</v>
      </c>
      <c r="S2269" s="2">
        <f t="shared" si="943"/>
        <v>0</v>
      </c>
      <c r="T2269" s="2">
        <f t="shared" si="943"/>
        <v>0</v>
      </c>
      <c r="U2269" s="2">
        <f t="shared" si="943"/>
        <v>0</v>
      </c>
      <c r="V2269" s="2">
        <f t="shared" si="943"/>
        <v>0</v>
      </c>
      <c r="W2269" s="2">
        <f t="shared" si="943"/>
        <v>0</v>
      </c>
      <c r="X2269" s="2">
        <f t="shared" si="943"/>
        <v>0</v>
      </c>
      <c r="Y2269" s="2">
        <f t="shared" si="943"/>
        <v>0</v>
      </c>
      <c r="Z2269" s="2">
        <f t="shared" si="943"/>
        <v>0</v>
      </c>
      <c r="AA2269" s="2">
        <f t="shared" si="943"/>
        <v>0</v>
      </c>
      <c r="AB2269" s="2">
        <f t="shared" si="943"/>
        <v>0</v>
      </c>
      <c r="AC2269" s="2">
        <f t="shared" si="943"/>
        <v>0</v>
      </c>
      <c r="AD2269" s="2">
        <f t="shared" si="943"/>
        <v>0</v>
      </c>
      <c r="AE2269" s="2">
        <f t="shared" si="943"/>
        <v>0</v>
      </c>
      <c r="AF2269" s="2">
        <f t="shared" si="943"/>
        <v>0</v>
      </c>
      <c r="AG2269" s="2">
        <f t="shared" si="943"/>
        <v>0</v>
      </c>
      <c r="AH2269" s="2">
        <f t="shared" si="943"/>
        <v>0</v>
      </c>
      <c r="AI2269" s="2">
        <f t="shared" si="943"/>
        <v>0</v>
      </c>
      <c r="AJ2269" s="2">
        <f t="shared" si="943"/>
        <v>0</v>
      </c>
      <c r="AK2269" s="2">
        <f t="shared" si="943"/>
        <v>0</v>
      </c>
      <c r="AL2269" s="2">
        <f t="shared" si="943"/>
        <v>0</v>
      </c>
      <c r="AM2269" s="2">
        <f t="shared" si="943"/>
        <v>0</v>
      </c>
      <c r="AN2269" s="2">
        <f t="shared" si="943"/>
        <v>0</v>
      </c>
      <c r="AO2269" s="2">
        <f t="shared" si="943"/>
        <v>0</v>
      </c>
      <c r="AP2269" s="2">
        <f t="shared" si="943"/>
        <v>0</v>
      </c>
      <c r="AQ2269" s="2">
        <f t="shared" si="943"/>
        <v>0</v>
      </c>
      <c r="AR2269" s="2">
        <f t="shared" si="943"/>
        <v>0</v>
      </c>
      <c r="AS2269" s="2">
        <f t="shared" si="943"/>
        <v>0</v>
      </c>
      <c r="AT2269" s="2">
        <f t="shared" si="943"/>
        <v>0</v>
      </c>
      <c r="AU2269" s="2">
        <f t="shared" ref="AU2269:BZ2269" si="944">AU2278</f>
        <v>0</v>
      </c>
      <c r="AV2269" s="2">
        <f t="shared" si="944"/>
        <v>0</v>
      </c>
      <c r="AW2269" s="2">
        <f t="shared" si="944"/>
        <v>0</v>
      </c>
      <c r="AX2269" s="2">
        <f t="shared" si="944"/>
        <v>0</v>
      </c>
      <c r="AY2269" s="2">
        <f t="shared" si="944"/>
        <v>0</v>
      </c>
      <c r="AZ2269" s="2">
        <f t="shared" si="944"/>
        <v>0</v>
      </c>
      <c r="BA2269" s="2">
        <f t="shared" si="944"/>
        <v>0</v>
      </c>
      <c r="BB2269" s="2">
        <f t="shared" si="944"/>
        <v>0</v>
      </c>
      <c r="BC2269" s="2">
        <f t="shared" si="944"/>
        <v>0</v>
      </c>
      <c r="BD2269" s="2">
        <f t="shared" si="944"/>
        <v>0</v>
      </c>
      <c r="BE2269" s="2">
        <f t="shared" si="944"/>
        <v>0</v>
      </c>
      <c r="BF2269" s="2">
        <f t="shared" si="944"/>
        <v>0</v>
      </c>
      <c r="BG2269" s="2">
        <f t="shared" si="944"/>
        <v>0</v>
      </c>
      <c r="BH2269" s="2">
        <f t="shared" si="944"/>
        <v>0</v>
      </c>
      <c r="BI2269" s="2">
        <f t="shared" si="944"/>
        <v>0</v>
      </c>
      <c r="BJ2269" s="2">
        <f t="shared" si="944"/>
        <v>0</v>
      </c>
      <c r="BK2269" s="2">
        <f t="shared" si="944"/>
        <v>0</v>
      </c>
      <c r="BL2269" s="2">
        <f t="shared" si="944"/>
        <v>0</v>
      </c>
      <c r="BM2269" s="2">
        <f t="shared" si="944"/>
        <v>0</v>
      </c>
      <c r="BN2269" s="2">
        <f t="shared" si="944"/>
        <v>0</v>
      </c>
      <c r="BO2269" s="2">
        <f t="shared" si="944"/>
        <v>0</v>
      </c>
      <c r="BP2269" s="2">
        <f t="shared" si="944"/>
        <v>0</v>
      </c>
      <c r="BQ2269" s="2">
        <f t="shared" si="944"/>
        <v>0</v>
      </c>
      <c r="BR2269" s="2">
        <f t="shared" si="944"/>
        <v>0</v>
      </c>
      <c r="BS2269" s="2">
        <f t="shared" si="944"/>
        <v>0</v>
      </c>
      <c r="BT2269" s="2">
        <f t="shared" si="944"/>
        <v>0</v>
      </c>
      <c r="BU2269" s="2">
        <f t="shared" si="944"/>
        <v>0</v>
      </c>
      <c r="BV2269" s="2">
        <f t="shared" si="944"/>
        <v>0</v>
      </c>
      <c r="BW2269" s="2">
        <f t="shared" si="944"/>
        <v>0</v>
      </c>
      <c r="BX2269" s="2">
        <f t="shared" si="944"/>
        <v>0</v>
      </c>
      <c r="BY2269" s="2">
        <f t="shared" si="944"/>
        <v>0</v>
      </c>
      <c r="BZ2269" s="2">
        <f t="shared" si="944"/>
        <v>0</v>
      </c>
      <c r="CA2269" s="2">
        <f t="shared" ref="CA2269:DF2269" si="945">CA2278</f>
        <v>0</v>
      </c>
      <c r="CB2269" s="2">
        <f t="shared" si="945"/>
        <v>0</v>
      </c>
      <c r="CC2269" s="2">
        <f t="shared" si="945"/>
        <v>0</v>
      </c>
      <c r="CD2269" s="2">
        <f t="shared" si="945"/>
        <v>0</v>
      </c>
      <c r="CE2269" s="2">
        <f t="shared" si="945"/>
        <v>0</v>
      </c>
      <c r="CF2269" s="2">
        <f t="shared" si="945"/>
        <v>0</v>
      </c>
      <c r="CG2269" s="2">
        <f t="shared" si="945"/>
        <v>0</v>
      </c>
      <c r="CH2269" s="2">
        <f t="shared" si="945"/>
        <v>0</v>
      </c>
      <c r="CI2269" s="2">
        <f t="shared" si="945"/>
        <v>0</v>
      </c>
      <c r="CJ2269" s="2">
        <f t="shared" si="945"/>
        <v>0</v>
      </c>
      <c r="CK2269" s="2">
        <f t="shared" si="945"/>
        <v>0</v>
      </c>
      <c r="CL2269" s="2">
        <f t="shared" si="945"/>
        <v>0</v>
      </c>
      <c r="CM2269" s="2">
        <f t="shared" si="945"/>
        <v>0</v>
      </c>
      <c r="CN2269" s="2">
        <f t="shared" si="945"/>
        <v>0</v>
      </c>
      <c r="CO2269" s="2">
        <f t="shared" si="945"/>
        <v>0</v>
      </c>
      <c r="CP2269" s="2">
        <f t="shared" si="945"/>
        <v>0</v>
      </c>
      <c r="CQ2269" s="2">
        <f t="shared" si="945"/>
        <v>0</v>
      </c>
      <c r="CR2269" s="2">
        <f t="shared" si="945"/>
        <v>0</v>
      </c>
      <c r="CS2269" s="2">
        <f t="shared" si="945"/>
        <v>0</v>
      </c>
      <c r="CT2269" s="2">
        <f t="shared" si="945"/>
        <v>0</v>
      </c>
      <c r="CU2269" s="2">
        <f t="shared" si="945"/>
        <v>0</v>
      </c>
      <c r="CV2269" s="2">
        <f t="shared" si="945"/>
        <v>0</v>
      </c>
      <c r="CW2269" s="2">
        <f t="shared" si="945"/>
        <v>0</v>
      </c>
      <c r="CX2269" s="2">
        <f t="shared" si="945"/>
        <v>0</v>
      </c>
      <c r="CY2269" s="2">
        <f t="shared" si="945"/>
        <v>0</v>
      </c>
      <c r="CZ2269" s="2">
        <f t="shared" si="945"/>
        <v>0</v>
      </c>
      <c r="DA2269" s="2">
        <f t="shared" si="945"/>
        <v>0</v>
      </c>
      <c r="DB2269" s="2">
        <f t="shared" si="945"/>
        <v>0</v>
      </c>
      <c r="DC2269" s="2">
        <f t="shared" si="945"/>
        <v>0</v>
      </c>
      <c r="DD2269" s="2">
        <f t="shared" si="945"/>
        <v>0</v>
      </c>
      <c r="DE2269" s="2">
        <f t="shared" si="945"/>
        <v>0</v>
      </c>
      <c r="DF2269" s="2">
        <f t="shared" si="945"/>
        <v>0</v>
      </c>
      <c r="DG2269" s="3">
        <f t="shared" ref="DG2269:EL2269" si="946">DG2278</f>
        <v>0</v>
      </c>
      <c r="DH2269" s="3">
        <f t="shared" si="946"/>
        <v>0</v>
      </c>
      <c r="DI2269" s="3">
        <f t="shared" si="946"/>
        <v>0</v>
      </c>
      <c r="DJ2269" s="3">
        <f t="shared" si="946"/>
        <v>0</v>
      </c>
      <c r="DK2269" s="3">
        <f t="shared" si="946"/>
        <v>0</v>
      </c>
      <c r="DL2269" s="3">
        <f t="shared" si="946"/>
        <v>0</v>
      </c>
      <c r="DM2269" s="3">
        <f t="shared" si="946"/>
        <v>0</v>
      </c>
      <c r="DN2269" s="3">
        <f t="shared" si="946"/>
        <v>0</v>
      </c>
      <c r="DO2269" s="3">
        <f t="shared" si="946"/>
        <v>0</v>
      </c>
      <c r="DP2269" s="3">
        <f t="shared" si="946"/>
        <v>0</v>
      </c>
      <c r="DQ2269" s="3">
        <f t="shared" si="946"/>
        <v>0</v>
      </c>
      <c r="DR2269" s="3">
        <f t="shared" si="946"/>
        <v>0</v>
      </c>
      <c r="DS2269" s="3">
        <f t="shared" si="946"/>
        <v>0</v>
      </c>
      <c r="DT2269" s="3">
        <f t="shared" si="946"/>
        <v>0</v>
      </c>
      <c r="DU2269" s="3">
        <f t="shared" si="946"/>
        <v>0</v>
      </c>
      <c r="DV2269" s="3">
        <f t="shared" si="946"/>
        <v>0</v>
      </c>
      <c r="DW2269" s="3">
        <f t="shared" si="946"/>
        <v>0</v>
      </c>
      <c r="DX2269" s="3">
        <f t="shared" si="946"/>
        <v>0</v>
      </c>
      <c r="DY2269" s="3">
        <f t="shared" si="946"/>
        <v>0</v>
      </c>
      <c r="DZ2269" s="3">
        <f t="shared" si="946"/>
        <v>0</v>
      </c>
      <c r="EA2269" s="3">
        <f t="shared" si="946"/>
        <v>0</v>
      </c>
      <c r="EB2269" s="3">
        <f t="shared" si="946"/>
        <v>0</v>
      </c>
      <c r="EC2269" s="3">
        <f t="shared" si="946"/>
        <v>0</v>
      </c>
      <c r="ED2269" s="3">
        <f t="shared" si="946"/>
        <v>0</v>
      </c>
      <c r="EE2269" s="3">
        <f t="shared" si="946"/>
        <v>0</v>
      </c>
      <c r="EF2269" s="3">
        <f t="shared" si="946"/>
        <v>0</v>
      </c>
      <c r="EG2269" s="3">
        <f t="shared" si="946"/>
        <v>0</v>
      </c>
      <c r="EH2269" s="3">
        <f t="shared" si="946"/>
        <v>0</v>
      </c>
      <c r="EI2269" s="3">
        <f t="shared" si="946"/>
        <v>0</v>
      </c>
      <c r="EJ2269" s="3">
        <f t="shared" si="946"/>
        <v>0</v>
      </c>
      <c r="EK2269" s="3">
        <f t="shared" si="946"/>
        <v>0</v>
      </c>
      <c r="EL2269" s="3">
        <f t="shared" si="946"/>
        <v>0</v>
      </c>
      <c r="EM2269" s="3">
        <f t="shared" ref="EM2269:FR2269" si="947">EM2278</f>
        <v>0</v>
      </c>
      <c r="EN2269" s="3">
        <f t="shared" si="947"/>
        <v>0</v>
      </c>
      <c r="EO2269" s="3">
        <f t="shared" si="947"/>
        <v>0</v>
      </c>
      <c r="EP2269" s="3">
        <f t="shared" si="947"/>
        <v>0</v>
      </c>
      <c r="EQ2269" s="3">
        <f t="shared" si="947"/>
        <v>0</v>
      </c>
      <c r="ER2269" s="3">
        <f t="shared" si="947"/>
        <v>0</v>
      </c>
      <c r="ES2269" s="3">
        <f t="shared" si="947"/>
        <v>0</v>
      </c>
      <c r="ET2269" s="3">
        <f t="shared" si="947"/>
        <v>0</v>
      </c>
      <c r="EU2269" s="3">
        <f t="shared" si="947"/>
        <v>0</v>
      </c>
      <c r="EV2269" s="3">
        <f t="shared" si="947"/>
        <v>0</v>
      </c>
      <c r="EW2269" s="3">
        <f t="shared" si="947"/>
        <v>0</v>
      </c>
      <c r="EX2269" s="3">
        <f t="shared" si="947"/>
        <v>0</v>
      </c>
      <c r="EY2269" s="3">
        <f t="shared" si="947"/>
        <v>0</v>
      </c>
      <c r="EZ2269" s="3">
        <f t="shared" si="947"/>
        <v>0</v>
      </c>
      <c r="FA2269" s="3">
        <f t="shared" si="947"/>
        <v>0</v>
      </c>
      <c r="FB2269" s="3">
        <f t="shared" si="947"/>
        <v>0</v>
      </c>
      <c r="FC2269" s="3">
        <f t="shared" si="947"/>
        <v>0</v>
      </c>
      <c r="FD2269" s="3">
        <f t="shared" si="947"/>
        <v>0</v>
      </c>
      <c r="FE2269" s="3">
        <f t="shared" si="947"/>
        <v>0</v>
      </c>
      <c r="FF2269" s="3">
        <f t="shared" si="947"/>
        <v>0</v>
      </c>
      <c r="FG2269" s="3">
        <f t="shared" si="947"/>
        <v>0</v>
      </c>
      <c r="FH2269" s="3">
        <f t="shared" si="947"/>
        <v>0</v>
      </c>
      <c r="FI2269" s="3">
        <f t="shared" si="947"/>
        <v>0</v>
      </c>
      <c r="FJ2269" s="3">
        <f t="shared" si="947"/>
        <v>0</v>
      </c>
      <c r="FK2269" s="3">
        <f t="shared" si="947"/>
        <v>0</v>
      </c>
      <c r="FL2269" s="3">
        <f t="shared" si="947"/>
        <v>0</v>
      </c>
      <c r="FM2269" s="3">
        <f t="shared" si="947"/>
        <v>0</v>
      </c>
      <c r="FN2269" s="3">
        <f t="shared" si="947"/>
        <v>0</v>
      </c>
      <c r="FO2269" s="3">
        <f t="shared" si="947"/>
        <v>0</v>
      </c>
      <c r="FP2269" s="3">
        <f t="shared" si="947"/>
        <v>0</v>
      </c>
      <c r="FQ2269" s="3">
        <f t="shared" si="947"/>
        <v>0</v>
      </c>
      <c r="FR2269" s="3">
        <f t="shared" si="947"/>
        <v>0</v>
      </c>
      <c r="FS2269" s="3">
        <f t="shared" ref="FS2269:GX2269" si="948">FS2278</f>
        <v>0</v>
      </c>
      <c r="FT2269" s="3">
        <f t="shared" si="948"/>
        <v>0</v>
      </c>
      <c r="FU2269" s="3">
        <f t="shared" si="948"/>
        <v>0</v>
      </c>
      <c r="FV2269" s="3">
        <f t="shared" si="948"/>
        <v>0</v>
      </c>
      <c r="FW2269" s="3">
        <f t="shared" si="948"/>
        <v>0</v>
      </c>
      <c r="FX2269" s="3">
        <f t="shared" si="948"/>
        <v>0</v>
      </c>
      <c r="FY2269" s="3">
        <f t="shared" si="948"/>
        <v>0</v>
      </c>
      <c r="FZ2269" s="3">
        <f t="shared" si="948"/>
        <v>0</v>
      </c>
      <c r="GA2269" s="3">
        <f t="shared" si="948"/>
        <v>0</v>
      </c>
      <c r="GB2269" s="3">
        <f t="shared" si="948"/>
        <v>0</v>
      </c>
      <c r="GC2269" s="3">
        <f t="shared" si="948"/>
        <v>0</v>
      </c>
      <c r="GD2269" s="3">
        <f t="shared" si="948"/>
        <v>0</v>
      </c>
      <c r="GE2269" s="3">
        <f t="shared" si="948"/>
        <v>0</v>
      </c>
      <c r="GF2269" s="3">
        <f t="shared" si="948"/>
        <v>0</v>
      </c>
      <c r="GG2269" s="3">
        <f t="shared" si="948"/>
        <v>0</v>
      </c>
      <c r="GH2269" s="3">
        <f t="shared" si="948"/>
        <v>0</v>
      </c>
      <c r="GI2269" s="3">
        <f t="shared" si="948"/>
        <v>0</v>
      </c>
      <c r="GJ2269" s="3">
        <f t="shared" si="948"/>
        <v>0</v>
      </c>
      <c r="GK2269" s="3">
        <f t="shared" si="948"/>
        <v>0</v>
      </c>
      <c r="GL2269" s="3">
        <f t="shared" si="948"/>
        <v>0</v>
      </c>
      <c r="GM2269" s="3">
        <f t="shared" si="948"/>
        <v>0</v>
      </c>
      <c r="GN2269" s="3">
        <f t="shared" si="948"/>
        <v>0</v>
      </c>
      <c r="GO2269" s="3">
        <f t="shared" si="948"/>
        <v>0</v>
      </c>
      <c r="GP2269" s="3">
        <f t="shared" si="948"/>
        <v>0</v>
      </c>
      <c r="GQ2269" s="3">
        <f t="shared" si="948"/>
        <v>0</v>
      </c>
      <c r="GR2269" s="3">
        <f t="shared" si="948"/>
        <v>0</v>
      </c>
      <c r="GS2269" s="3">
        <f t="shared" si="948"/>
        <v>0</v>
      </c>
      <c r="GT2269" s="3">
        <f t="shared" si="948"/>
        <v>0</v>
      </c>
      <c r="GU2269" s="3">
        <f t="shared" si="948"/>
        <v>0</v>
      </c>
      <c r="GV2269" s="3">
        <f t="shared" si="948"/>
        <v>0</v>
      </c>
      <c r="GW2269" s="3">
        <f t="shared" si="948"/>
        <v>0</v>
      </c>
      <c r="GX2269" s="3">
        <f t="shared" si="948"/>
        <v>0</v>
      </c>
    </row>
    <row r="2271" spans="1:245" x14ac:dyDescent="0.2">
      <c r="A2271">
        <v>17</v>
      </c>
      <c r="B2271">
        <v>1</v>
      </c>
      <c r="C2271">
        <f>ROW(SmtRes!A306)</f>
        <v>306</v>
      </c>
      <c r="D2271">
        <f>ROW(EtalonRes!A298)</f>
        <v>298</v>
      </c>
      <c r="E2271" t="s">
        <v>142</v>
      </c>
      <c r="F2271" t="s">
        <v>324</v>
      </c>
      <c r="G2271" t="s">
        <v>325</v>
      </c>
      <c r="H2271" t="s">
        <v>202</v>
      </c>
      <c r="I2271">
        <v>0</v>
      </c>
      <c r="J2271">
        <v>0</v>
      </c>
      <c r="O2271">
        <f t="shared" ref="O2271:O2276" si="949">ROUND(CP2271,2)</f>
        <v>0</v>
      </c>
      <c r="P2271">
        <f t="shared" ref="P2271:P2276" si="950">ROUND(CQ2271*I2271,2)</f>
        <v>0</v>
      </c>
      <c r="Q2271">
        <f t="shared" ref="Q2271:Q2276" si="951">ROUND(CR2271*I2271,2)</f>
        <v>0</v>
      </c>
      <c r="R2271">
        <f t="shared" ref="R2271:R2276" si="952">ROUND(CS2271*I2271,2)</f>
        <v>0</v>
      </c>
      <c r="S2271">
        <f t="shared" ref="S2271:S2276" si="953">ROUND(CT2271*I2271,2)</f>
        <v>0</v>
      </c>
      <c r="T2271">
        <f t="shared" ref="T2271:T2276" si="954">ROUND(CU2271*I2271,2)</f>
        <v>0</v>
      </c>
      <c r="U2271">
        <f t="shared" ref="U2271:U2276" si="955">CV2271*I2271</f>
        <v>0</v>
      </c>
      <c r="V2271">
        <f t="shared" ref="V2271:V2276" si="956">CW2271*I2271</f>
        <v>0</v>
      </c>
      <c r="W2271">
        <f t="shared" ref="W2271:W2276" si="957">ROUND(CX2271*I2271,2)</f>
        <v>0</v>
      </c>
      <c r="X2271">
        <f t="shared" ref="X2271:Y2276" si="958">ROUND(CY2271,2)</f>
        <v>0</v>
      </c>
      <c r="Y2271">
        <f t="shared" si="958"/>
        <v>0</v>
      </c>
      <c r="AA2271">
        <v>36286615</v>
      </c>
      <c r="AB2271">
        <f t="shared" ref="AB2271:AB2276" si="959">ROUND((AC2271+AD2271+AF2271),6)</f>
        <v>17359.77</v>
      </c>
      <c r="AC2271">
        <f t="shared" ref="AC2271:AC2276" si="960">ROUND((ES2271),6)</f>
        <v>13790.6</v>
      </c>
      <c r="AD2271">
        <f t="shared" ref="AD2271:AD2276" si="961">ROUND((((ET2271)-(EU2271))+AE2271),6)</f>
        <v>0</v>
      </c>
      <c r="AE2271">
        <f t="shared" ref="AE2271:AF2276" si="962">ROUND((EU2271),6)</f>
        <v>0</v>
      </c>
      <c r="AF2271">
        <f t="shared" si="962"/>
        <v>3569.17</v>
      </c>
      <c r="AG2271">
        <f t="shared" ref="AG2271:AG2276" si="963">ROUND((AP2271),6)</f>
        <v>0</v>
      </c>
      <c r="AH2271">
        <f t="shared" ref="AH2271:AI2276" si="964">(EW2271)</f>
        <v>17.82</v>
      </c>
      <c r="AI2271">
        <f t="shared" si="964"/>
        <v>0</v>
      </c>
      <c r="AJ2271">
        <f t="shared" ref="AJ2271:AJ2276" si="965">(AS2271)</f>
        <v>0</v>
      </c>
      <c r="AK2271">
        <v>17359.77</v>
      </c>
      <c r="AL2271">
        <v>13790.6</v>
      </c>
      <c r="AM2271">
        <v>0</v>
      </c>
      <c r="AN2271">
        <v>0</v>
      </c>
      <c r="AO2271">
        <v>3569.17</v>
      </c>
      <c r="AP2271">
        <v>0</v>
      </c>
      <c r="AQ2271">
        <v>17.82</v>
      </c>
      <c r="AR2271">
        <v>0</v>
      </c>
      <c r="AS2271">
        <v>0</v>
      </c>
      <c r="AT2271">
        <v>70</v>
      </c>
      <c r="AU2271">
        <v>10</v>
      </c>
      <c r="AV2271">
        <v>1</v>
      </c>
      <c r="AW2271">
        <v>1</v>
      </c>
      <c r="AZ2271">
        <v>1</v>
      </c>
      <c r="BA2271">
        <v>1</v>
      </c>
      <c r="BB2271">
        <v>1</v>
      </c>
      <c r="BC2271">
        <v>1</v>
      </c>
      <c r="BD2271" t="s">
        <v>3</v>
      </c>
      <c r="BE2271" t="s">
        <v>3</v>
      </c>
      <c r="BF2271" t="s">
        <v>3</v>
      </c>
      <c r="BG2271" t="s">
        <v>3</v>
      </c>
      <c r="BH2271">
        <v>0</v>
      </c>
      <c r="BI2271">
        <v>4</v>
      </c>
      <c r="BJ2271" t="s">
        <v>326</v>
      </c>
      <c r="BM2271">
        <v>0</v>
      </c>
      <c r="BN2271">
        <v>0</v>
      </c>
      <c r="BO2271" t="s">
        <v>3</v>
      </c>
      <c r="BP2271">
        <v>0</v>
      </c>
      <c r="BQ2271">
        <v>1</v>
      </c>
      <c r="BR2271">
        <v>0</v>
      </c>
      <c r="BS2271">
        <v>1</v>
      </c>
      <c r="BT2271">
        <v>1</v>
      </c>
      <c r="BU2271">
        <v>1</v>
      </c>
      <c r="BV2271">
        <v>1</v>
      </c>
      <c r="BW2271">
        <v>1</v>
      </c>
      <c r="BX2271">
        <v>1</v>
      </c>
      <c r="BY2271" t="s">
        <v>3</v>
      </c>
      <c r="BZ2271">
        <v>70</v>
      </c>
      <c r="CA2271">
        <v>10</v>
      </c>
      <c r="CE2271">
        <v>0</v>
      </c>
      <c r="CF2271">
        <v>0</v>
      </c>
      <c r="CG2271">
        <v>0</v>
      </c>
      <c r="CM2271">
        <v>0</v>
      </c>
      <c r="CN2271" t="s">
        <v>3</v>
      </c>
      <c r="CO2271">
        <v>0</v>
      </c>
      <c r="CP2271">
        <f t="shared" ref="CP2271:CP2276" si="966">(P2271+Q2271+S2271)</f>
        <v>0</v>
      </c>
      <c r="CQ2271">
        <f t="shared" ref="CQ2271:CQ2276" si="967">(AC2271*BC2271*AW2271)</f>
        <v>13790.6</v>
      </c>
      <c r="CR2271">
        <f t="shared" ref="CR2271:CR2276" si="968">((((ET2271)*BB2271-(EU2271)*BS2271)+AE2271*BS2271)*AV2271)</f>
        <v>0</v>
      </c>
      <c r="CS2271">
        <f t="shared" ref="CS2271:CS2276" si="969">(AE2271*BS2271*AV2271)</f>
        <v>0</v>
      </c>
      <c r="CT2271">
        <f t="shared" ref="CT2271:CT2276" si="970">(AF2271*BA2271*AV2271)</f>
        <v>3569.17</v>
      </c>
      <c r="CU2271">
        <f t="shared" ref="CU2271:CU2276" si="971">AG2271</f>
        <v>0</v>
      </c>
      <c r="CV2271">
        <f t="shared" ref="CV2271:CV2276" si="972">(AH2271*AV2271)</f>
        <v>17.82</v>
      </c>
      <c r="CW2271">
        <f t="shared" ref="CW2271:CX2276" si="973">AI2271</f>
        <v>0</v>
      </c>
      <c r="CX2271">
        <f t="shared" si="973"/>
        <v>0</v>
      </c>
      <c r="CY2271">
        <f t="shared" ref="CY2271:CY2276" si="974">((S2271*BZ2271)/100)</f>
        <v>0</v>
      </c>
      <c r="CZ2271">
        <f t="shared" ref="CZ2271:CZ2276" si="975">((S2271*CA2271)/100)</f>
        <v>0</v>
      </c>
      <c r="DC2271" t="s">
        <v>3</v>
      </c>
      <c r="DD2271" t="s">
        <v>3</v>
      </c>
      <c r="DE2271" t="s">
        <v>3</v>
      </c>
      <c r="DF2271" t="s">
        <v>3</v>
      </c>
      <c r="DG2271" t="s">
        <v>3</v>
      </c>
      <c r="DH2271" t="s">
        <v>3</v>
      </c>
      <c r="DI2271" t="s">
        <v>3</v>
      </c>
      <c r="DJ2271" t="s">
        <v>3</v>
      </c>
      <c r="DK2271" t="s">
        <v>3</v>
      </c>
      <c r="DL2271" t="s">
        <v>3</v>
      </c>
      <c r="DM2271" t="s">
        <v>3</v>
      </c>
      <c r="DN2271">
        <v>0</v>
      </c>
      <c r="DO2271">
        <v>0</v>
      </c>
      <c r="DP2271">
        <v>1</v>
      </c>
      <c r="DQ2271">
        <v>1</v>
      </c>
      <c r="DU2271">
        <v>1005</v>
      </c>
      <c r="DV2271" t="s">
        <v>202</v>
      </c>
      <c r="DW2271" t="s">
        <v>202</v>
      </c>
      <c r="DX2271">
        <v>100</v>
      </c>
      <c r="EE2271">
        <v>34857346</v>
      </c>
      <c r="EF2271">
        <v>1</v>
      </c>
      <c r="EG2271" t="s">
        <v>86</v>
      </c>
      <c r="EH2271">
        <v>0</v>
      </c>
      <c r="EI2271" t="s">
        <v>3</v>
      </c>
      <c r="EJ2271">
        <v>4</v>
      </c>
      <c r="EK2271">
        <v>0</v>
      </c>
      <c r="EL2271" t="s">
        <v>87</v>
      </c>
      <c r="EM2271" t="s">
        <v>88</v>
      </c>
      <c r="EO2271" t="s">
        <v>3</v>
      </c>
      <c r="EQ2271">
        <v>0</v>
      </c>
      <c r="ER2271">
        <v>17359.77</v>
      </c>
      <c r="ES2271">
        <v>13790.6</v>
      </c>
      <c r="ET2271">
        <v>0</v>
      </c>
      <c r="EU2271">
        <v>0</v>
      </c>
      <c r="EV2271">
        <v>3569.17</v>
      </c>
      <c r="EW2271">
        <v>17.82</v>
      </c>
      <c r="EX2271">
        <v>0</v>
      </c>
      <c r="EY2271">
        <v>0</v>
      </c>
      <c r="FQ2271">
        <v>0</v>
      </c>
      <c r="FR2271">
        <f t="shared" ref="FR2271:FR2276" si="976">ROUND(IF(AND(BH2271=3,BI2271=3),P2271,0),2)</f>
        <v>0</v>
      </c>
      <c r="FS2271">
        <v>0</v>
      </c>
      <c r="FX2271">
        <v>70</v>
      </c>
      <c r="FY2271">
        <v>10</v>
      </c>
      <c r="GA2271" t="s">
        <v>3</v>
      </c>
      <c r="GD2271">
        <v>0</v>
      </c>
      <c r="GF2271">
        <v>-901906784</v>
      </c>
      <c r="GG2271">
        <v>2</v>
      </c>
      <c r="GH2271">
        <v>1</v>
      </c>
      <c r="GI2271">
        <v>-2</v>
      </c>
      <c r="GJ2271">
        <v>0</v>
      </c>
      <c r="GK2271">
        <f>ROUND(R2271*(R12)/100,2)</f>
        <v>0</v>
      </c>
      <c r="GL2271">
        <f t="shared" ref="GL2271:GL2276" si="977">ROUND(IF(AND(BH2271=3,BI2271=3,FS2271&lt;&gt;0),P2271,0),2)</f>
        <v>0</v>
      </c>
      <c r="GM2271">
        <f t="shared" ref="GM2271:GM2276" si="978">ROUND(O2271+X2271+Y2271+GK2271,2)+GX2271</f>
        <v>0</v>
      </c>
      <c r="GN2271">
        <f t="shared" ref="GN2271:GN2276" si="979">IF(OR(BI2271=0,BI2271=1),ROUND(O2271+X2271+Y2271+GK2271,2),0)</f>
        <v>0</v>
      </c>
      <c r="GO2271">
        <f t="shared" ref="GO2271:GO2276" si="980">IF(BI2271=2,ROUND(O2271+X2271+Y2271+GK2271,2),0)</f>
        <v>0</v>
      </c>
      <c r="GP2271">
        <f t="shared" ref="GP2271:GP2276" si="981">IF(BI2271=4,ROUND(O2271+X2271+Y2271+GK2271,2)+GX2271,0)</f>
        <v>0</v>
      </c>
      <c r="GR2271">
        <v>0</v>
      </c>
      <c r="GS2271">
        <v>3</v>
      </c>
      <c r="GT2271">
        <v>0</v>
      </c>
      <c r="GU2271" t="s">
        <v>3</v>
      </c>
      <c r="GV2271">
        <f t="shared" ref="GV2271:GV2276" si="982">ROUND((GT2271),6)</f>
        <v>0</v>
      </c>
      <c r="GW2271">
        <v>1</v>
      </c>
      <c r="GX2271">
        <f t="shared" ref="GX2271:GX2276" si="983">ROUND(HC2271*I2271,2)</f>
        <v>0</v>
      </c>
      <c r="HA2271">
        <v>0</v>
      </c>
      <c r="HB2271">
        <v>0</v>
      </c>
      <c r="HC2271">
        <f t="shared" ref="HC2271:HC2276" si="984">GV2271*GW2271</f>
        <v>0</v>
      </c>
      <c r="IK2271">
        <v>0</v>
      </c>
    </row>
    <row r="2272" spans="1:245" x14ac:dyDescent="0.2">
      <c r="A2272">
        <v>17</v>
      </c>
      <c r="B2272">
        <v>1</v>
      </c>
      <c r="C2272">
        <f>ROW(SmtRes!A309)</f>
        <v>309</v>
      </c>
      <c r="D2272">
        <f>ROW(EtalonRes!A301)</f>
        <v>301</v>
      </c>
      <c r="E2272" t="s">
        <v>143</v>
      </c>
      <c r="F2272" t="s">
        <v>327</v>
      </c>
      <c r="G2272" t="s">
        <v>328</v>
      </c>
      <c r="H2272" t="s">
        <v>202</v>
      </c>
      <c r="I2272">
        <v>0</v>
      </c>
      <c r="J2272">
        <v>0</v>
      </c>
      <c r="O2272">
        <f t="shared" si="949"/>
        <v>0</v>
      </c>
      <c r="P2272">
        <f t="shared" si="950"/>
        <v>0</v>
      </c>
      <c r="Q2272">
        <f t="shared" si="951"/>
        <v>0</v>
      </c>
      <c r="R2272">
        <f t="shared" si="952"/>
        <v>0</v>
      </c>
      <c r="S2272">
        <f t="shared" si="953"/>
        <v>0</v>
      </c>
      <c r="T2272">
        <f t="shared" si="954"/>
        <v>0</v>
      </c>
      <c r="U2272">
        <f t="shared" si="955"/>
        <v>0</v>
      </c>
      <c r="V2272">
        <f t="shared" si="956"/>
        <v>0</v>
      </c>
      <c r="W2272">
        <f t="shared" si="957"/>
        <v>0</v>
      </c>
      <c r="X2272">
        <f t="shared" si="958"/>
        <v>0</v>
      </c>
      <c r="Y2272">
        <f t="shared" si="958"/>
        <v>0</v>
      </c>
      <c r="AA2272">
        <v>36286615</v>
      </c>
      <c r="AB2272">
        <f t="shared" si="959"/>
        <v>11703.66</v>
      </c>
      <c r="AC2272">
        <f t="shared" si="960"/>
        <v>9096.02</v>
      </c>
      <c r="AD2272">
        <f t="shared" si="961"/>
        <v>0</v>
      </c>
      <c r="AE2272">
        <f t="shared" si="962"/>
        <v>0</v>
      </c>
      <c r="AF2272">
        <f t="shared" si="962"/>
        <v>2607.64</v>
      </c>
      <c r="AG2272">
        <f t="shared" si="963"/>
        <v>0</v>
      </c>
      <c r="AH2272">
        <f t="shared" si="964"/>
        <v>11.62</v>
      </c>
      <c r="AI2272">
        <f t="shared" si="964"/>
        <v>0</v>
      </c>
      <c r="AJ2272">
        <f t="shared" si="965"/>
        <v>0</v>
      </c>
      <c r="AK2272">
        <v>11703.66</v>
      </c>
      <c r="AL2272">
        <v>9096.02</v>
      </c>
      <c r="AM2272">
        <v>0</v>
      </c>
      <c r="AN2272">
        <v>0</v>
      </c>
      <c r="AO2272">
        <v>2607.64</v>
      </c>
      <c r="AP2272">
        <v>0</v>
      </c>
      <c r="AQ2272">
        <v>11.62</v>
      </c>
      <c r="AR2272">
        <v>0</v>
      </c>
      <c r="AS2272">
        <v>0</v>
      </c>
      <c r="AT2272">
        <v>70</v>
      </c>
      <c r="AU2272">
        <v>10</v>
      </c>
      <c r="AV2272">
        <v>1</v>
      </c>
      <c r="AW2272">
        <v>1</v>
      </c>
      <c r="AZ2272">
        <v>1</v>
      </c>
      <c r="BA2272">
        <v>1</v>
      </c>
      <c r="BB2272">
        <v>1</v>
      </c>
      <c r="BC2272">
        <v>1</v>
      </c>
      <c r="BD2272" t="s">
        <v>3</v>
      </c>
      <c r="BE2272" t="s">
        <v>3</v>
      </c>
      <c r="BF2272" t="s">
        <v>3</v>
      </c>
      <c r="BG2272" t="s">
        <v>3</v>
      </c>
      <c r="BH2272">
        <v>0</v>
      </c>
      <c r="BI2272">
        <v>4</v>
      </c>
      <c r="BJ2272" t="s">
        <v>329</v>
      </c>
      <c r="BM2272">
        <v>0</v>
      </c>
      <c r="BN2272">
        <v>0</v>
      </c>
      <c r="BO2272" t="s">
        <v>3</v>
      </c>
      <c r="BP2272">
        <v>0</v>
      </c>
      <c r="BQ2272">
        <v>1</v>
      </c>
      <c r="BR2272">
        <v>0</v>
      </c>
      <c r="BS2272">
        <v>1</v>
      </c>
      <c r="BT2272">
        <v>1</v>
      </c>
      <c r="BU2272">
        <v>1</v>
      </c>
      <c r="BV2272">
        <v>1</v>
      </c>
      <c r="BW2272">
        <v>1</v>
      </c>
      <c r="BX2272">
        <v>1</v>
      </c>
      <c r="BY2272" t="s">
        <v>3</v>
      </c>
      <c r="BZ2272">
        <v>70</v>
      </c>
      <c r="CA2272">
        <v>10</v>
      </c>
      <c r="CE2272">
        <v>0</v>
      </c>
      <c r="CF2272">
        <v>0</v>
      </c>
      <c r="CG2272">
        <v>0</v>
      </c>
      <c r="CM2272">
        <v>0</v>
      </c>
      <c r="CN2272" t="s">
        <v>3</v>
      </c>
      <c r="CO2272">
        <v>0</v>
      </c>
      <c r="CP2272">
        <f t="shared" si="966"/>
        <v>0</v>
      </c>
      <c r="CQ2272">
        <f t="shared" si="967"/>
        <v>9096.02</v>
      </c>
      <c r="CR2272">
        <f t="shared" si="968"/>
        <v>0</v>
      </c>
      <c r="CS2272">
        <f t="shared" si="969"/>
        <v>0</v>
      </c>
      <c r="CT2272">
        <f t="shared" si="970"/>
        <v>2607.64</v>
      </c>
      <c r="CU2272">
        <f t="shared" si="971"/>
        <v>0</v>
      </c>
      <c r="CV2272">
        <f t="shared" si="972"/>
        <v>11.62</v>
      </c>
      <c r="CW2272">
        <f t="shared" si="973"/>
        <v>0</v>
      </c>
      <c r="CX2272">
        <f t="shared" si="973"/>
        <v>0</v>
      </c>
      <c r="CY2272">
        <f t="shared" si="974"/>
        <v>0</v>
      </c>
      <c r="CZ2272">
        <f t="shared" si="975"/>
        <v>0</v>
      </c>
      <c r="DC2272" t="s">
        <v>3</v>
      </c>
      <c r="DD2272" t="s">
        <v>3</v>
      </c>
      <c r="DE2272" t="s">
        <v>3</v>
      </c>
      <c r="DF2272" t="s">
        <v>3</v>
      </c>
      <c r="DG2272" t="s">
        <v>3</v>
      </c>
      <c r="DH2272" t="s">
        <v>3</v>
      </c>
      <c r="DI2272" t="s">
        <v>3</v>
      </c>
      <c r="DJ2272" t="s">
        <v>3</v>
      </c>
      <c r="DK2272" t="s">
        <v>3</v>
      </c>
      <c r="DL2272" t="s">
        <v>3</v>
      </c>
      <c r="DM2272" t="s">
        <v>3</v>
      </c>
      <c r="DN2272">
        <v>0</v>
      </c>
      <c r="DO2272">
        <v>0</v>
      </c>
      <c r="DP2272">
        <v>1</v>
      </c>
      <c r="DQ2272">
        <v>1</v>
      </c>
      <c r="DU2272">
        <v>1005</v>
      </c>
      <c r="DV2272" t="s">
        <v>202</v>
      </c>
      <c r="DW2272" t="s">
        <v>202</v>
      </c>
      <c r="DX2272">
        <v>100</v>
      </c>
      <c r="EE2272">
        <v>34857346</v>
      </c>
      <c r="EF2272">
        <v>1</v>
      </c>
      <c r="EG2272" t="s">
        <v>86</v>
      </c>
      <c r="EH2272">
        <v>0</v>
      </c>
      <c r="EI2272" t="s">
        <v>3</v>
      </c>
      <c r="EJ2272">
        <v>4</v>
      </c>
      <c r="EK2272">
        <v>0</v>
      </c>
      <c r="EL2272" t="s">
        <v>87</v>
      </c>
      <c r="EM2272" t="s">
        <v>88</v>
      </c>
      <c r="EO2272" t="s">
        <v>3</v>
      </c>
      <c r="EQ2272">
        <v>0</v>
      </c>
      <c r="ER2272">
        <v>11703.66</v>
      </c>
      <c r="ES2272">
        <v>9096.02</v>
      </c>
      <c r="ET2272">
        <v>0</v>
      </c>
      <c r="EU2272">
        <v>0</v>
      </c>
      <c r="EV2272">
        <v>2607.64</v>
      </c>
      <c r="EW2272">
        <v>11.62</v>
      </c>
      <c r="EX2272">
        <v>0</v>
      </c>
      <c r="EY2272">
        <v>0</v>
      </c>
      <c r="FQ2272">
        <v>0</v>
      </c>
      <c r="FR2272">
        <f t="shared" si="976"/>
        <v>0</v>
      </c>
      <c r="FS2272">
        <v>0</v>
      </c>
      <c r="FX2272">
        <v>70</v>
      </c>
      <c r="FY2272">
        <v>10</v>
      </c>
      <c r="GA2272" t="s">
        <v>3</v>
      </c>
      <c r="GD2272">
        <v>0</v>
      </c>
      <c r="GF2272">
        <v>-150021345</v>
      </c>
      <c r="GG2272">
        <v>2</v>
      </c>
      <c r="GH2272">
        <v>1</v>
      </c>
      <c r="GI2272">
        <v>-2</v>
      </c>
      <c r="GJ2272">
        <v>0</v>
      </c>
      <c r="GK2272">
        <f>ROUND(R2272*(R12)/100,2)</f>
        <v>0</v>
      </c>
      <c r="GL2272">
        <f t="shared" si="977"/>
        <v>0</v>
      </c>
      <c r="GM2272">
        <f t="shared" si="978"/>
        <v>0</v>
      </c>
      <c r="GN2272">
        <f t="shared" si="979"/>
        <v>0</v>
      </c>
      <c r="GO2272">
        <f t="shared" si="980"/>
        <v>0</v>
      </c>
      <c r="GP2272">
        <f t="shared" si="981"/>
        <v>0</v>
      </c>
      <c r="GR2272">
        <v>0</v>
      </c>
      <c r="GS2272">
        <v>3</v>
      </c>
      <c r="GT2272">
        <v>0</v>
      </c>
      <c r="GU2272" t="s">
        <v>3</v>
      </c>
      <c r="GV2272">
        <f t="shared" si="982"/>
        <v>0</v>
      </c>
      <c r="GW2272">
        <v>1</v>
      </c>
      <c r="GX2272">
        <f t="shared" si="983"/>
        <v>0</v>
      </c>
      <c r="HA2272">
        <v>0</v>
      </c>
      <c r="HB2272">
        <v>0</v>
      </c>
      <c r="HC2272">
        <f t="shared" si="984"/>
        <v>0</v>
      </c>
      <c r="IK2272">
        <v>0</v>
      </c>
    </row>
    <row r="2273" spans="1:245" x14ac:dyDescent="0.2">
      <c r="A2273">
        <v>17</v>
      </c>
      <c r="B2273">
        <v>1</v>
      </c>
      <c r="C2273">
        <f>ROW(SmtRes!A317)</f>
        <v>317</v>
      </c>
      <c r="D2273">
        <f>ROW(EtalonRes!A308)</f>
        <v>308</v>
      </c>
      <c r="E2273" t="s">
        <v>144</v>
      </c>
      <c r="F2273" t="s">
        <v>330</v>
      </c>
      <c r="G2273" t="s">
        <v>331</v>
      </c>
      <c r="H2273" t="s">
        <v>202</v>
      </c>
      <c r="I2273">
        <v>0</v>
      </c>
      <c r="J2273">
        <v>0</v>
      </c>
      <c r="O2273">
        <f t="shared" si="949"/>
        <v>0</v>
      </c>
      <c r="P2273">
        <f t="shared" si="950"/>
        <v>0</v>
      </c>
      <c r="Q2273">
        <f t="shared" si="951"/>
        <v>0</v>
      </c>
      <c r="R2273">
        <f t="shared" si="952"/>
        <v>0</v>
      </c>
      <c r="S2273">
        <f t="shared" si="953"/>
        <v>0</v>
      </c>
      <c r="T2273">
        <f t="shared" si="954"/>
        <v>0</v>
      </c>
      <c r="U2273">
        <f t="shared" si="955"/>
        <v>0</v>
      </c>
      <c r="V2273">
        <f t="shared" si="956"/>
        <v>0</v>
      </c>
      <c r="W2273">
        <f t="shared" si="957"/>
        <v>0</v>
      </c>
      <c r="X2273">
        <f t="shared" si="958"/>
        <v>0</v>
      </c>
      <c r="Y2273">
        <f t="shared" si="958"/>
        <v>0</v>
      </c>
      <c r="AA2273">
        <v>36286615</v>
      </c>
      <c r="AB2273">
        <f t="shared" si="959"/>
        <v>57705.86</v>
      </c>
      <c r="AC2273">
        <f t="shared" si="960"/>
        <v>32577.45</v>
      </c>
      <c r="AD2273">
        <f t="shared" si="961"/>
        <v>369.27</v>
      </c>
      <c r="AE2273">
        <f t="shared" si="962"/>
        <v>15.27</v>
      </c>
      <c r="AF2273">
        <f t="shared" si="962"/>
        <v>24759.14</v>
      </c>
      <c r="AG2273">
        <f t="shared" si="963"/>
        <v>0</v>
      </c>
      <c r="AH2273">
        <f t="shared" si="964"/>
        <v>134.08000000000001</v>
      </c>
      <c r="AI2273">
        <f t="shared" si="964"/>
        <v>0</v>
      </c>
      <c r="AJ2273">
        <f t="shared" si="965"/>
        <v>0</v>
      </c>
      <c r="AK2273">
        <v>57705.86</v>
      </c>
      <c r="AL2273">
        <v>32577.45</v>
      </c>
      <c r="AM2273">
        <v>369.27</v>
      </c>
      <c r="AN2273">
        <v>15.27</v>
      </c>
      <c r="AO2273">
        <v>24759.14</v>
      </c>
      <c r="AP2273">
        <v>0</v>
      </c>
      <c r="AQ2273">
        <v>134.08000000000001</v>
      </c>
      <c r="AR2273">
        <v>0</v>
      </c>
      <c r="AS2273">
        <v>0</v>
      </c>
      <c r="AT2273">
        <v>70</v>
      </c>
      <c r="AU2273">
        <v>10</v>
      </c>
      <c r="AV2273">
        <v>1</v>
      </c>
      <c r="AW2273">
        <v>1</v>
      </c>
      <c r="AZ2273">
        <v>1</v>
      </c>
      <c r="BA2273">
        <v>1</v>
      </c>
      <c r="BB2273">
        <v>1</v>
      </c>
      <c r="BC2273">
        <v>1</v>
      </c>
      <c r="BD2273" t="s">
        <v>3</v>
      </c>
      <c r="BE2273" t="s">
        <v>3</v>
      </c>
      <c r="BF2273" t="s">
        <v>3</v>
      </c>
      <c r="BG2273" t="s">
        <v>3</v>
      </c>
      <c r="BH2273">
        <v>0</v>
      </c>
      <c r="BI2273">
        <v>4</v>
      </c>
      <c r="BJ2273" t="s">
        <v>332</v>
      </c>
      <c r="BM2273">
        <v>0</v>
      </c>
      <c r="BN2273">
        <v>0</v>
      </c>
      <c r="BO2273" t="s">
        <v>3</v>
      </c>
      <c r="BP2273">
        <v>0</v>
      </c>
      <c r="BQ2273">
        <v>1</v>
      </c>
      <c r="BR2273">
        <v>0</v>
      </c>
      <c r="BS2273">
        <v>1</v>
      </c>
      <c r="BT2273">
        <v>1</v>
      </c>
      <c r="BU2273">
        <v>1</v>
      </c>
      <c r="BV2273">
        <v>1</v>
      </c>
      <c r="BW2273">
        <v>1</v>
      </c>
      <c r="BX2273">
        <v>1</v>
      </c>
      <c r="BY2273" t="s">
        <v>3</v>
      </c>
      <c r="BZ2273">
        <v>70</v>
      </c>
      <c r="CA2273">
        <v>10</v>
      </c>
      <c r="CE2273">
        <v>0</v>
      </c>
      <c r="CF2273">
        <v>0</v>
      </c>
      <c r="CG2273">
        <v>0</v>
      </c>
      <c r="CM2273">
        <v>0</v>
      </c>
      <c r="CN2273" t="s">
        <v>3</v>
      </c>
      <c r="CO2273">
        <v>0</v>
      </c>
      <c r="CP2273">
        <f t="shared" si="966"/>
        <v>0</v>
      </c>
      <c r="CQ2273">
        <f t="shared" si="967"/>
        <v>32577.45</v>
      </c>
      <c r="CR2273">
        <f t="shared" si="968"/>
        <v>369.27</v>
      </c>
      <c r="CS2273">
        <f t="shared" si="969"/>
        <v>15.27</v>
      </c>
      <c r="CT2273">
        <f t="shared" si="970"/>
        <v>24759.14</v>
      </c>
      <c r="CU2273">
        <f t="shared" si="971"/>
        <v>0</v>
      </c>
      <c r="CV2273">
        <f t="shared" si="972"/>
        <v>134.08000000000001</v>
      </c>
      <c r="CW2273">
        <f t="shared" si="973"/>
        <v>0</v>
      </c>
      <c r="CX2273">
        <f t="shared" si="973"/>
        <v>0</v>
      </c>
      <c r="CY2273">
        <f t="shared" si="974"/>
        <v>0</v>
      </c>
      <c r="CZ2273">
        <f t="shared" si="975"/>
        <v>0</v>
      </c>
      <c r="DC2273" t="s">
        <v>3</v>
      </c>
      <c r="DD2273" t="s">
        <v>3</v>
      </c>
      <c r="DE2273" t="s">
        <v>3</v>
      </c>
      <c r="DF2273" t="s">
        <v>3</v>
      </c>
      <c r="DG2273" t="s">
        <v>3</v>
      </c>
      <c r="DH2273" t="s">
        <v>3</v>
      </c>
      <c r="DI2273" t="s">
        <v>3</v>
      </c>
      <c r="DJ2273" t="s">
        <v>3</v>
      </c>
      <c r="DK2273" t="s">
        <v>3</v>
      </c>
      <c r="DL2273" t="s">
        <v>3</v>
      </c>
      <c r="DM2273" t="s">
        <v>3</v>
      </c>
      <c r="DN2273">
        <v>0</v>
      </c>
      <c r="DO2273">
        <v>0</v>
      </c>
      <c r="DP2273">
        <v>1</v>
      </c>
      <c r="DQ2273">
        <v>1</v>
      </c>
      <c r="DU2273">
        <v>1005</v>
      </c>
      <c r="DV2273" t="s">
        <v>202</v>
      </c>
      <c r="DW2273" t="s">
        <v>202</v>
      </c>
      <c r="DX2273">
        <v>100</v>
      </c>
      <c r="EE2273">
        <v>34857346</v>
      </c>
      <c r="EF2273">
        <v>1</v>
      </c>
      <c r="EG2273" t="s">
        <v>86</v>
      </c>
      <c r="EH2273">
        <v>0</v>
      </c>
      <c r="EI2273" t="s">
        <v>3</v>
      </c>
      <c r="EJ2273">
        <v>4</v>
      </c>
      <c r="EK2273">
        <v>0</v>
      </c>
      <c r="EL2273" t="s">
        <v>87</v>
      </c>
      <c r="EM2273" t="s">
        <v>88</v>
      </c>
      <c r="EO2273" t="s">
        <v>3</v>
      </c>
      <c r="EQ2273">
        <v>0</v>
      </c>
      <c r="ER2273">
        <v>57705.86</v>
      </c>
      <c r="ES2273">
        <v>32577.45</v>
      </c>
      <c r="ET2273">
        <v>369.27</v>
      </c>
      <c r="EU2273">
        <v>15.27</v>
      </c>
      <c r="EV2273">
        <v>24759.14</v>
      </c>
      <c r="EW2273">
        <v>134.08000000000001</v>
      </c>
      <c r="EX2273">
        <v>0</v>
      </c>
      <c r="EY2273">
        <v>0</v>
      </c>
      <c r="FQ2273">
        <v>0</v>
      </c>
      <c r="FR2273">
        <f t="shared" si="976"/>
        <v>0</v>
      </c>
      <c r="FS2273">
        <v>0</v>
      </c>
      <c r="FX2273">
        <v>70</v>
      </c>
      <c r="FY2273">
        <v>10</v>
      </c>
      <c r="GA2273" t="s">
        <v>3</v>
      </c>
      <c r="GD2273">
        <v>0</v>
      </c>
      <c r="GF2273">
        <v>1941513733</v>
      </c>
      <c r="GG2273">
        <v>2</v>
      </c>
      <c r="GH2273">
        <v>1</v>
      </c>
      <c r="GI2273">
        <v>-2</v>
      </c>
      <c r="GJ2273">
        <v>0</v>
      </c>
      <c r="GK2273">
        <f>ROUND(R2273*(R12)/100,2)</f>
        <v>0</v>
      </c>
      <c r="GL2273">
        <f t="shared" si="977"/>
        <v>0</v>
      </c>
      <c r="GM2273">
        <f t="shared" si="978"/>
        <v>0</v>
      </c>
      <c r="GN2273">
        <f t="shared" si="979"/>
        <v>0</v>
      </c>
      <c r="GO2273">
        <f t="shared" si="980"/>
        <v>0</v>
      </c>
      <c r="GP2273">
        <f t="shared" si="981"/>
        <v>0</v>
      </c>
      <c r="GR2273">
        <v>0</v>
      </c>
      <c r="GS2273">
        <v>3</v>
      </c>
      <c r="GT2273">
        <v>0</v>
      </c>
      <c r="GU2273" t="s">
        <v>3</v>
      </c>
      <c r="GV2273">
        <f t="shared" si="982"/>
        <v>0</v>
      </c>
      <c r="GW2273">
        <v>1</v>
      </c>
      <c r="GX2273">
        <f t="shared" si="983"/>
        <v>0</v>
      </c>
      <c r="HA2273">
        <v>0</v>
      </c>
      <c r="HB2273">
        <v>0</v>
      </c>
      <c r="HC2273">
        <f t="shared" si="984"/>
        <v>0</v>
      </c>
      <c r="IK2273">
        <v>0</v>
      </c>
    </row>
    <row r="2274" spans="1:245" x14ac:dyDescent="0.2">
      <c r="A2274">
        <v>18</v>
      </c>
      <c r="B2274">
        <v>1</v>
      </c>
      <c r="C2274">
        <v>314</v>
      </c>
      <c r="E2274" t="s">
        <v>333</v>
      </c>
      <c r="F2274" t="s">
        <v>334</v>
      </c>
      <c r="G2274" t="s">
        <v>335</v>
      </c>
      <c r="H2274" t="s">
        <v>171</v>
      </c>
      <c r="I2274">
        <f>I2273*J2274</f>
        <v>0</v>
      </c>
      <c r="J2274">
        <v>-8.5299999999999994</v>
      </c>
      <c r="O2274">
        <f t="shared" si="949"/>
        <v>0</v>
      </c>
      <c r="P2274">
        <f t="shared" si="950"/>
        <v>0</v>
      </c>
      <c r="Q2274">
        <f t="shared" si="951"/>
        <v>0</v>
      </c>
      <c r="R2274">
        <f t="shared" si="952"/>
        <v>0</v>
      </c>
      <c r="S2274">
        <f t="shared" si="953"/>
        <v>0</v>
      </c>
      <c r="T2274">
        <f t="shared" si="954"/>
        <v>0</v>
      </c>
      <c r="U2274">
        <f t="shared" si="955"/>
        <v>0</v>
      </c>
      <c r="V2274">
        <f t="shared" si="956"/>
        <v>0</v>
      </c>
      <c r="W2274">
        <f t="shared" si="957"/>
        <v>0</v>
      </c>
      <c r="X2274">
        <f t="shared" si="958"/>
        <v>0</v>
      </c>
      <c r="Y2274">
        <f t="shared" si="958"/>
        <v>0</v>
      </c>
      <c r="AA2274">
        <v>36286615</v>
      </c>
      <c r="AB2274">
        <f t="shared" si="959"/>
        <v>2980.59</v>
      </c>
      <c r="AC2274">
        <f t="shared" si="960"/>
        <v>2980.59</v>
      </c>
      <c r="AD2274">
        <f t="shared" si="961"/>
        <v>0</v>
      </c>
      <c r="AE2274">
        <f t="shared" si="962"/>
        <v>0</v>
      </c>
      <c r="AF2274">
        <f t="shared" si="962"/>
        <v>0</v>
      </c>
      <c r="AG2274">
        <f t="shared" si="963"/>
        <v>0</v>
      </c>
      <c r="AH2274">
        <f t="shared" si="964"/>
        <v>0</v>
      </c>
      <c r="AI2274">
        <f t="shared" si="964"/>
        <v>0</v>
      </c>
      <c r="AJ2274">
        <f t="shared" si="965"/>
        <v>0</v>
      </c>
      <c r="AK2274">
        <v>2980.59</v>
      </c>
      <c r="AL2274">
        <v>2980.59</v>
      </c>
      <c r="AM2274">
        <v>0</v>
      </c>
      <c r="AN2274">
        <v>0</v>
      </c>
      <c r="AO2274">
        <v>0</v>
      </c>
      <c r="AP2274">
        <v>0</v>
      </c>
      <c r="AQ2274">
        <v>0</v>
      </c>
      <c r="AR2274">
        <v>0</v>
      </c>
      <c r="AS2274">
        <v>0</v>
      </c>
      <c r="AT2274">
        <v>70</v>
      </c>
      <c r="AU2274">
        <v>10</v>
      </c>
      <c r="AV2274">
        <v>1</v>
      </c>
      <c r="AW2274">
        <v>1</v>
      </c>
      <c r="AZ2274">
        <v>1</v>
      </c>
      <c r="BA2274">
        <v>1</v>
      </c>
      <c r="BB2274">
        <v>1</v>
      </c>
      <c r="BC2274">
        <v>1</v>
      </c>
      <c r="BD2274" t="s">
        <v>3</v>
      </c>
      <c r="BE2274" t="s">
        <v>3</v>
      </c>
      <c r="BF2274" t="s">
        <v>3</v>
      </c>
      <c r="BG2274" t="s">
        <v>3</v>
      </c>
      <c r="BH2274">
        <v>3</v>
      </c>
      <c r="BI2274">
        <v>4</v>
      </c>
      <c r="BJ2274" t="s">
        <v>336</v>
      </c>
      <c r="BM2274">
        <v>0</v>
      </c>
      <c r="BN2274">
        <v>0</v>
      </c>
      <c r="BO2274" t="s">
        <v>3</v>
      </c>
      <c r="BP2274">
        <v>0</v>
      </c>
      <c r="BQ2274">
        <v>1</v>
      </c>
      <c r="BR2274">
        <v>1</v>
      </c>
      <c r="BS2274">
        <v>1</v>
      </c>
      <c r="BT2274">
        <v>1</v>
      </c>
      <c r="BU2274">
        <v>1</v>
      </c>
      <c r="BV2274">
        <v>1</v>
      </c>
      <c r="BW2274">
        <v>1</v>
      </c>
      <c r="BX2274">
        <v>1</v>
      </c>
      <c r="BY2274" t="s">
        <v>3</v>
      </c>
      <c r="BZ2274">
        <v>70</v>
      </c>
      <c r="CA2274">
        <v>10</v>
      </c>
      <c r="CE2274">
        <v>0</v>
      </c>
      <c r="CF2274">
        <v>0</v>
      </c>
      <c r="CG2274">
        <v>0</v>
      </c>
      <c r="CM2274">
        <v>0</v>
      </c>
      <c r="CN2274" t="s">
        <v>3</v>
      </c>
      <c r="CO2274">
        <v>0</v>
      </c>
      <c r="CP2274">
        <f t="shared" si="966"/>
        <v>0</v>
      </c>
      <c r="CQ2274">
        <f t="shared" si="967"/>
        <v>2980.59</v>
      </c>
      <c r="CR2274">
        <f t="shared" si="968"/>
        <v>0</v>
      </c>
      <c r="CS2274">
        <f t="shared" si="969"/>
        <v>0</v>
      </c>
      <c r="CT2274">
        <f t="shared" si="970"/>
        <v>0</v>
      </c>
      <c r="CU2274">
        <f t="shared" si="971"/>
        <v>0</v>
      </c>
      <c r="CV2274">
        <f t="shared" si="972"/>
        <v>0</v>
      </c>
      <c r="CW2274">
        <f t="shared" si="973"/>
        <v>0</v>
      </c>
      <c r="CX2274">
        <f t="shared" si="973"/>
        <v>0</v>
      </c>
      <c r="CY2274">
        <f t="shared" si="974"/>
        <v>0</v>
      </c>
      <c r="CZ2274">
        <f t="shared" si="975"/>
        <v>0</v>
      </c>
      <c r="DC2274" t="s">
        <v>3</v>
      </c>
      <c r="DD2274" t="s">
        <v>3</v>
      </c>
      <c r="DE2274" t="s">
        <v>3</v>
      </c>
      <c r="DF2274" t="s">
        <v>3</v>
      </c>
      <c r="DG2274" t="s">
        <v>3</v>
      </c>
      <c r="DH2274" t="s">
        <v>3</v>
      </c>
      <c r="DI2274" t="s">
        <v>3</v>
      </c>
      <c r="DJ2274" t="s">
        <v>3</v>
      </c>
      <c r="DK2274" t="s">
        <v>3</v>
      </c>
      <c r="DL2274" t="s">
        <v>3</v>
      </c>
      <c r="DM2274" t="s">
        <v>3</v>
      </c>
      <c r="DN2274">
        <v>0</v>
      </c>
      <c r="DO2274">
        <v>0</v>
      </c>
      <c r="DP2274">
        <v>1</v>
      </c>
      <c r="DQ2274">
        <v>1</v>
      </c>
      <c r="DU2274">
        <v>1009</v>
      </c>
      <c r="DV2274" t="s">
        <v>171</v>
      </c>
      <c r="DW2274" t="s">
        <v>171</v>
      </c>
      <c r="DX2274">
        <v>1000</v>
      </c>
      <c r="EE2274">
        <v>34857346</v>
      </c>
      <c r="EF2274">
        <v>1</v>
      </c>
      <c r="EG2274" t="s">
        <v>86</v>
      </c>
      <c r="EH2274">
        <v>0</v>
      </c>
      <c r="EI2274" t="s">
        <v>3</v>
      </c>
      <c r="EJ2274">
        <v>4</v>
      </c>
      <c r="EK2274">
        <v>0</v>
      </c>
      <c r="EL2274" t="s">
        <v>87</v>
      </c>
      <c r="EM2274" t="s">
        <v>88</v>
      </c>
      <c r="EO2274" t="s">
        <v>3</v>
      </c>
      <c r="EQ2274">
        <v>32768</v>
      </c>
      <c r="ER2274">
        <v>2980.59</v>
      </c>
      <c r="ES2274">
        <v>2980.59</v>
      </c>
      <c r="ET2274">
        <v>0</v>
      </c>
      <c r="EU2274">
        <v>0</v>
      </c>
      <c r="EV2274">
        <v>0</v>
      </c>
      <c r="EW2274">
        <v>0</v>
      </c>
      <c r="EX2274">
        <v>0</v>
      </c>
      <c r="FQ2274">
        <v>0</v>
      </c>
      <c r="FR2274">
        <f t="shared" si="976"/>
        <v>0</v>
      </c>
      <c r="FS2274">
        <v>0</v>
      </c>
      <c r="FX2274">
        <v>70</v>
      </c>
      <c r="FY2274">
        <v>10</v>
      </c>
      <c r="GA2274" t="s">
        <v>3</v>
      </c>
      <c r="GD2274">
        <v>0</v>
      </c>
      <c r="GF2274">
        <v>1897905565</v>
      </c>
      <c r="GG2274">
        <v>2</v>
      </c>
      <c r="GH2274">
        <v>1</v>
      </c>
      <c r="GI2274">
        <v>-2</v>
      </c>
      <c r="GJ2274">
        <v>0</v>
      </c>
      <c r="GK2274">
        <f>ROUND(R2274*(R12)/100,2)</f>
        <v>0</v>
      </c>
      <c r="GL2274">
        <f t="shared" si="977"/>
        <v>0</v>
      </c>
      <c r="GM2274">
        <f t="shared" si="978"/>
        <v>0</v>
      </c>
      <c r="GN2274">
        <f t="shared" si="979"/>
        <v>0</v>
      </c>
      <c r="GO2274">
        <f t="shared" si="980"/>
        <v>0</v>
      </c>
      <c r="GP2274">
        <f t="shared" si="981"/>
        <v>0</v>
      </c>
      <c r="GR2274">
        <v>0</v>
      </c>
      <c r="GS2274">
        <v>3</v>
      </c>
      <c r="GT2274">
        <v>0</v>
      </c>
      <c r="GU2274" t="s">
        <v>3</v>
      </c>
      <c r="GV2274">
        <f t="shared" si="982"/>
        <v>0</v>
      </c>
      <c r="GW2274">
        <v>1</v>
      </c>
      <c r="GX2274">
        <f t="shared" si="983"/>
        <v>0</v>
      </c>
      <c r="HA2274">
        <v>0</v>
      </c>
      <c r="HB2274">
        <v>0</v>
      </c>
      <c r="HC2274">
        <f t="shared" si="984"/>
        <v>0</v>
      </c>
      <c r="IK2274">
        <v>0</v>
      </c>
    </row>
    <row r="2275" spans="1:245" x14ac:dyDescent="0.2">
      <c r="A2275">
        <v>18</v>
      </c>
      <c r="B2275">
        <v>1</v>
      </c>
      <c r="C2275">
        <v>315</v>
      </c>
      <c r="E2275" t="s">
        <v>337</v>
      </c>
      <c r="F2275" t="s">
        <v>334</v>
      </c>
      <c r="G2275" t="s">
        <v>338</v>
      </c>
      <c r="H2275" t="s">
        <v>171</v>
      </c>
      <c r="I2275">
        <f>I2273*J2275</f>
        <v>0</v>
      </c>
      <c r="J2275">
        <v>8.5299999999999994</v>
      </c>
      <c r="O2275">
        <f t="shared" si="949"/>
        <v>0</v>
      </c>
      <c r="P2275">
        <f t="shared" si="950"/>
        <v>0</v>
      </c>
      <c r="Q2275">
        <f t="shared" si="951"/>
        <v>0</v>
      </c>
      <c r="R2275">
        <f t="shared" si="952"/>
        <v>0</v>
      </c>
      <c r="S2275">
        <f t="shared" si="953"/>
        <v>0</v>
      </c>
      <c r="T2275">
        <f t="shared" si="954"/>
        <v>0</v>
      </c>
      <c r="U2275">
        <f t="shared" si="955"/>
        <v>0</v>
      </c>
      <c r="V2275">
        <f t="shared" si="956"/>
        <v>0</v>
      </c>
      <c r="W2275">
        <f t="shared" si="957"/>
        <v>0</v>
      </c>
      <c r="X2275">
        <f t="shared" si="958"/>
        <v>0</v>
      </c>
      <c r="Y2275">
        <f t="shared" si="958"/>
        <v>0</v>
      </c>
      <c r="AA2275">
        <v>36286615</v>
      </c>
      <c r="AB2275">
        <f t="shared" si="959"/>
        <v>2980.59</v>
      </c>
      <c r="AC2275">
        <f t="shared" si="960"/>
        <v>2980.59</v>
      </c>
      <c r="AD2275">
        <f t="shared" si="961"/>
        <v>0</v>
      </c>
      <c r="AE2275">
        <f t="shared" si="962"/>
        <v>0</v>
      </c>
      <c r="AF2275">
        <f t="shared" si="962"/>
        <v>0</v>
      </c>
      <c r="AG2275">
        <f t="shared" si="963"/>
        <v>0</v>
      </c>
      <c r="AH2275">
        <f t="shared" si="964"/>
        <v>0</v>
      </c>
      <c r="AI2275">
        <f t="shared" si="964"/>
        <v>0</v>
      </c>
      <c r="AJ2275">
        <f t="shared" si="965"/>
        <v>0</v>
      </c>
      <c r="AK2275">
        <v>2980.59</v>
      </c>
      <c r="AL2275">
        <v>2980.59</v>
      </c>
      <c r="AM2275">
        <v>0</v>
      </c>
      <c r="AN2275">
        <v>0</v>
      </c>
      <c r="AO2275">
        <v>0</v>
      </c>
      <c r="AP2275">
        <v>0</v>
      </c>
      <c r="AQ2275">
        <v>0</v>
      </c>
      <c r="AR2275">
        <v>0</v>
      </c>
      <c r="AS2275">
        <v>0</v>
      </c>
      <c r="AT2275">
        <v>70</v>
      </c>
      <c r="AU2275">
        <v>10</v>
      </c>
      <c r="AV2275">
        <v>1</v>
      </c>
      <c r="AW2275">
        <v>1</v>
      </c>
      <c r="AZ2275">
        <v>1</v>
      </c>
      <c r="BA2275">
        <v>1</v>
      </c>
      <c r="BB2275">
        <v>1</v>
      </c>
      <c r="BC2275">
        <v>1</v>
      </c>
      <c r="BD2275" t="s">
        <v>3</v>
      </c>
      <c r="BE2275" t="s">
        <v>3</v>
      </c>
      <c r="BF2275" t="s">
        <v>3</v>
      </c>
      <c r="BG2275" t="s">
        <v>3</v>
      </c>
      <c r="BH2275">
        <v>3</v>
      </c>
      <c r="BI2275">
        <v>4</v>
      </c>
      <c r="BJ2275" t="s">
        <v>336</v>
      </c>
      <c r="BM2275">
        <v>0</v>
      </c>
      <c r="BN2275">
        <v>0</v>
      </c>
      <c r="BO2275" t="s">
        <v>3</v>
      </c>
      <c r="BP2275">
        <v>0</v>
      </c>
      <c r="BQ2275">
        <v>1</v>
      </c>
      <c r="BR2275">
        <v>0</v>
      </c>
      <c r="BS2275">
        <v>1</v>
      </c>
      <c r="BT2275">
        <v>1</v>
      </c>
      <c r="BU2275">
        <v>1</v>
      </c>
      <c r="BV2275">
        <v>1</v>
      </c>
      <c r="BW2275">
        <v>1</v>
      </c>
      <c r="BX2275">
        <v>1</v>
      </c>
      <c r="BY2275" t="s">
        <v>3</v>
      </c>
      <c r="BZ2275">
        <v>70</v>
      </c>
      <c r="CA2275">
        <v>10</v>
      </c>
      <c r="CE2275">
        <v>0</v>
      </c>
      <c r="CF2275">
        <v>0</v>
      </c>
      <c r="CG2275">
        <v>0</v>
      </c>
      <c r="CM2275">
        <v>0</v>
      </c>
      <c r="CN2275" t="s">
        <v>3</v>
      </c>
      <c r="CO2275">
        <v>0</v>
      </c>
      <c r="CP2275">
        <f t="shared" si="966"/>
        <v>0</v>
      </c>
      <c r="CQ2275">
        <f t="shared" si="967"/>
        <v>2980.59</v>
      </c>
      <c r="CR2275">
        <f t="shared" si="968"/>
        <v>0</v>
      </c>
      <c r="CS2275">
        <f t="shared" si="969"/>
        <v>0</v>
      </c>
      <c r="CT2275">
        <f t="shared" si="970"/>
        <v>0</v>
      </c>
      <c r="CU2275">
        <f t="shared" si="971"/>
        <v>0</v>
      </c>
      <c r="CV2275">
        <f t="shared" si="972"/>
        <v>0</v>
      </c>
      <c r="CW2275">
        <f t="shared" si="973"/>
        <v>0</v>
      </c>
      <c r="CX2275">
        <f t="shared" si="973"/>
        <v>0</v>
      </c>
      <c r="CY2275">
        <f t="shared" si="974"/>
        <v>0</v>
      </c>
      <c r="CZ2275">
        <f t="shared" si="975"/>
        <v>0</v>
      </c>
      <c r="DC2275" t="s">
        <v>3</v>
      </c>
      <c r="DD2275" t="s">
        <v>3</v>
      </c>
      <c r="DE2275" t="s">
        <v>3</v>
      </c>
      <c r="DF2275" t="s">
        <v>3</v>
      </c>
      <c r="DG2275" t="s">
        <v>3</v>
      </c>
      <c r="DH2275" t="s">
        <v>3</v>
      </c>
      <c r="DI2275" t="s">
        <v>3</v>
      </c>
      <c r="DJ2275" t="s">
        <v>3</v>
      </c>
      <c r="DK2275" t="s">
        <v>3</v>
      </c>
      <c r="DL2275" t="s">
        <v>3</v>
      </c>
      <c r="DM2275" t="s">
        <v>3</v>
      </c>
      <c r="DN2275">
        <v>0</v>
      </c>
      <c r="DO2275">
        <v>0</v>
      </c>
      <c r="DP2275">
        <v>1</v>
      </c>
      <c r="DQ2275">
        <v>1</v>
      </c>
      <c r="DU2275">
        <v>1009</v>
      </c>
      <c r="DV2275" t="s">
        <v>171</v>
      </c>
      <c r="DW2275" t="s">
        <v>171</v>
      </c>
      <c r="DX2275">
        <v>1000</v>
      </c>
      <c r="EE2275">
        <v>34857346</v>
      </c>
      <c r="EF2275">
        <v>1</v>
      </c>
      <c r="EG2275" t="s">
        <v>86</v>
      </c>
      <c r="EH2275">
        <v>0</v>
      </c>
      <c r="EI2275" t="s">
        <v>3</v>
      </c>
      <c r="EJ2275">
        <v>4</v>
      </c>
      <c r="EK2275">
        <v>0</v>
      </c>
      <c r="EL2275" t="s">
        <v>87</v>
      </c>
      <c r="EM2275" t="s">
        <v>88</v>
      </c>
      <c r="EO2275" t="s">
        <v>3</v>
      </c>
      <c r="EQ2275">
        <v>0</v>
      </c>
      <c r="ER2275">
        <v>2980.59</v>
      </c>
      <c r="ES2275">
        <v>2980.59</v>
      </c>
      <c r="ET2275">
        <v>0</v>
      </c>
      <c r="EU2275">
        <v>0</v>
      </c>
      <c r="EV2275">
        <v>0</v>
      </c>
      <c r="EW2275">
        <v>0</v>
      </c>
      <c r="EX2275">
        <v>0</v>
      </c>
      <c r="FQ2275">
        <v>0</v>
      </c>
      <c r="FR2275">
        <f t="shared" si="976"/>
        <v>0</v>
      </c>
      <c r="FS2275">
        <v>0</v>
      </c>
      <c r="FX2275">
        <v>70</v>
      </c>
      <c r="FY2275">
        <v>10</v>
      </c>
      <c r="GA2275" t="s">
        <v>3</v>
      </c>
      <c r="GD2275">
        <v>0</v>
      </c>
      <c r="GF2275">
        <v>-269080535</v>
      </c>
      <c r="GG2275">
        <v>2</v>
      </c>
      <c r="GH2275">
        <v>1</v>
      </c>
      <c r="GI2275">
        <v>-2</v>
      </c>
      <c r="GJ2275">
        <v>0</v>
      </c>
      <c r="GK2275">
        <f>ROUND(R2275*(R12)/100,2)</f>
        <v>0</v>
      </c>
      <c r="GL2275">
        <f t="shared" si="977"/>
        <v>0</v>
      </c>
      <c r="GM2275">
        <f t="shared" si="978"/>
        <v>0</v>
      </c>
      <c r="GN2275">
        <f t="shared" si="979"/>
        <v>0</v>
      </c>
      <c r="GO2275">
        <f t="shared" si="980"/>
        <v>0</v>
      </c>
      <c r="GP2275">
        <f t="shared" si="981"/>
        <v>0</v>
      </c>
      <c r="GR2275">
        <v>0</v>
      </c>
      <c r="GS2275">
        <v>3</v>
      </c>
      <c r="GT2275">
        <v>0</v>
      </c>
      <c r="GU2275" t="s">
        <v>3</v>
      </c>
      <c r="GV2275">
        <f t="shared" si="982"/>
        <v>0</v>
      </c>
      <c r="GW2275">
        <v>1</v>
      </c>
      <c r="GX2275">
        <f t="shared" si="983"/>
        <v>0</v>
      </c>
      <c r="HA2275">
        <v>0</v>
      </c>
      <c r="HB2275">
        <v>0</v>
      </c>
      <c r="HC2275">
        <f t="shared" si="984"/>
        <v>0</v>
      </c>
      <c r="IK2275">
        <v>0</v>
      </c>
    </row>
    <row r="2276" spans="1:245" x14ac:dyDescent="0.2">
      <c r="A2276">
        <v>18</v>
      </c>
      <c r="B2276">
        <v>1</v>
      </c>
      <c r="C2276">
        <v>316</v>
      </c>
      <c r="E2276" t="s">
        <v>339</v>
      </c>
      <c r="F2276" t="s">
        <v>340</v>
      </c>
      <c r="G2276" t="s">
        <v>341</v>
      </c>
      <c r="H2276" t="s">
        <v>283</v>
      </c>
      <c r="I2276">
        <f>I2273*J2276</f>
        <v>0</v>
      </c>
      <c r="J2276">
        <v>100</v>
      </c>
      <c r="O2276">
        <f t="shared" si="949"/>
        <v>0</v>
      </c>
      <c r="P2276">
        <f t="shared" si="950"/>
        <v>0</v>
      </c>
      <c r="Q2276">
        <f t="shared" si="951"/>
        <v>0</v>
      </c>
      <c r="R2276">
        <f t="shared" si="952"/>
        <v>0</v>
      </c>
      <c r="S2276">
        <f t="shared" si="953"/>
        <v>0</v>
      </c>
      <c r="T2276">
        <f t="shared" si="954"/>
        <v>0</v>
      </c>
      <c r="U2276">
        <f t="shared" si="955"/>
        <v>0</v>
      </c>
      <c r="V2276">
        <f t="shared" si="956"/>
        <v>0</v>
      </c>
      <c r="W2276">
        <f t="shared" si="957"/>
        <v>0</v>
      </c>
      <c r="X2276">
        <f t="shared" si="958"/>
        <v>0</v>
      </c>
      <c r="Y2276">
        <f t="shared" si="958"/>
        <v>0</v>
      </c>
      <c r="AA2276">
        <v>36286615</v>
      </c>
      <c r="AB2276">
        <f t="shared" si="959"/>
        <v>889.27</v>
      </c>
      <c r="AC2276">
        <f t="shared" si="960"/>
        <v>889.27</v>
      </c>
      <c r="AD2276">
        <f t="shared" si="961"/>
        <v>0</v>
      </c>
      <c r="AE2276">
        <f t="shared" si="962"/>
        <v>0</v>
      </c>
      <c r="AF2276">
        <f t="shared" si="962"/>
        <v>0</v>
      </c>
      <c r="AG2276">
        <f t="shared" si="963"/>
        <v>0</v>
      </c>
      <c r="AH2276">
        <f t="shared" si="964"/>
        <v>0</v>
      </c>
      <c r="AI2276">
        <f t="shared" si="964"/>
        <v>0</v>
      </c>
      <c r="AJ2276">
        <f t="shared" si="965"/>
        <v>0</v>
      </c>
      <c r="AK2276">
        <v>889.27</v>
      </c>
      <c r="AL2276">
        <v>889.27</v>
      </c>
      <c r="AM2276">
        <v>0</v>
      </c>
      <c r="AN2276">
        <v>0</v>
      </c>
      <c r="AO2276">
        <v>0</v>
      </c>
      <c r="AP2276">
        <v>0</v>
      </c>
      <c r="AQ2276">
        <v>0</v>
      </c>
      <c r="AR2276">
        <v>0</v>
      </c>
      <c r="AS2276">
        <v>0</v>
      </c>
      <c r="AT2276">
        <v>70</v>
      </c>
      <c r="AU2276">
        <v>10</v>
      </c>
      <c r="AV2276">
        <v>1</v>
      </c>
      <c r="AW2276">
        <v>1</v>
      </c>
      <c r="AZ2276">
        <v>1</v>
      </c>
      <c r="BA2276">
        <v>1</v>
      </c>
      <c r="BB2276">
        <v>1</v>
      </c>
      <c r="BC2276">
        <v>1</v>
      </c>
      <c r="BD2276" t="s">
        <v>3</v>
      </c>
      <c r="BE2276" t="s">
        <v>3</v>
      </c>
      <c r="BF2276" t="s">
        <v>3</v>
      </c>
      <c r="BG2276" t="s">
        <v>3</v>
      </c>
      <c r="BH2276">
        <v>3</v>
      </c>
      <c r="BI2276">
        <v>4</v>
      </c>
      <c r="BJ2276" t="s">
        <v>342</v>
      </c>
      <c r="BM2276">
        <v>0</v>
      </c>
      <c r="BN2276">
        <v>0</v>
      </c>
      <c r="BO2276" t="s">
        <v>3</v>
      </c>
      <c r="BP2276">
        <v>0</v>
      </c>
      <c r="BQ2276">
        <v>1</v>
      </c>
      <c r="BR2276">
        <v>0</v>
      </c>
      <c r="BS2276">
        <v>1</v>
      </c>
      <c r="BT2276">
        <v>1</v>
      </c>
      <c r="BU2276">
        <v>1</v>
      </c>
      <c r="BV2276">
        <v>1</v>
      </c>
      <c r="BW2276">
        <v>1</v>
      </c>
      <c r="BX2276">
        <v>1</v>
      </c>
      <c r="BY2276" t="s">
        <v>3</v>
      </c>
      <c r="BZ2276">
        <v>70</v>
      </c>
      <c r="CA2276">
        <v>10</v>
      </c>
      <c r="CE2276">
        <v>0</v>
      </c>
      <c r="CF2276">
        <v>0</v>
      </c>
      <c r="CG2276">
        <v>0</v>
      </c>
      <c r="CM2276">
        <v>0</v>
      </c>
      <c r="CN2276" t="s">
        <v>3</v>
      </c>
      <c r="CO2276">
        <v>0</v>
      </c>
      <c r="CP2276">
        <f t="shared" si="966"/>
        <v>0</v>
      </c>
      <c r="CQ2276">
        <f t="shared" si="967"/>
        <v>889.27</v>
      </c>
      <c r="CR2276">
        <f t="shared" si="968"/>
        <v>0</v>
      </c>
      <c r="CS2276">
        <f t="shared" si="969"/>
        <v>0</v>
      </c>
      <c r="CT2276">
        <f t="shared" si="970"/>
        <v>0</v>
      </c>
      <c r="CU2276">
        <f t="shared" si="971"/>
        <v>0</v>
      </c>
      <c r="CV2276">
        <f t="shared" si="972"/>
        <v>0</v>
      </c>
      <c r="CW2276">
        <f t="shared" si="973"/>
        <v>0</v>
      </c>
      <c r="CX2276">
        <f t="shared" si="973"/>
        <v>0</v>
      </c>
      <c r="CY2276">
        <f t="shared" si="974"/>
        <v>0</v>
      </c>
      <c r="CZ2276">
        <f t="shared" si="975"/>
        <v>0</v>
      </c>
      <c r="DC2276" t="s">
        <v>3</v>
      </c>
      <c r="DD2276" t="s">
        <v>3</v>
      </c>
      <c r="DE2276" t="s">
        <v>3</v>
      </c>
      <c r="DF2276" t="s">
        <v>3</v>
      </c>
      <c r="DG2276" t="s">
        <v>3</v>
      </c>
      <c r="DH2276" t="s">
        <v>3</v>
      </c>
      <c r="DI2276" t="s">
        <v>3</v>
      </c>
      <c r="DJ2276" t="s">
        <v>3</v>
      </c>
      <c r="DK2276" t="s">
        <v>3</v>
      </c>
      <c r="DL2276" t="s">
        <v>3</v>
      </c>
      <c r="DM2276" t="s">
        <v>3</v>
      </c>
      <c r="DN2276">
        <v>0</v>
      </c>
      <c r="DO2276">
        <v>0</v>
      </c>
      <c r="DP2276">
        <v>1</v>
      </c>
      <c r="DQ2276">
        <v>1</v>
      </c>
      <c r="DU2276">
        <v>1005</v>
      </c>
      <c r="DV2276" t="s">
        <v>283</v>
      </c>
      <c r="DW2276" t="s">
        <v>283</v>
      </c>
      <c r="DX2276">
        <v>1</v>
      </c>
      <c r="EE2276">
        <v>34857346</v>
      </c>
      <c r="EF2276">
        <v>1</v>
      </c>
      <c r="EG2276" t="s">
        <v>86</v>
      </c>
      <c r="EH2276">
        <v>0</v>
      </c>
      <c r="EI2276" t="s">
        <v>3</v>
      </c>
      <c r="EJ2276">
        <v>4</v>
      </c>
      <c r="EK2276">
        <v>0</v>
      </c>
      <c r="EL2276" t="s">
        <v>87</v>
      </c>
      <c r="EM2276" t="s">
        <v>88</v>
      </c>
      <c r="EO2276" t="s">
        <v>3</v>
      </c>
      <c r="EQ2276">
        <v>0</v>
      </c>
      <c r="ER2276">
        <v>889.27</v>
      </c>
      <c r="ES2276">
        <v>889.27</v>
      </c>
      <c r="ET2276">
        <v>0</v>
      </c>
      <c r="EU2276">
        <v>0</v>
      </c>
      <c r="EV2276">
        <v>0</v>
      </c>
      <c r="EW2276">
        <v>0</v>
      </c>
      <c r="EX2276">
        <v>0</v>
      </c>
      <c r="FQ2276">
        <v>0</v>
      </c>
      <c r="FR2276">
        <f t="shared" si="976"/>
        <v>0</v>
      </c>
      <c r="FS2276">
        <v>0</v>
      </c>
      <c r="FX2276">
        <v>70</v>
      </c>
      <c r="FY2276">
        <v>10</v>
      </c>
      <c r="GA2276" t="s">
        <v>3</v>
      </c>
      <c r="GD2276">
        <v>0</v>
      </c>
      <c r="GF2276">
        <v>-2083248092</v>
      </c>
      <c r="GG2276">
        <v>2</v>
      </c>
      <c r="GH2276">
        <v>1</v>
      </c>
      <c r="GI2276">
        <v>-2</v>
      </c>
      <c r="GJ2276">
        <v>0</v>
      </c>
      <c r="GK2276">
        <f>ROUND(R2276*(R12)/100,2)</f>
        <v>0</v>
      </c>
      <c r="GL2276">
        <f t="shared" si="977"/>
        <v>0</v>
      </c>
      <c r="GM2276">
        <f t="shared" si="978"/>
        <v>0</v>
      </c>
      <c r="GN2276">
        <f t="shared" si="979"/>
        <v>0</v>
      </c>
      <c r="GO2276">
        <f t="shared" si="980"/>
        <v>0</v>
      </c>
      <c r="GP2276">
        <f t="shared" si="981"/>
        <v>0</v>
      </c>
      <c r="GR2276">
        <v>0</v>
      </c>
      <c r="GS2276">
        <v>3</v>
      </c>
      <c r="GT2276">
        <v>0</v>
      </c>
      <c r="GU2276" t="s">
        <v>3</v>
      </c>
      <c r="GV2276">
        <f t="shared" si="982"/>
        <v>0</v>
      </c>
      <c r="GW2276">
        <v>1</v>
      </c>
      <c r="GX2276">
        <f t="shared" si="983"/>
        <v>0</v>
      </c>
      <c r="HA2276">
        <v>0</v>
      </c>
      <c r="HB2276">
        <v>0</v>
      </c>
      <c r="HC2276">
        <f t="shared" si="984"/>
        <v>0</v>
      </c>
      <c r="IK2276">
        <v>0</v>
      </c>
    </row>
    <row r="2278" spans="1:245" x14ac:dyDescent="0.2">
      <c r="A2278" s="2">
        <v>51</v>
      </c>
      <c r="B2278" s="2">
        <f>B2267</f>
        <v>1</v>
      </c>
      <c r="C2278" s="2">
        <f>A2267</f>
        <v>5</v>
      </c>
      <c r="D2278" s="2">
        <f>ROW(A2267)</f>
        <v>2267</v>
      </c>
      <c r="E2278" s="2"/>
      <c r="F2278" s="2" t="str">
        <f>IF(F2267&lt;&gt;"",F2267,"")</f>
        <v>Новый подраздел</v>
      </c>
      <c r="G2278" s="2" t="str">
        <f>IF(G2267&lt;&gt;"",G2267,"")</f>
        <v>Устройство тротуара</v>
      </c>
      <c r="H2278" s="2">
        <v>0</v>
      </c>
      <c r="I2278" s="2"/>
      <c r="J2278" s="2"/>
      <c r="K2278" s="2"/>
      <c r="L2278" s="2"/>
      <c r="M2278" s="2"/>
      <c r="N2278" s="2"/>
      <c r="O2278" s="2">
        <f t="shared" ref="O2278:T2278" si="985">ROUND(AB2278,2)</f>
        <v>0</v>
      </c>
      <c r="P2278" s="2">
        <f t="shared" si="985"/>
        <v>0</v>
      </c>
      <c r="Q2278" s="2">
        <f t="shared" si="985"/>
        <v>0</v>
      </c>
      <c r="R2278" s="2">
        <f t="shared" si="985"/>
        <v>0</v>
      </c>
      <c r="S2278" s="2">
        <f t="shared" si="985"/>
        <v>0</v>
      </c>
      <c r="T2278" s="2">
        <f t="shared" si="985"/>
        <v>0</v>
      </c>
      <c r="U2278" s="2">
        <f>AH2278</f>
        <v>0</v>
      </c>
      <c r="V2278" s="2">
        <f>AI2278</f>
        <v>0</v>
      </c>
      <c r="W2278" s="2">
        <f>ROUND(AJ2278,2)</f>
        <v>0</v>
      </c>
      <c r="X2278" s="2">
        <f>ROUND(AK2278,2)</f>
        <v>0</v>
      </c>
      <c r="Y2278" s="2">
        <f>ROUND(AL2278,2)</f>
        <v>0</v>
      </c>
      <c r="Z2278" s="2"/>
      <c r="AA2278" s="2"/>
      <c r="AB2278" s="2">
        <f>ROUND(SUMIF(AA2271:AA2276,"=36286615",O2271:O2276),2)</f>
        <v>0</v>
      </c>
      <c r="AC2278" s="2">
        <f>ROUND(SUMIF(AA2271:AA2276,"=36286615",P2271:P2276),2)</f>
        <v>0</v>
      </c>
      <c r="AD2278" s="2">
        <f>ROUND(SUMIF(AA2271:AA2276,"=36286615",Q2271:Q2276),2)</f>
        <v>0</v>
      </c>
      <c r="AE2278" s="2">
        <f>ROUND(SUMIF(AA2271:AA2276,"=36286615",R2271:R2276),2)</f>
        <v>0</v>
      </c>
      <c r="AF2278" s="2">
        <f>ROUND(SUMIF(AA2271:AA2276,"=36286615",S2271:S2276),2)</f>
        <v>0</v>
      </c>
      <c r="AG2278" s="2">
        <f>ROUND(SUMIF(AA2271:AA2276,"=36286615",T2271:T2276),2)</f>
        <v>0</v>
      </c>
      <c r="AH2278" s="2">
        <f>SUMIF(AA2271:AA2276,"=36286615",U2271:U2276)</f>
        <v>0</v>
      </c>
      <c r="AI2278" s="2">
        <f>SUMIF(AA2271:AA2276,"=36286615",V2271:V2276)</f>
        <v>0</v>
      </c>
      <c r="AJ2278" s="2">
        <f>ROUND(SUMIF(AA2271:AA2276,"=36286615",W2271:W2276),2)</f>
        <v>0</v>
      </c>
      <c r="AK2278" s="2">
        <f>ROUND(SUMIF(AA2271:AA2276,"=36286615",X2271:X2276),2)</f>
        <v>0</v>
      </c>
      <c r="AL2278" s="2">
        <f>ROUND(SUMIF(AA2271:AA2276,"=36286615",Y2271:Y2276),2)</f>
        <v>0</v>
      </c>
      <c r="AM2278" s="2"/>
      <c r="AN2278" s="2"/>
      <c r="AO2278" s="2">
        <f t="shared" ref="AO2278:BC2278" si="986">ROUND(BX2278,2)</f>
        <v>0</v>
      </c>
      <c r="AP2278" s="2">
        <f t="shared" si="986"/>
        <v>0</v>
      </c>
      <c r="AQ2278" s="2">
        <f t="shared" si="986"/>
        <v>0</v>
      </c>
      <c r="AR2278" s="2">
        <f t="shared" si="986"/>
        <v>0</v>
      </c>
      <c r="AS2278" s="2">
        <f t="shared" si="986"/>
        <v>0</v>
      </c>
      <c r="AT2278" s="2">
        <f t="shared" si="986"/>
        <v>0</v>
      </c>
      <c r="AU2278" s="2">
        <f t="shared" si="986"/>
        <v>0</v>
      </c>
      <c r="AV2278" s="2">
        <f t="shared" si="986"/>
        <v>0</v>
      </c>
      <c r="AW2278" s="2">
        <f t="shared" si="986"/>
        <v>0</v>
      </c>
      <c r="AX2278" s="2">
        <f t="shared" si="986"/>
        <v>0</v>
      </c>
      <c r="AY2278" s="2">
        <f t="shared" si="986"/>
        <v>0</v>
      </c>
      <c r="AZ2278" s="2">
        <f t="shared" si="986"/>
        <v>0</v>
      </c>
      <c r="BA2278" s="2">
        <f t="shared" si="986"/>
        <v>0</v>
      </c>
      <c r="BB2278" s="2">
        <f t="shared" si="986"/>
        <v>0</v>
      </c>
      <c r="BC2278" s="2">
        <f t="shared" si="986"/>
        <v>0</v>
      </c>
      <c r="BD2278" s="2"/>
      <c r="BE2278" s="2"/>
      <c r="BF2278" s="2"/>
      <c r="BG2278" s="2"/>
      <c r="BH2278" s="2"/>
      <c r="BI2278" s="2"/>
      <c r="BJ2278" s="2"/>
      <c r="BK2278" s="2"/>
      <c r="BL2278" s="2"/>
      <c r="BM2278" s="2"/>
      <c r="BN2278" s="2"/>
      <c r="BO2278" s="2"/>
      <c r="BP2278" s="2"/>
      <c r="BQ2278" s="2"/>
      <c r="BR2278" s="2"/>
      <c r="BS2278" s="2"/>
      <c r="BT2278" s="2"/>
      <c r="BU2278" s="2"/>
      <c r="BV2278" s="2"/>
      <c r="BW2278" s="2"/>
      <c r="BX2278" s="2">
        <f>ROUND(SUMIF(AA2271:AA2276,"=36286615",FQ2271:FQ2276),2)</f>
        <v>0</v>
      </c>
      <c r="BY2278" s="2">
        <f>ROUND(SUMIF(AA2271:AA2276,"=36286615",FR2271:FR2276),2)</f>
        <v>0</v>
      </c>
      <c r="BZ2278" s="2">
        <f>ROUND(SUMIF(AA2271:AA2276,"=36286615",GL2271:GL2276),2)</f>
        <v>0</v>
      </c>
      <c r="CA2278" s="2">
        <f>ROUND(SUMIF(AA2271:AA2276,"=36286615",GM2271:GM2276),2)</f>
        <v>0</v>
      </c>
      <c r="CB2278" s="2">
        <f>ROUND(SUMIF(AA2271:AA2276,"=36286615",GN2271:GN2276),2)</f>
        <v>0</v>
      </c>
      <c r="CC2278" s="2">
        <f>ROUND(SUMIF(AA2271:AA2276,"=36286615",GO2271:GO2276),2)</f>
        <v>0</v>
      </c>
      <c r="CD2278" s="2">
        <f>ROUND(SUMIF(AA2271:AA2276,"=36286615",GP2271:GP2276),2)</f>
        <v>0</v>
      </c>
      <c r="CE2278" s="2">
        <f>AC2278-BX2278</f>
        <v>0</v>
      </c>
      <c r="CF2278" s="2">
        <f>AC2278-BY2278</f>
        <v>0</v>
      </c>
      <c r="CG2278" s="2">
        <f>BX2278-BZ2278</f>
        <v>0</v>
      </c>
      <c r="CH2278" s="2">
        <f>AC2278-BX2278-BY2278+BZ2278</f>
        <v>0</v>
      </c>
      <c r="CI2278" s="2">
        <f>BY2278-BZ2278</f>
        <v>0</v>
      </c>
      <c r="CJ2278" s="2">
        <f>ROUND(SUMIF(AA2271:AA2276,"=36286615",GX2271:GX2276),2)</f>
        <v>0</v>
      </c>
      <c r="CK2278" s="2">
        <f>ROUND(SUMIF(AA2271:AA2276,"=36286615",GY2271:GY2276),2)</f>
        <v>0</v>
      </c>
      <c r="CL2278" s="2">
        <f>ROUND(SUMIF(AA2271:AA2276,"=36286615",GZ2271:GZ2276),2)</f>
        <v>0</v>
      </c>
      <c r="CM2278" s="2"/>
      <c r="CN2278" s="2"/>
      <c r="CO2278" s="2"/>
      <c r="CP2278" s="2"/>
      <c r="CQ2278" s="2"/>
      <c r="CR2278" s="2"/>
      <c r="CS2278" s="2"/>
      <c r="CT2278" s="2"/>
      <c r="CU2278" s="2"/>
      <c r="CV2278" s="2"/>
      <c r="CW2278" s="2"/>
      <c r="CX2278" s="2"/>
      <c r="CY2278" s="2"/>
      <c r="CZ2278" s="2"/>
      <c r="DA2278" s="2"/>
      <c r="DB2278" s="2"/>
      <c r="DC2278" s="2"/>
      <c r="DD2278" s="2"/>
      <c r="DE2278" s="2"/>
      <c r="DF2278" s="2"/>
      <c r="DG2278" s="3"/>
      <c r="DH2278" s="3"/>
      <c r="DI2278" s="3"/>
      <c r="DJ2278" s="3"/>
      <c r="DK2278" s="3"/>
      <c r="DL2278" s="3"/>
      <c r="DM2278" s="3"/>
      <c r="DN2278" s="3"/>
      <c r="DO2278" s="3"/>
      <c r="DP2278" s="3"/>
      <c r="DQ2278" s="3"/>
      <c r="DR2278" s="3"/>
      <c r="DS2278" s="3"/>
      <c r="DT2278" s="3"/>
      <c r="DU2278" s="3"/>
      <c r="DV2278" s="3"/>
      <c r="DW2278" s="3"/>
      <c r="DX2278" s="3"/>
      <c r="DY2278" s="3"/>
      <c r="DZ2278" s="3"/>
      <c r="EA2278" s="3"/>
      <c r="EB2278" s="3"/>
      <c r="EC2278" s="3"/>
      <c r="ED2278" s="3"/>
      <c r="EE2278" s="3"/>
      <c r="EF2278" s="3"/>
      <c r="EG2278" s="3"/>
      <c r="EH2278" s="3"/>
      <c r="EI2278" s="3"/>
      <c r="EJ2278" s="3"/>
      <c r="EK2278" s="3"/>
      <c r="EL2278" s="3"/>
      <c r="EM2278" s="3"/>
      <c r="EN2278" s="3"/>
      <c r="EO2278" s="3"/>
      <c r="EP2278" s="3"/>
      <c r="EQ2278" s="3"/>
      <c r="ER2278" s="3"/>
      <c r="ES2278" s="3"/>
      <c r="ET2278" s="3"/>
      <c r="EU2278" s="3"/>
      <c r="EV2278" s="3"/>
      <c r="EW2278" s="3"/>
      <c r="EX2278" s="3"/>
      <c r="EY2278" s="3"/>
      <c r="EZ2278" s="3"/>
      <c r="FA2278" s="3"/>
      <c r="FB2278" s="3"/>
      <c r="FC2278" s="3"/>
      <c r="FD2278" s="3"/>
      <c r="FE2278" s="3"/>
      <c r="FF2278" s="3"/>
      <c r="FG2278" s="3"/>
      <c r="FH2278" s="3"/>
      <c r="FI2278" s="3"/>
      <c r="FJ2278" s="3"/>
      <c r="FK2278" s="3"/>
      <c r="FL2278" s="3"/>
      <c r="FM2278" s="3"/>
      <c r="FN2278" s="3"/>
      <c r="FO2278" s="3"/>
      <c r="FP2278" s="3"/>
      <c r="FQ2278" s="3"/>
      <c r="FR2278" s="3"/>
      <c r="FS2278" s="3"/>
      <c r="FT2278" s="3"/>
      <c r="FU2278" s="3"/>
      <c r="FV2278" s="3"/>
      <c r="FW2278" s="3"/>
      <c r="FX2278" s="3"/>
      <c r="FY2278" s="3"/>
      <c r="FZ2278" s="3"/>
      <c r="GA2278" s="3"/>
      <c r="GB2278" s="3"/>
      <c r="GC2278" s="3"/>
      <c r="GD2278" s="3"/>
      <c r="GE2278" s="3"/>
      <c r="GF2278" s="3"/>
      <c r="GG2278" s="3"/>
      <c r="GH2278" s="3"/>
      <c r="GI2278" s="3"/>
      <c r="GJ2278" s="3"/>
      <c r="GK2278" s="3"/>
      <c r="GL2278" s="3"/>
      <c r="GM2278" s="3"/>
      <c r="GN2278" s="3"/>
      <c r="GO2278" s="3"/>
      <c r="GP2278" s="3"/>
      <c r="GQ2278" s="3"/>
      <c r="GR2278" s="3"/>
      <c r="GS2278" s="3"/>
      <c r="GT2278" s="3"/>
      <c r="GU2278" s="3"/>
      <c r="GV2278" s="3"/>
      <c r="GW2278" s="3"/>
      <c r="GX2278" s="3">
        <v>0</v>
      </c>
    </row>
    <row r="2280" spans="1:245" x14ac:dyDescent="0.2">
      <c r="A2280" s="4">
        <v>50</v>
      </c>
      <c r="B2280" s="4">
        <v>0</v>
      </c>
      <c r="C2280" s="4">
        <v>0</v>
      </c>
      <c r="D2280" s="4">
        <v>1</v>
      </c>
      <c r="E2280" s="4">
        <v>201</v>
      </c>
      <c r="F2280" s="4">
        <f>ROUND(Source!O2278,O2280)</f>
        <v>0</v>
      </c>
      <c r="G2280" s="4" t="s">
        <v>12</v>
      </c>
      <c r="H2280" s="4" t="s">
        <v>13</v>
      </c>
      <c r="I2280" s="4"/>
      <c r="J2280" s="4"/>
      <c r="K2280" s="4">
        <v>201</v>
      </c>
      <c r="L2280" s="4">
        <v>1</v>
      </c>
      <c r="M2280" s="4">
        <v>3</v>
      </c>
      <c r="N2280" s="4" t="s">
        <v>3</v>
      </c>
      <c r="O2280" s="4">
        <v>2</v>
      </c>
      <c r="P2280" s="4"/>
      <c r="Q2280" s="4"/>
      <c r="R2280" s="4"/>
      <c r="S2280" s="4"/>
      <c r="T2280" s="4"/>
      <c r="U2280" s="4"/>
      <c r="V2280" s="4"/>
      <c r="W2280" s="4"/>
    </row>
    <row r="2281" spans="1:245" x14ac:dyDescent="0.2">
      <c r="A2281" s="4">
        <v>50</v>
      </c>
      <c r="B2281" s="4">
        <v>0</v>
      </c>
      <c r="C2281" s="4">
        <v>0</v>
      </c>
      <c r="D2281" s="4">
        <v>1</v>
      </c>
      <c r="E2281" s="4">
        <v>202</v>
      </c>
      <c r="F2281" s="4">
        <f>ROUND(Source!P2278,O2281)</f>
        <v>0</v>
      </c>
      <c r="G2281" s="4" t="s">
        <v>14</v>
      </c>
      <c r="H2281" s="4" t="s">
        <v>15</v>
      </c>
      <c r="I2281" s="4"/>
      <c r="J2281" s="4"/>
      <c r="K2281" s="4">
        <v>202</v>
      </c>
      <c r="L2281" s="4">
        <v>2</v>
      </c>
      <c r="M2281" s="4">
        <v>3</v>
      </c>
      <c r="N2281" s="4" t="s">
        <v>3</v>
      </c>
      <c r="O2281" s="4">
        <v>2</v>
      </c>
      <c r="P2281" s="4"/>
      <c r="Q2281" s="4"/>
      <c r="R2281" s="4"/>
      <c r="S2281" s="4"/>
      <c r="T2281" s="4"/>
      <c r="U2281" s="4"/>
      <c r="V2281" s="4"/>
      <c r="W2281" s="4"/>
    </row>
    <row r="2282" spans="1:245" x14ac:dyDescent="0.2">
      <c r="A2282" s="4">
        <v>50</v>
      </c>
      <c r="B2282" s="4">
        <v>0</v>
      </c>
      <c r="C2282" s="4">
        <v>0</v>
      </c>
      <c r="D2282" s="4">
        <v>1</v>
      </c>
      <c r="E2282" s="4">
        <v>222</v>
      </c>
      <c r="F2282" s="4">
        <f>ROUND(Source!AO2278,O2282)</f>
        <v>0</v>
      </c>
      <c r="G2282" s="4" t="s">
        <v>16</v>
      </c>
      <c r="H2282" s="4" t="s">
        <v>17</v>
      </c>
      <c r="I2282" s="4"/>
      <c r="J2282" s="4"/>
      <c r="K2282" s="4">
        <v>222</v>
      </c>
      <c r="L2282" s="4">
        <v>3</v>
      </c>
      <c r="M2282" s="4">
        <v>3</v>
      </c>
      <c r="N2282" s="4" t="s">
        <v>3</v>
      </c>
      <c r="O2282" s="4">
        <v>2</v>
      </c>
      <c r="P2282" s="4"/>
      <c r="Q2282" s="4"/>
      <c r="R2282" s="4"/>
      <c r="S2282" s="4"/>
      <c r="T2282" s="4"/>
      <c r="U2282" s="4"/>
      <c r="V2282" s="4"/>
      <c r="W2282" s="4"/>
    </row>
    <row r="2283" spans="1:245" x14ac:dyDescent="0.2">
      <c r="A2283" s="4">
        <v>50</v>
      </c>
      <c r="B2283" s="4">
        <v>0</v>
      </c>
      <c r="C2283" s="4">
        <v>0</v>
      </c>
      <c r="D2283" s="4">
        <v>1</v>
      </c>
      <c r="E2283" s="4">
        <v>225</v>
      </c>
      <c r="F2283" s="4">
        <f>ROUND(Source!AV2278,O2283)</f>
        <v>0</v>
      </c>
      <c r="G2283" s="4" t="s">
        <v>18</v>
      </c>
      <c r="H2283" s="4" t="s">
        <v>19</v>
      </c>
      <c r="I2283" s="4"/>
      <c r="J2283" s="4"/>
      <c r="K2283" s="4">
        <v>225</v>
      </c>
      <c r="L2283" s="4">
        <v>4</v>
      </c>
      <c r="M2283" s="4">
        <v>3</v>
      </c>
      <c r="N2283" s="4" t="s">
        <v>3</v>
      </c>
      <c r="O2283" s="4">
        <v>2</v>
      </c>
      <c r="P2283" s="4"/>
      <c r="Q2283" s="4"/>
      <c r="R2283" s="4"/>
      <c r="S2283" s="4"/>
      <c r="T2283" s="4"/>
      <c r="U2283" s="4"/>
      <c r="V2283" s="4"/>
      <c r="W2283" s="4"/>
    </row>
    <row r="2284" spans="1:245" x14ac:dyDescent="0.2">
      <c r="A2284" s="4">
        <v>50</v>
      </c>
      <c r="B2284" s="4">
        <v>0</v>
      </c>
      <c r="C2284" s="4">
        <v>0</v>
      </c>
      <c r="D2284" s="4">
        <v>1</v>
      </c>
      <c r="E2284" s="4">
        <v>226</v>
      </c>
      <c r="F2284" s="4">
        <f>ROUND(Source!AW2278,O2284)</f>
        <v>0</v>
      </c>
      <c r="G2284" s="4" t="s">
        <v>20</v>
      </c>
      <c r="H2284" s="4" t="s">
        <v>21</v>
      </c>
      <c r="I2284" s="4"/>
      <c r="J2284" s="4"/>
      <c r="K2284" s="4">
        <v>226</v>
      </c>
      <c r="L2284" s="4">
        <v>5</v>
      </c>
      <c r="M2284" s="4">
        <v>3</v>
      </c>
      <c r="N2284" s="4" t="s">
        <v>3</v>
      </c>
      <c r="O2284" s="4">
        <v>2</v>
      </c>
      <c r="P2284" s="4"/>
      <c r="Q2284" s="4"/>
      <c r="R2284" s="4"/>
      <c r="S2284" s="4"/>
      <c r="T2284" s="4"/>
      <c r="U2284" s="4"/>
      <c r="V2284" s="4"/>
      <c r="W2284" s="4"/>
    </row>
    <row r="2285" spans="1:245" x14ac:dyDescent="0.2">
      <c r="A2285" s="4">
        <v>50</v>
      </c>
      <c r="B2285" s="4">
        <v>0</v>
      </c>
      <c r="C2285" s="4">
        <v>0</v>
      </c>
      <c r="D2285" s="4">
        <v>1</v>
      </c>
      <c r="E2285" s="4">
        <v>227</v>
      </c>
      <c r="F2285" s="4">
        <f>ROUND(Source!AX2278,O2285)</f>
        <v>0</v>
      </c>
      <c r="G2285" s="4" t="s">
        <v>22</v>
      </c>
      <c r="H2285" s="4" t="s">
        <v>23</v>
      </c>
      <c r="I2285" s="4"/>
      <c r="J2285" s="4"/>
      <c r="K2285" s="4">
        <v>227</v>
      </c>
      <c r="L2285" s="4">
        <v>6</v>
      </c>
      <c r="M2285" s="4">
        <v>3</v>
      </c>
      <c r="N2285" s="4" t="s">
        <v>3</v>
      </c>
      <c r="O2285" s="4">
        <v>2</v>
      </c>
      <c r="P2285" s="4"/>
      <c r="Q2285" s="4"/>
      <c r="R2285" s="4"/>
      <c r="S2285" s="4"/>
      <c r="T2285" s="4"/>
      <c r="U2285" s="4"/>
      <c r="V2285" s="4"/>
      <c r="W2285" s="4"/>
    </row>
    <row r="2286" spans="1:245" x14ac:dyDescent="0.2">
      <c r="A2286" s="4">
        <v>50</v>
      </c>
      <c r="B2286" s="4">
        <v>0</v>
      </c>
      <c r="C2286" s="4">
        <v>0</v>
      </c>
      <c r="D2286" s="4">
        <v>1</v>
      </c>
      <c r="E2286" s="4">
        <v>228</v>
      </c>
      <c r="F2286" s="4">
        <f>ROUND(Source!AY2278,O2286)</f>
        <v>0</v>
      </c>
      <c r="G2286" s="4" t="s">
        <v>24</v>
      </c>
      <c r="H2286" s="4" t="s">
        <v>25</v>
      </c>
      <c r="I2286" s="4"/>
      <c r="J2286" s="4"/>
      <c r="K2286" s="4">
        <v>228</v>
      </c>
      <c r="L2286" s="4">
        <v>7</v>
      </c>
      <c r="M2286" s="4">
        <v>3</v>
      </c>
      <c r="N2286" s="4" t="s">
        <v>3</v>
      </c>
      <c r="O2286" s="4">
        <v>2</v>
      </c>
      <c r="P2286" s="4"/>
      <c r="Q2286" s="4"/>
      <c r="R2286" s="4"/>
      <c r="S2286" s="4"/>
      <c r="T2286" s="4"/>
      <c r="U2286" s="4"/>
      <c r="V2286" s="4"/>
      <c r="W2286" s="4"/>
    </row>
    <row r="2287" spans="1:245" x14ac:dyDescent="0.2">
      <c r="A2287" s="4">
        <v>50</v>
      </c>
      <c r="B2287" s="4">
        <v>0</v>
      </c>
      <c r="C2287" s="4">
        <v>0</v>
      </c>
      <c r="D2287" s="4">
        <v>1</v>
      </c>
      <c r="E2287" s="4">
        <v>216</v>
      </c>
      <c r="F2287" s="4">
        <f>ROUND(Source!AP2278,O2287)</f>
        <v>0</v>
      </c>
      <c r="G2287" s="4" t="s">
        <v>26</v>
      </c>
      <c r="H2287" s="4" t="s">
        <v>27</v>
      </c>
      <c r="I2287" s="4"/>
      <c r="J2287" s="4"/>
      <c r="K2287" s="4">
        <v>216</v>
      </c>
      <c r="L2287" s="4">
        <v>8</v>
      </c>
      <c r="M2287" s="4">
        <v>3</v>
      </c>
      <c r="N2287" s="4" t="s">
        <v>3</v>
      </c>
      <c r="O2287" s="4">
        <v>2</v>
      </c>
      <c r="P2287" s="4"/>
      <c r="Q2287" s="4"/>
      <c r="R2287" s="4"/>
      <c r="S2287" s="4"/>
      <c r="T2287" s="4"/>
      <c r="U2287" s="4"/>
      <c r="V2287" s="4"/>
      <c r="W2287" s="4"/>
    </row>
    <row r="2288" spans="1:245" x14ac:dyDescent="0.2">
      <c r="A2288" s="4">
        <v>50</v>
      </c>
      <c r="B2288" s="4">
        <v>0</v>
      </c>
      <c r="C2288" s="4">
        <v>0</v>
      </c>
      <c r="D2288" s="4">
        <v>1</v>
      </c>
      <c r="E2288" s="4">
        <v>223</v>
      </c>
      <c r="F2288" s="4">
        <f>ROUND(Source!AQ2278,O2288)</f>
        <v>0</v>
      </c>
      <c r="G2288" s="4" t="s">
        <v>28</v>
      </c>
      <c r="H2288" s="4" t="s">
        <v>29</v>
      </c>
      <c r="I2288" s="4"/>
      <c r="J2288" s="4"/>
      <c r="K2288" s="4">
        <v>223</v>
      </c>
      <c r="L2288" s="4">
        <v>9</v>
      </c>
      <c r="M2288" s="4">
        <v>3</v>
      </c>
      <c r="N2288" s="4" t="s">
        <v>3</v>
      </c>
      <c r="O2288" s="4">
        <v>2</v>
      </c>
      <c r="P2288" s="4"/>
      <c r="Q2288" s="4"/>
      <c r="R2288" s="4"/>
      <c r="S2288" s="4"/>
      <c r="T2288" s="4"/>
      <c r="U2288" s="4"/>
      <c r="V2288" s="4"/>
      <c r="W2288" s="4"/>
    </row>
    <row r="2289" spans="1:23" x14ac:dyDescent="0.2">
      <c r="A2289" s="4">
        <v>50</v>
      </c>
      <c r="B2289" s="4">
        <v>0</v>
      </c>
      <c r="C2289" s="4">
        <v>0</v>
      </c>
      <c r="D2289" s="4">
        <v>1</v>
      </c>
      <c r="E2289" s="4">
        <v>229</v>
      </c>
      <c r="F2289" s="4">
        <f>ROUND(Source!AZ2278,O2289)</f>
        <v>0</v>
      </c>
      <c r="G2289" s="4" t="s">
        <v>30</v>
      </c>
      <c r="H2289" s="4" t="s">
        <v>31</v>
      </c>
      <c r="I2289" s="4"/>
      <c r="J2289" s="4"/>
      <c r="K2289" s="4">
        <v>229</v>
      </c>
      <c r="L2289" s="4">
        <v>10</v>
      </c>
      <c r="M2289" s="4">
        <v>3</v>
      </c>
      <c r="N2289" s="4" t="s">
        <v>3</v>
      </c>
      <c r="O2289" s="4">
        <v>2</v>
      </c>
      <c r="P2289" s="4"/>
      <c r="Q2289" s="4"/>
      <c r="R2289" s="4"/>
      <c r="S2289" s="4"/>
      <c r="T2289" s="4"/>
      <c r="U2289" s="4"/>
      <c r="V2289" s="4"/>
      <c r="W2289" s="4"/>
    </row>
    <row r="2290" spans="1:23" x14ac:dyDescent="0.2">
      <c r="A2290" s="4">
        <v>50</v>
      </c>
      <c r="B2290" s="4">
        <v>0</v>
      </c>
      <c r="C2290" s="4">
        <v>0</v>
      </c>
      <c r="D2290" s="4">
        <v>1</v>
      </c>
      <c r="E2290" s="4">
        <v>203</v>
      </c>
      <c r="F2290" s="4">
        <f>ROUND(Source!Q2278,O2290)</f>
        <v>0</v>
      </c>
      <c r="G2290" s="4" t="s">
        <v>32</v>
      </c>
      <c r="H2290" s="4" t="s">
        <v>33</v>
      </c>
      <c r="I2290" s="4"/>
      <c r="J2290" s="4"/>
      <c r="K2290" s="4">
        <v>203</v>
      </c>
      <c r="L2290" s="4">
        <v>11</v>
      </c>
      <c r="M2290" s="4">
        <v>3</v>
      </c>
      <c r="N2290" s="4" t="s">
        <v>3</v>
      </c>
      <c r="O2290" s="4">
        <v>2</v>
      </c>
      <c r="P2290" s="4"/>
      <c r="Q2290" s="4"/>
      <c r="R2290" s="4"/>
      <c r="S2290" s="4"/>
      <c r="T2290" s="4"/>
      <c r="U2290" s="4"/>
      <c r="V2290" s="4"/>
      <c r="W2290" s="4"/>
    </row>
    <row r="2291" spans="1:23" x14ac:dyDescent="0.2">
      <c r="A2291" s="4">
        <v>50</v>
      </c>
      <c r="B2291" s="4">
        <v>0</v>
      </c>
      <c r="C2291" s="4">
        <v>0</v>
      </c>
      <c r="D2291" s="4">
        <v>1</v>
      </c>
      <c r="E2291" s="4">
        <v>231</v>
      </c>
      <c r="F2291" s="4">
        <f>ROUND(Source!BB2278,O2291)</f>
        <v>0</v>
      </c>
      <c r="G2291" s="4" t="s">
        <v>34</v>
      </c>
      <c r="H2291" s="4" t="s">
        <v>35</v>
      </c>
      <c r="I2291" s="4"/>
      <c r="J2291" s="4"/>
      <c r="K2291" s="4">
        <v>231</v>
      </c>
      <c r="L2291" s="4">
        <v>12</v>
      </c>
      <c r="M2291" s="4">
        <v>3</v>
      </c>
      <c r="N2291" s="4" t="s">
        <v>3</v>
      </c>
      <c r="O2291" s="4">
        <v>2</v>
      </c>
      <c r="P2291" s="4"/>
      <c r="Q2291" s="4"/>
      <c r="R2291" s="4"/>
      <c r="S2291" s="4"/>
      <c r="T2291" s="4"/>
      <c r="U2291" s="4"/>
      <c r="V2291" s="4"/>
      <c r="W2291" s="4"/>
    </row>
    <row r="2292" spans="1:23" x14ac:dyDescent="0.2">
      <c r="A2292" s="4">
        <v>50</v>
      </c>
      <c r="B2292" s="4">
        <v>0</v>
      </c>
      <c r="C2292" s="4">
        <v>0</v>
      </c>
      <c r="D2292" s="4">
        <v>1</v>
      </c>
      <c r="E2292" s="4">
        <v>204</v>
      </c>
      <c r="F2292" s="4">
        <f>ROUND(Source!R2278,O2292)</f>
        <v>0</v>
      </c>
      <c r="G2292" s="4" t="s">
        <v>36</v>
      </c>
      <c r="H2292" s="4" t="s">
        <v>37</v>
      </c>
      <c r="I2292" s="4"/>
      <c r="J2292" s="4"/>
      <c r="K2292" s="4">
        <v>204</v>
      </c>
      <c r="L2292" s="4">
        <v>13</v>
      </c>
      <c r="M2292" s="4">
        <v>3</v>
      </c>
      <c r="N2292" s="4" t="s">
        <v>3</v>
      </c>
      <c r="O2292" s="4">
        <v>2</v>
      </c>
      <c r="P2292" s="4"/>
      <c r="Q2292" s="4"/>
      <c r="R2292" s="4"/>
      <c r="S2292" s="4"/>
      <c r="T2292" s="4"/>
      <c r="U2292" s="4"/>
      <c r="V2292" s="4"/>
      <c r="W2292" s="4"/>
    </row>
    <row r="2293" spans="1:23" x14ac:dyDescent="0.2">
      <c r="A2293" s="4">
        <v>50</v>
      </c>
      <c r="B2293" s="4">
        <v>0</v>
      </c>
      <c r="C2293" s="4">
        <v>0</v>
      </c>
      <c r="D2293" s="4">
        <v>1</v>
      </c>
      <c r="E2293" s="4">
        <v>205</v>
      </c>
      <c r="F2293" s="4">
        <f>ROUND(Source!S2278,O2293)</f>
        <v>0</v>
      </c>
      <c r="G2293" s="4" t="s">
        <v>38</v>
      </c>
      <c r="H2293" s="4" t="s">
        <v>39</v>
      </c>
      <c r="I2293" s="4"/>
      <c r="J2293" s="4"/>
      <c r="K2293" s="4">
        <v>205</v>
      </c>
      <c r="L2293" s="4">
        <v>14</v>
      </c>
      <c r="M2293" s="4">
        <v>3</v>
      </c>
      <c r="N2293" s="4" t="s">
        <v>3</v>
      </c>
      <c r="O2293" s="4">
        <v>2</v>
      </c>
      <c r="P2293" s="4"/>
      <c r="Q2293" s="4"/>
      <c r="R2293" s="4"/>
      <c r="S2293" s="4"/>
      <c r="T2293" s="4"/>
      <c r="U2293" s="4"/>
      <c r="V2293" s="4"/>
      <c r="W2293" s="4"/>
    </row>
    <row r="2294" spans="1:23" x14ac:dyDescent="0.2">
      <c r="A2294" s="4">
        <v>50</v>
      </c>
      <c r="B2294" s="4">
        <v>0</v>
      </c>
      <c r="C2294" s="4">
        <v>0</v>
      </c>
      <c r="D2294" s="4">
        <v>1</v>
      </c>
      <c r="E2294" s="4">
        <v>232</v>
      </c>
      <c r="F2294" s="4">
        <f>ROUND(Source!BC2278,O2294)</f>
        <v>0</v>
      </c>
      <c r="G2294" s="4" t="s">
        <v>40</v>
      </c>
      <c r="H2294" s="4" t="s">
        <v>41</v>
      </c>
      <c r="I2294" s="4"/>
      <c r="J2294" s="4"/>
      <c r="K2294" s="4">
        <v>232</v>
      </c>
      <c r="L2294" s="4">
        <v>15</v>
      </c>
      <c r="M2294" s="4">
        <v>3</v>
      </c>
      <c r="N2294" s="4" t="s">
        <v>3</v>
      </c>
      <c r="O2294" s="4">
        <v>2</v>
      </c>
      <c r="P2294" s="4"/>
      <c r="Q2294" s="4"/>
      <c r="R2294" s="4"/>
      <c r="S2294" s="4"/>
      <c r="T2294" s="4"/>
      <c r="U2294" s="4"/>
      <c r="V2294" s="4"/>
      <c r="W2294" s="4"/>
    </row>
    <row r="2295" spans="1:23" x14ac:dyDescent="0.2">
      <c r="A2295" s="4">
        <v>50</v>
      </c>
      <c r="B2295" s="4">
        <v>0</v>
      </c>
      <c r="C2295" s="4">
        <v>0</v>
      </c>
      <c r="D2295" s="4">
        <v>1</v>
      </c>
      <c r="E2295" s="4">
        <v>214</v>
      </c>
      <c r="F2295" s="4">
        <f>ROUND(Source!AS2278,O2295)</f>
        <v>0</v>
      </c>
      <c r="G2295" s="4" t="s">
        <v>42</v>
      </c>
      <c r="H2295" s="4" t="s">
        <v>43</v>
      </c>
      <c r="I2295" s="4"/>
      <c r="J2295" s="4"/>
      <c r="K2295" s="4">
        <v>214</v>
      </c>
      <c r="L2295" s="4">
        <v>16</v>
      </c>
      <c r="M2295" s="4">
        <v>3</v>
      </c>
      <c r="N2295" s="4" t="s">
        <v>3</v>
      </c>
      <c r="O2295" s="4">
        <v>2</v>
      </c>
      <c r="P2295" s="4"/>
      <c r="Q2295" s="4"/>
      <c r="R2295" s="4"/>
      <c r="S2295" s="4"/>
      <c r="T2295" s="4"/>
      <c r="U2295" s="4"/>
      <c r="V2295" s="4"/>
      <c r="W2295" s="4"/>
    </row>
    <row r="2296" spans="1:23" x14ac:dyDescent="0.2">
      <c r="A2296" s="4">
        <v>50</v>
      </c>
      <c r="B2296" s="4">
        <v>0</v>
      </c>
      <c r="C2296" s="4">
        <v>0</v>
      </c>
      <c r="D2296" s="4">
        <v>1</v>
      </c>
      <c r="E2296" s="4">
        <v>215</v>
      </c>
      <c r="F2296" s="4">
        <f>ROUND(Source!AT2278,O2296)</f>
        <v>0</v>
      </c>
      <c r="G2296" s="4" t="s">
        <v>44</v>
      </c>
      <c r="H2296" s="4" t="s">
        <v>45</v>
      </c>
      <c r="I2296" s="4"/>
      <c r="J2296" s="4"/>
      <c r="K2296" s="4">
        <v>215</v>
      </c>
      <c r="L2296" s="4">
        <v>17</v>
      </c>
      <c r="M2296" s="4">
        <v>3</v>
      </c>
      <c r="N2296" s="4" t="s">
        <v>3</v>
      </c>
      <c r="O2296" s="4">
        <v>2</v>
      </c>
      <c r="P2296" s="4"/>
      <c r="Q2296" s="4"/>
      <c r="R2296" s="4"/>
      <c r="S2296" s="4"/>
      <c r="T2296" s="4"/>
      <c r="U2296" s="4"/>
      <c r="V2296" s="4"/>
      <c r="W2296" s="4"/>
    </row>
    <row r="2297" spans="1:23" x14ac:dyDescent="0.2">
      <c r="A2297" s="4">
        <v>50</v>
      </c>
      <c r="B2297" s="4">
        <v>0</v>
      </c>
      <c r="C2297" s="4">
        <v>0</v>
      </c>
      <c r="D2297" s="4">
        <v>1</v>
      </c>
      <c r="E2297" s="4">
        <v>217</v>
      </c>
      <c r="F2297" s="4">
        <f>ROUND(Source!AU2278,O2297)</f>
        <v>0</v>
      </c>
      <c r="G2297" s="4" t="s">
        <v>46</v>
      </c>
      <c r="H2297" s="4" t="s">
        <v>47</v>
      </c>
      <c r="I2297" s="4"/>
      <c r="J2297" s="4"/>
      <c r="K2297" s="4">
        <v>217</v>
      </c>
      <c r="L2297" s="4">
        <v>18</v>
      </c>
      <c r="M2297" s="4">
        <v>3</v>
      </c>
      <c r="N2297" s="4" t="s">
        <v>3</v>
      </c>
      <c r="O2297" s="4">
        <v>2</v>
      </c>
      <c r="P2297" s="4"/>
      <c r="Q2297" s="4"/>
      <c r="R2297" s="4"/>
      <c r="S2297" s="4"/>
      <c r="T2297" s="4"/>
      <c r="U2297" s="4"/>
      <c r="V2297" s="4"/>
      <c r="W2297" s="4"/>
    </row>
    <row r="2298" spans="1:23" x14ac:dyDescent="0.2">
      <c r="A2298" s="4">
        <v>50</v>
      </c>
      <c r="B2298" s="4">
        <v>0</v>
      </c>
      <c r="C2298" s="4">
        <v>0</v>
      </c>
      <c r="D2298" s="4">
        <v>1</v>
      </c>
      <c r="E2298" s="4">
        <v>230</v>
      </c>
      <c r="F2298" s="4">
        <f>ROUND(Source!BA2278,O2298)</f>
        <v>0</v>
      </c>
      <c r="G2298" s="4" t="s">
        <v>48</v>
      </c>
      <c r="H2298" s="4" t="s">
        <v>49</v>
      </c>
      <c r="I2298" s="4"/>
      <c r="J2298" s="4"/>
      <c r="K2298" s="4">
        <v>230</v>
      </c>
      <c r="L2298" s="4">
        <v>19</v>
      </c>
      <c r="M2298" s="4">
        <v>3</v>
      </c>
      <c r="N2298" s="4" t="s">
        <v>3</v>
      </c>
      <c r="O2298" s="4">
        <v>2</v>
      </c>
      <c r="P2298" s="4"/>
      <c r="Q2298" s="4"/>
      <c r="R2298" s="4"/>
      <c r="S2298" s="4"/>
      <c r="T2298" s="4"/>
      <c r="U2298" s="4"/>
      <c r="V2298" s="4"/>
      <c r="W2298" s="4"/>
    </row>
    <row r="2299" spans="1:23" x14ac:dyDescent="0.2">
      <c r="A2299" s="4">
        <v>50</v>
      </c>
      <c r="B2299" s="4">
        <v>0</v>
      </c>
      <c r="C2299" s="4">
        <v>0</v>
      </c>
      <c r="D2299" s="4">
        <v>1</v>
      </c>
      <c r="E2299" s="4">
        <v>206</v>
      </c>
      <c r="F2299" s="4">
        <f>ROUND(Source!T2278,O2299)</f>
        <v>0</v>
      </c>
      <c r="G2299" s="4" t="s">
        <v>50</v>
      </c>
      <c r="H2299" s="4" t="s">
        <v>51</v>
      </c>
      <c r="I2299" s="4"/>
      <c r="J2299" s="4"/>
      <c r="K2299" s="4">
        <v>206</v>
      </c>
      <c r="L2299" s="4">
        <v>20</v>
      </c>
      <c r="M2299" s="4">
        <v>3</v>
      </c>
      <c r="N2299" s="4" t="s">
        <v>3</v>
      </c>
      <c r="O2299" s="4">
        <v>2</v>
      </c>
      <c r="P2299" s="4"/>
      <c r="Q2299" s="4"/>
      <c r="R2299" s="4"/>
      <c r="S2299" s="4"/>
      <c r="T2299" s="4"/>
      <c r="U2299" s="4"/>
      <c r="V2299" s="4"/>
      <c r="W2299" s="4"/>
    </row>
    <row r="2300" spans="1:23" x14ac:dyDescent="0.2">
      <c r="A2300" s="4">
        <v>50</v>
      </c>
      <c r="B2300" s="4">
        <v>0</v>
      </c>
      <c r="C2300" s="4">
        <v>0</v>
      </c>
      <c r="D2300" s="4">
        <v>1</v>
      </c>
      <c r="E2300" s="4">
        <v>207</v>
      </c>
      <c r="F2300" s="4">
        <f>Source!U2278</f>
        <v>0</v>
      </c>
      <c r="G2300" s="4" t="s">
        <v>52</v>
      </c>
      <c r="H2300" s="4" t="s">
        <v>53</v>
      </c>
      <c r="I2300" s="4"/>
      <c r="J2300" s="4"/>
      <c r="K2300" s="4">
        <v>207</v>
      </c>
      <c r="L2300" s="4">
        <v>21</v>
      </c>
      <c r="M2300" s="4">
        <v>3</v>
      </c>
      <c r="N2300" s="4" t="s">
        <v>3</v>
      </c>
      <c r="O2300" s="4">
        <v>-1</v>
      </c>
      <c r="P2300" s="4"/>
      <c r="Q2300" s="4"/>
      <c r="R2300" s="4"/>
      <c r="S2300" s="4"/>
      <c r="T2300" s="4"/>
      <c r="U2300" s="4"/>
      <c r="V2300" s="4"/>
      <c r="W2300" s="4"/>
    </row>
    <row r="2301" spans="1:23" x14ac:dyDescent="0.2">
      <c r="A2301" s="4">
        <v>50</v>
      </c>
      <c r="B2301" s="4">
        <v>0</v>
      </c>
      <c r="C2301" s="4">
        <v>0</v>
      </c>
      <c r="D2301" s="4">
        <v>1</v>
      </c>
      <c r="E2301" s="4">
        <v>208</v>
      </c>
      <c r="F2301" s="4">
        <f>Source!V2278</f>
        <v>0</v>
      </c>
      <c r="G2301" s="4" t="s">
        <v>54</v>
      </c>
      <c r="H2301" s="4" t="s">
        <v>55</v>
      </c>
      <c r="I2301" s="4"/>
      <c r="J2301" s="4"/>
      <c r="K2301" s="4">
        <v>208</v>
      </c>
      <c r="L2301" s="4">
        <v>22</v>
      </c>
      <c r="M2301" s="4">
        <v>3</v>
      </c>
      <c r="N2301" s="4" t="s">
        <v>3</v>
      </c>
      <c r="O2301" s="4">
        <v>-1</v>
      </c>
      <c r="P2301" s="4"/>
      <c r="Q2301" s="4"/>
      <c r="R2301" s="4"/>
      <c r="S2301" s="4"/>
      <c r="T2301" s="4"/>
      <c r="U2301" s="4"/>
      <c r="V2301" s="4"/>
      <c r="W2301" s="4"/>
    </row>
    <row r="2302" spans="1:23" x14ac:dyDescent="0.2">
      <c r="A2302" s="4">
        <v>50</v>
      </c>
      <c r="B2302" s="4">
        <v>0</v>
      </c>
      <c r="C2302" s="4">
        <v>0</v>
      </c>
      <c r="D2302" s="4">
        <v>1</v>
      </c>
      <c r="E2302" s="4">
        <v>209</v>
      </c>
      <c r="F2302" s="4">
        <f>ROUND(Source!W2278,O2302)</f>
        <v>0</v>
      </c>
      <c r="G2302" s="4" t="s">
        <v>56</v>
      </c>
      <c r="H2302" s="4" t="s">
        <v>57</v>
      </c>
      <c r="I2302" s="4"/>
      <c r="J2302" s="4"/>
      <c r="K2302" s="4">
        <v>209</v>
      </c>
      <c r="L2302" s="4">
        <v>23</v>
      </c>
      <c r="M2302" s="4">
        <v>3</v>
      </c>
      <c r="N2302" s="4" t="s">
        <v>3</v>
      </c>
      <c r="O2302" s="4">
        <v>2</v>
      </c>
      <c r="P2302" s="4"/>
      <c r="Q2302" s="4"/>
      <c r="R2302" s="4"/>
      <c r="S2302" s="4"/>
      <c r="T2302" s="4"/>
      <c r="U2302" s="4"/>
      <c r="V2302" s="4"/>
      <c r="W2302" s="4"/>
    </row>
    <row r="2303" spans="1:23" x14ac:dyDescent="0.2">
      <c r="A2303" s="4">
        <v>50</v>
      </c>
      <c r="B2303" s="4">
        <v>0</v>
      </c>
      <c r="C2303" s="4">
        <v>0</v>
      </c>
      <c r="D2303" s="4">
        <v>1</v>
      </c>
      <c r="E2303" s="4">
        <v>210</v>
      </c>
      <c r="F2303" s="4">
        <f>ROUND(Source!X2278,O2303)</f>
        <v>0</v>
      </c>
      <c r="G2303" s="4" t="s">
        <v>58</v>
      </c>
      <c r="H2303" s="4" t="s">
        <v>59</v>
      </c>
      <c r="I2303" s="4"/>
      <c r="J2303" s="4"/>
      <c r="K2303" s="4">
        <v>210</v>
      </c>
      <c r="L2303" s="4">
        <v>24</v>
      </c>
      <c r="M2303" s="4">
        <v>3</v>
      </c>
      <c r="N2303" s="4" t="s">
        <v>3</v>
      </c>
      <c r="O2303" s="4">
        <v>2</v>
      </c>
      <c r="P2303" s="4"/>
      <c r="Q2303" s="4"/>
      <c r="R2303" s="4"/>
      <c r="S2303" s="4"/>
      <c r="T2303" s="4"/>
      <c r="U2303" s="4"/>
      <c r="V2303" s="4"/>
      <c r="W2303" s="4"/>
    </row>
    <row r="2304" spans="1:23" x14ac:dyDescent="0.2">
      <c r="A2304" s="4">
        <v>50</v>
      </c>
      <c r="B2304" s="4">
        <v>0</v>
      </c>
      <c r="C2304" s="4">
        <v>0</v>
      </c>
      <c r="D2304" s="4">
        <v>1</v>
      </c>
      <c r="E2304" s="4">
        <v>211</v>
      </c>
      <c r="F2304" s="4">
        <f>ROUND(Source!Y2278,O2304)</f>
        <v>0</v>
      </c>
      <c r="G2304" s="4" t="s">
        <v>60</v>
      </c>
      <c r="H2304" s="4" t="s">
        <v>61</v>
      </c>
      <c r="I2304" s="4"/>
      <c r="J2304" s="4"/>
      <c r="K2304" s="4">
        <v>211</v>
      </c>
      <c r="L2304" s="4">
        <v>25</v>
      </c>
      <c r="M2304" s="4">
        <v>3</v>
      </c>
      <c r="N2304" s="4" t="s">
        <v>3</v>
      </c>
      <c r="O2304" s="4">
        <v>2</v>
      </c>
      <c r="P2304" s="4"/>
      <c r="Q2304" s="4"/>
      <c r="R2304" s="4"/>
      <c r="S2304" s="4"/>
      <c r="T2304" s="4"/>
      <c r="U2304" s="4"/>
      <c r="V2304" s="4"/>
      <c r="W2304" s="4"/>
    </row>
    <row r="2305" spans="1:206" x14ac:dyDescent="0.2">
      <c r="A2305" s="4">
        <v>50</v>
      </c>
      <c r="B2305" s="4">
        <v>0</v>
      </c>
      <c r="C2305" s="4">
        <v>0</v>
      </c>
      <c r="D2305" s="4">
        <v>1</v>
      </c>
      <c r="E2305" s="4">
        <v>224</v>
      </c>
      <c r="F2305" s="4">
        <f>ROUND(Source!AR2278,O2305)</f>
        <v>0</v>
      </c>
      <c r="G2305" s="4" t="s">
        <v>62</v>
      </c>
      <c r="H2305" s="4" t="s">
        <v>63</v>
      </c>
      <c r="I2305" s="4"/>
      <c r="J2305" s="4"/>
      <c r="K2305" s="4">
        <v>224</v>
      </c>
      <c r="L2305" s="4">
        <v>26</v>
      </c>
      <c r="M2305" s="4">
        <v>3</v>
      </c>
      <c r="N2305" s="4" t="s">
        <v>3</v>
      </c>
      <c r="O2305" s="4">
        <v>2</v>
      </c>
      <c r="P2305" s="4"/>
      <c r="Q2305" s="4"/>
      <c r="R2305" s="4"/>
      <c r="S2305" s="4"/>
      <c r="T2305" s="4"/>
      <c r="U2305" s="4"/>
      <c r="V2305" s="4"/>
      <c r="W2305" s="4"/>
    </row>
    <row r="2307" spans="1:206" x14ac:dyDescent="0.2">
      <c r="A2307" s="2">
        <v>51</v>
      </c>
      <c r="B2307" s="2">
        <f>B2225</f>
        <v>1</v>
      </c>
      <c r="C2307" s="2">
        <f>A2225</f>
        <v>4</v>
      </c>
      <c r="D2307" s="2">
        <f>ROW(A2225)</f>
        <v>2225</v>
      </c>
      <c r="E2307" s="2"/>
      <c r="F2307" s="2" t="str">
        <f>IF(F2225&lt;&gt;"",F2225,"")</f>
        <v>Новый раздел</v>
      </c>
      <c r="G2307" s="2" t="str">
        <f>IF(G2225&lt;&gt;"",G2225,"")</f>
        <v>Новослободская ул. д.57/65</v>
      </c>
      <c r="H2307" s="2">
        <v>0</v>
      </c>
      <c r="I2307" s="2"/>
      <c r="J2307" s="2"/>
      <c r="K2307" s="2"/>
      <c r="L2307" s="2"/>
      <c r="M2307" s="2"/>
      <c r="N2307" s="2"/>
      <c r="O2307" s="2">
        <f t="shared" ref="O2307:T2307" si="987">ROUND(O2238+O2278+AB2307,2)</f>
        <v>0</v>
      </c>
      <c r="P2307" s="2">
        <f t="shared" si="987"/>
        <v>0</v>
      </c>
      <c r="Q2307" s="2">
        <f t="shared" si="987"/>
        <v>0</v>
      </c>
      <c r="R2307" s="2">
        <f t="shared" si="987"/>
        <v>0</v>
      </c>
      <c r="S2307" s="2">
        <f t="shared" si="987"/>
        <v>0</v>
      </c>
      <c r="T2307" s="2">
        <f t="shared" si="987"/>
        <v>0</v>
      </c>
      <c r="U2307" s="2">
        <f>U2238+U2278+AH2307</f>
        <v>0</v>
      </c>
      <c r="V2307" s="2">
        <f>V2238+V2278+AI2307</f>
        <v>0</v>
      </c>
      <c r="W2307" s="2">
        <f>ROUND(W2238+W2278+AJ2307,2)</f>
        <v>0</v>
      </c>
      <c r="X2307" s="2">
        <f>ROUND(X2238+X2278+AK2307,2)</f>
        <v>0</v>
      </c>
      <c r="Y2307" s="2">
        <f>ROUND(Y2238+Y2278+AL2307,2)</f>
        <v>0</v>
      </c>
      <c r="Z2307" s="2"/>
      <c r="AA2307" s="2"/>
      <c r="AB2307" s="2"/>
      <c r="AC2307" s="2"/>
      <c r="AD2307" s="2"/>
      <c r="AE2307" s="2"/>
      <c r="AF2307" s="2"/>
      <c r="AG2307" s="2"/>
      <c r="AH2307" s="2"/>
      <c r="AI2307" s="2"/>
      <c r="AJ2307" s="2"/>
      <c r="AK2307" s="2"/>
      <c r="AL2307" s="2"/>
      <c r="AM2307" s="2"/>
      <c r="AN2307" s="2"/>
      <c r="AO2307" s="2">
        <f t="shared" ref="AO2307:BC2307" si="988">ROUND(AO2238+AO2278+BX2307,2)</f>
        <v>0</v>
      </c>
      <c r="AP2307" s="2">
        <f t="shared" si="988"/>
        <v>0</v>
      </c>
      <c r="AQ2307" s="2">
        <f t="shared" si="988"/>
        <v>0</v>
      </c>
      <c r="AR2307" s="2">
        <f t="shared" si="988"/>
        <v>0</v>
      </c>
      <c r="AS2307" s="2">
        <f t="shared" si="988"/>
        <v>0</v>
      </c>
      <c r="AT2307" s="2">
        <f t="shared" si="988"/>
        <v>0</v>
      </c>
      <c r="AU2307" s="2">
        <f t="shared" si="988"/>
        <v>0</v>
      </c>
      <c r="AV2307" s="2">
        <f t="shared" si="988"/>
        <v>0</v>
      </c>
      <c r="AW2307" s="2">
        <f t="shared" si="988"/>
        <v>0</v>
      </c>
      <c r="AX2307" s="2">
        <f t="shared" si="988"/>
        <v>0</v>
      </c>
      <c r="AY2307" s="2">
        <f t="shared" si="988"/>
        <v>0</v>
      </c>
      <c r="AZ2307" s="2">
        <f t="shared" si="988"/>
        <v>0</v>
      </c>
      <c r="BA2307" s="2">
        <f t="shared" si="988"/>
        <v>0</v>
      </c>
      <c r="BB2307" s="2">
        <f t="shared" si="988"/>
        <v>0</v>
      </c>
      <c r="BC2307" s="2">
        <f t="shared" si="988"/>
        <v>0</v>
      </c>
      <c r="BD2307" s="2"/>
      <c r="BE2307" s="2"/>
      <c r="BF2307" s="2"/>
      <c r="BG2307" s="2"/>
      <c r="BH2307" s="2"/>
      <c r="BI2307" s="2"/>
      <c r="BJ2307" s="2"/>
      <c r="BK2307" s="2"/>
      <c r="BL2307" s="2"/>
      <c r="BM2307" s="2"/>
      <c r="BN2307" s="2"/>
      <c r="BO2307" s="2"/>
      <c r="BP2307" s="2"/>
      <c r="BQ2307" s="2"/>
      <c r="BR2307" s="2"/>
      <c r="BS2307" s="2"/>
      <c r="BT2307" s="2"/>
      <c r="BU2307" s="2"/>
      <c r="BV2307" s="2"/>
      <c r="BW2307" s="2"/>
      <c r="BX2307" s="2"/>
      <c r="BY2307" s="2"/>
      <c r="BZ2307" s="2"/>
      <c r="CA2307" s="2"/>
      <c r="CB2307" s="2"/>
      <c r="CC2307" s="2"/>
      <c r="CD2307" s="2"/>
      <c r="CE2307" s="2"/>
      <c r="CF2307" s="2"/>
      <c r="CG2307" s="2"/>
      <c r="CH2307" s="2"/>
      <c r="CI2307" s="2"/>
      <c r="CJ2307" s="2"/>
      <c r="CK2307" s="2"/>
      <c r="CL2307" s="2"/>
      <c r="CM2307" s="2"/>
      <c r="CN2307" s="2"/>
      <c r="CO2307" s="2"/>
      <c r="CP2307" s="2"/>
      <c r="CQ2307" s="2"/>
      <c r="CR2307" s="2"/>
      <c r="CS2307" s="2"/>
      <c r="CT2307" s="2"/>
      <c r="CU2307" s="2"/>
      <c r="CV2307" s="2"/>
      <c r="CW2307" s="2"/>
      <c r="CX2307" s="2"/>
      <c r="CY2307" s="2"/>
      <c r="CZ2307" s="2"/>
      <c r="DA2307" s="2"/>
      <c r="DB2307" s="2"/>
      <c r="DC2307" s="2"/>
      <c r="DD2307" s="2"/>
      <c r="DE2307" s="2"/>
      <c r="DF2307" s="2"/>
      <c r="DG2307" s="3"/>
      <c r="DH2307" s="3"/>
      <c r="DI2307" s="3"/>
      <c r="DJ2307" s="3"/>
      <c r="DK2307" s="3"/>
      <c r="DL2307" s="3"/>
      <c r="DM2307" s="3"/>
      <c r="DN2307" s="3"/>
      <c r="DO2307" s="3"/>
      <c r="DP2307" s="3"/>
      <c r="DQ2307" s="3"/>
      <c r="DR2307" s="3"/>
      <c r="DS2307" s="3"/>
      <c r="DT2307" s="3"/>
      <c r="DU2307" s="3"/>
      <c r="DV2307" s="3"/>
      <c r="DW2307" s="3"/>
      <c r="DX2307" s="3"/>
      <c r="DY2307" s="3"/>
      <c r="DZ2307" s="3"/>
      <c r="EA2307" s="3"/>
      <c r="EB2307" s="3"/>
      <c r="EC2307" s="3"/>
      <c r="ED2307" s="3"/>
      <c r="EE2307" s="3"/>
      <c r="EF2307" s="3"/>
      <c r="EG2307" s="3"/>
      <c r="EH2307" s="3"/>
      <c r="EI2307" s="3"/>
      <c r="EJ2307" s="3"/>
      <c r="EK2307" s="3"/>
      <c r="EL2307" s="3"/>
      <c r="EM2307" s="3"/>
      <c r="EN2307" s="3"/>
      <c r="EO2307" s="3"/>
      <c r="EP2307" s="3"/>
      <c r="EQ2307" s="3"/>
      <c r="ER2307" s="3"/>
      <c r="ES2307" s="3"/>
      <c r="ET2307" s="3"/>
      <c r="EU2307" s="3"/>
      <c r="EV2307" s="3"/>
      <c r="EW2307" s="3"/>
      <c r="EX2307" s="3"/>
      <c r="EY2307" s="3"/>
      <c r="EZ2307" s="3"/>
      <c r="FA2307" s="3"/>
      <c r="FB2307" s="3"/>
      <c r="FC2307" s="3"/>
      <c r="FD2307" s="3"/>
      <c r="FE2307" s="3"/>
      <c r="FF2307" s="3"/>
      <c r="FG2307" s="3"/>
      <c r="FH2307" s="3"/>
      <c r="FI2307" s="3"/>
      <c r="FJ2307" s="3"/>
      <c r="FK2307" s="3"/>
      <c r="FL2307" s="3"/>
      <c r="FM2307" s="3"/>
      <c r="FN2307" s="3"/>
      <c r="FO2307" s="3"/>
      <c r="FP2307" s="3"/>
      <c r="FQ2307" s="3"/>
      <c r="FR2307" s="3"/>
      <c r="FS2307" s="3"/>
      <c r="FT2307" s="3"/>
      <c r="FU2307" s="3"/>
      <c r="FV2307" s="3"/>
      <c r="FW2307" s="3"/>
      <c r="FX2307" s="3"/>
      <c r="FY2307" s="3"/>
      <c r="FZ2307" s="3"/>
      <c r="GA2307" s="3"/>
      <c r="GB2307" s="3"/>
      <c r="GC2307" s="3"/>
      <c r="GD2307" s="3"/>
      <c r="GE2307" s="3"/>
      <c r="GF2307" s="3"/>
      <c r="GG2307" s="3"/>
      <c r="GH2307" s="3"/>
      <c r="GI2307" s="3"/>
      <c r="GJ2307" s="3"/>
      <c r="GK2307" s="3"/>
      <c r="GL2307" s="3"/>
      <c r="GM2307" s="3"/>
      <c r="GN2307" s="3"/>
      <c r="GO2307" s="3"/>
      <c r="GP2307" s="3"/>
      <c r="GQ2307" s="3"/>
      <c r="GR2307" s="3"/>
      <c r="GS2307" s="3"/>
      <c r="GT2307" s="3"/>
      <c r="GU2307" s="3"/>
      <c r="GV2307" s="3"/>
      <c r="GW2307" s="3"/>
      <c r="GX2307" s="3">
        <v>0</v>
      </c>
    </row>
    <row r="2309" spans="1:206" x14ac:dyDescent="0.2">
      <c r="A2309" s="4">
        <v>50</v>
      </c>
      <c r="B2309" s="4">
        <v>0</v>
      </c>
      <c r="C2309" s="4">
        <v>0</v>
      </c>
      <c r="D2309" s="4">
        <v>1</v>
      </c>
      <c r="E2309" s="4">
        <v>201</v>
      </c>
      <c r="F2309" s="4">
        <f>ROUND(Source!O2307,O2309)</f>
        <v>0</v>
      </c>
      <c r="G2309" s="4" t="s">
        <v>12</v>
      </c>
      <c r="H2309" s="4" t="s">
        <v>13</v>
      </c>
      <c r="I2309" s="4"/>
      <c r="J2309" s="4"/>
      <c r="K2309" s="4">
        <v>201</v>
      </c>
      <c r="L2309" s="4">
        <v>1</v>
      </c>
      <c r="M2309" s="4">
        <v>3</v>
      </c>
      <c r="N2309" s="4" t="s">
        <v>3</v>
      </c>
      <c r="O2309" s="4">
        <v>2</v>
      </c>
      <c r="P2309" s="4"/>
      <c r="Q2309" s="4"/>
      <c r="R2309" s="4"/>
      <c r="S2309" s="4"/>
      <c r="T2309" s="4"/>
      <c r="U2309" s="4"/>
      <c r="V2309" s="4"/>
      <c r="W2309" s="4"/>
    </row>
    <row r="2310" spans="1:206" x14ac:dyDescent="0.2">
      <c r="A2310" s="4">
        <v>50</v>
      </c>
      <c r="B2310" s="4">
        <v>0</v>
      </c>
      <c r="C2310" s="4">
        <v>0</v>
      </c>
      <c r="D2310" s="4">
        <v>1</v>
      </c>
      <c r="E2310" s="4">
        <v>202</v>
      </c>
      <c r="F2310" s="4">
        <f>ROUND(Source!P2307,O2310)</f>
        <v>0</v>
      </c>
      <c r="G2310" s="4" t="s">
        <v>14</v>
      </c>
      <c r="H2310" s="4" t="s">
        <v>15</v>
      </c>
      <c r="I2310" s="4"/>
      <c r="J2310" s="4"/>
      <c r="K2310" s="4">
        <v>202</v>
      </c>
      <c r="L2310" s="4">
        <v>2</v>
      </c>
      <c r="M2310" s="4">
        <v>3</v>
      </c>
      <c r="N2310" s="4" t="s">
        <v>3</v>
      </c>
      <c r="O2310" s="4">
        <v>2</v>
      </c>
      <c r="P2310" s="4"/>
      <c r="Q2310" s="4"/>
      <c r="R2310" s="4"/>
      <c r="S2310" s="4"/>
      <c r="T2310" s="4"/>
      <c r="U2310" s="4"/>
      <c r="V2310" s="4"/>
      <c r="W2310" s="4"/>
    </row>
    <row r="2311" spans="1:206" x14ac:dyDescent="0.2">
      <c r="A2311" s="4">
        <v>50</v>
      </c>
      <c r="B2311" s="4">
        <v>0</v>
      </c>
      <c r="C2311" s="4">
        <v>0</v>
      </c>
      <c r="D2311" s="4">
        <v>1</v>
      </c>
      <c r="E2311" s="4">
        <v>222</v>
      </c>
      <c r="F2311" s="4">
        <f>ROUND(Source!AO2307,O2311)</f>
        <v>0</v>
      </c>
      <c r="G2311" s="4" t="s">
        <v>16</v>
      </c>
      <c r="H2311" s="4" t="s">
        <v>17</v>
      </c>
      <c r="I2311" s="4"/>
      <c r="J2311" s="4"/>
      <c r="K2311" s="4">
        <v>222</v>
      </c>
      <c r="L2311" s="4">
        <v>3</v>
      </c>
      <c r="M2311" s="4">
        <v>3</v>
      </c>
      <c r="N2311" s="4" t="s">
        <v>3</v>
      </c>
      <c r="O2311" s="4">
        <v>2</v>
      </c>
      <c r="P2311" s="4"/>
      <c r="Q2311" s="4"/>
      <c r="R2311" s="4"/>
      <c r="S2311" s="4"/>
      <c r="T2311" s="4"/>
      <c r="U2311" s="4"/>
      <c r="V2311" s="4"/>
      <c r="W2311" s="4"/>
    </row>
    <row r="2312" spans="1:206" x14ac:dyDescent="0.2">
      <c r="A2312" s="4">
        <v>50</v>
      </c>
      <c r="B2312" s="4">
        <v>0</v>
      </c>
      <c r="C2312" s="4">
        <v>0</v>
      </c>
      <c r="D2312" s="4">
        <v>1</v>
      </c>
      <c r="E2312" s="4">
        <v>225</v>
      </c>
      <c r="F2312" s="4">
        <f>ROUND(Source!AV2307,O2312)</f>
        <v>0</v>
      </c>
      <c r="G2312" s="4" t="s">
        <v>18</v>
      </c>
      <c r="H2312" s="4" t="s">
        <v>19</v>
      </c>
      <c r="I2312" s="4"/>
      <c r="J2312" s="4"/>
      <c r="K2312" s="4">
        <v>225</v>
      </c>
      <c r="L2312" s="4">
        <v>4</v>
      </c>
      <c r="M2312" s="4">
        <v>3</v>
      </c>
      <c r="N2312" s="4" t="s">
        <v>3</v>
      </c>
      <c r="O2312" s="4">
        <v>2</v>
      </c>
      <c r="P2312" s="4"/>
      <c r="Q2312" s="4"/>
      <c r="R2312" s="4"/>
      <c r="S2312" s="4"/>
      <c r="T2312" s="4"/>
      <c r="U2312" s="4"/>
      <c r="V2312" s="4"/>
      <c r="W2312" s="4"/>
    </row>
    <row r="2313" spans="1:206" x14ac:dyDescent="0.2">
      <c r="A2313" s="4">
        <v>50</v>
      </c>
      <c r="B2313" s="4">
        <v>0</v>
      </c>
      <c r="C2313" s="4">
        <v>0</v>
      </c>
      <c r="D2313" s="4">
        <v>1</v>
      </c>
      <c r="E2313" s="4">
        <v>226</v>
      </c>
      <c r="F2313" s="4">
        <f>ROUND(Source!AW2307,O2313)</f>
        <v>0</v>
      </c>
      <c r="G2313" s="4" t="s">
        <v>20</v>
      </c>
      <c r="H2313" s="4" t="s">
        <v>21</v>
      </c>
      <c r="I2313" s="4"/>
      <c r="J2313" s="4"/>
      <c r="K2313" s="4">
        <v>226</v>
      </c>
      <c r="L2313" s="4">
        <v>5</v>
      </c>
      <c r="M2313" s="4">
        <v>3</v>
      </c>
      <c r="N2313" s="4" t="s">
        <v>3</v>
      </c>
      <c r="O2313" s="4">
        <v>2</v>
      </c>
      <c r="P2313" s="4"/>
      <c r="Q2313" s="4"/>
      <c r="R2313" s="4"/>
      <c r="S2313" s="4"/>
      <c r="T2313" s="4"/>
      <c r="U2313" s="4"/>
      <c r="V2313" s="4"/>
      <c r="W2313" s="4"/>
    </row>
    <row r="2314" spans="1:206" x14ac:dyDescent="0.2">
      <c r="A2314" s="4">
        <v>50</v>
      </c>
      <c r="B2314" s="4">
        <v>0</v>
      </c>
      <c r="C2314" s="4">
        <v>0</v>
      </c>
      <c r="D2314" s="4">
        <v>1</v>
      </c>
      <c r="E2314" s="4">
        <v>227</v>
      </c>
      <c r="F2314" s="4">
        <f>ROUND(Source!AX2307,O2314)</f>
        <v>0</v>
      </c>
      <c r="G2314" s="4" t="s">
        <v>22</v>
      </c>
      <c r="H2314" s="4" t="s">
        <v>23</v>
      </c>
      <c r="I2314" s="4"/>
      <c r="J2314" s="4"/>
      <c r="K2314" s="4">
        <v>227</v>
      </c>
      <c r="L2314" s="4">
        <v>6</v>
      </c>
      <c r="M2314" s="4">
        <v>3</v>
      </c>
      <c r="N2314" s="4" t="s">
        <v>3</v>
      </c>
      <c r="O2314" s="4">
        <v>2</v>
      </c>
      <c r="P2314" s="4"/>
      <c r="Q2314" s="4"/>
      <c r="R2314" s="4"/>
      <c r="S2314" s="4"/>
      <c r="T2314" s="4"/>
      <c r="U2314" s="4"/>
      <c r="V2314" s="4"/>
      <c r="W2314" s="4"/>
    </row>
    <row r="2315" spans="1:206" x14ac:dyDescent="0.2">
      <c r="A2315" s="4">
        <v>50</v>
      </c>
      <c r="B2315" s="4">
        <v>0</v>
      </c>
      <c r="C2315" s="4">
        <v>0</v>
      </c>
      <c r="D2315" s="4">
        <v>1</v>
      </c>
      <c r="E2315" s="4">
        <v>228</v>
      </c>
      <c r="F2315" s="4">
        <f>ROUND(Source!AY2307,O2315)</f>
        <v>0</v>
      </c>
      <c r="G2315" s="4" t="s">
        <v>24</v>
      </c>
      <c r="H2315" s="4" t="s">
        <v>25</v>
      </c>
      <c r="I2315" s="4"/>
      <c r="J2315" s="4"/>
      <c r="K2315" s="4">
        <v>228</v>
      </c>
      <c r="L2315" s="4">
        <v>7</v>
      </c>
      <c r="M2315" s="4">
        <v>3</v>
      </c>
      <c r="N2315" s="4" t="s">
        <v>3</v>
      </c>
      <c r="O2315" s="4">
        <v>2</v>
      </c>
      <c r="P2315" s="4"/>
      <c r="Q2315" s="4"/>
      <c r="R2315" s="4"/>
      <c r="S2315" s="4"/>
      <c r="T2315" s="4"/>
      <c r="U2315" s="4"/>
      <c r="V2315" s="4"/>
      <c r="W2315" s="4"/>
    </row>
    <row r="2316" spans="1:206" x14ac:dyDescent="0.2">
      <c r="A2316" s="4">
        <v>50</v>
      </c>
      <c r="B2316" s="4">
        <v>0</v>
      </c>
      <c r="C2316" s="4">
        <v>0</v>
      </c>
      <c r="D2316" s="4">
        <v>1</v>
      </c>
      <c r="E2316" s="4">
        <v>216</v>
      </c>
      <c r="F2316" s="4">
        <f>ROUND(Source!AP2307,O2316)</f>
        <v>0</v>
      </c>
      <c r="G2316" s="4" t="s">
        <v>26</v>
      </c>
      <c r="H2316" s="4" t="s">
        <v>27</v>
      </c>
      <c r="I2316" s="4"/>
      <c r="J2316" s="4"/>
      <c r="K2316" s="4">
        <v>216</v>
      </c>
      <c r="L2316" s="4">
        <v>8</v>
      </c>
      <c r="M2316" s="4">
        <v>3</v>
      </c>
      <c r="N2316" s="4" t="s">
        <v>3</v>
      </c>
      <c r="O2316" s="4">
        <v>2</v>
      </c>
      <c r="P2316" s="4"/>
      <c r="Q2316" s="4"/>
      <c r="R2316" s="4"/>
      <c r="S2316" s="4"/>
      <c r="T2316" s="4"/>
      <c r="U2316" s="4"/>
      <c r="V2316" s="4"/>
      <c r="W2316" s="4"/>
    </row>
    <row r="2317" spans="1:206" x14ac:dyDescent="0.2">
      <c r="A2317" s="4">
        <v>50</v>
      </c>
      <c r="B2317" s="4">
        <v>0</v>
      </c>
      <c r="C2317" s="4">
        <v>0</v>
      </c>
      <c r="D2317" s="4">
        <v>1</v>
      </c>
      <c r="E2317" s="4">
        <v>223</v>
      </c>
      <c r="F2317" s="4">
        <f>ROUND(Source!AQ2307,O2317)</f>
        <v>0</v>
      </c>
      <c r="G2317" s="4" t="s">
        <v>28</v>
      </c>
      <c r="H2317" s="4" t="s">
        <v>29</v>
      </c>
      <c r="I2317" s="4"/>
      <c r="J2317" s="4"/>
      <c r="K2317" s="4">
        <v>223</v>
      </c>
      <c r="L2317" s="4">
        <v>9</v>
      </c>
      <c r="M2317" s="4">
        <v>3</v>
      </c>
      <c r="N2317" s="4" t="s">
        <v>3</v>
      </c>
      <c r="O2317" s="4">
        <v>2</v>
      </c>
      <c r="P2317" s="4"/>
      <c r="Q2317" s="4"/>
      <c r="R2317" s="4"/>
      <c r="S2317" s="4"/>
      <c r="T2317" s="4"/>
      <c r="U2317" s="4"/>
      <c r="V2317" s="4"/>
      <c r="W2317" s="4"/>
    </row>
    <row r="2318" spans="1:206" x14ac:dyDescent="0.2">
      <c r="A2318" s="4">
        <v>50</v>
      </c>
      <c r="B2318" s="4">
        <v>0</v>
      </c>
      <c r="C2318" s="4">
        <v>0</v>
      </c>
      <c r="D2318" s="4">
        <v>1</v>
      </c>
      <c r="E2318" s="4">
        <v>229</v>
      </c>
      <c r="F2318" s="4">
        <f>ROUND(Source!AZ2307,O2318)</f>
        <v>0</v>
      </c>
      <c r="G2318" s="4" t="s">
        <v>30</v>
      </c>
      <c r="H2318" s="4" t="s">
        <v>31</v>
      </c>
      <c r="I2318" s="4"/>
      <c r="J2318" s="4"/>
      <c r="K2318" s="4">
        <v>229</v>
      </c>
      <c r="L2318" s="4">
        <v>10</v>
      </c>
      <c r="M2318" s="4">
        <v>3</v>
      </c>
      <c r="N2318" s="4" t="s">
        <v>3</v>
      </c>
      <c r="O2318" s="4">
        <v>2</v>
      </c>
      <c r="P2318" s="4"/>
      <c r="Q2318" s="4"/>
      <c r="R2318" s="4"/>
      <c r="S2318" s="4"/>
      <c r="T2318" s="4"/>
      <c r="U2318" s="4"/>
      <c r="V2318" s="4"/>
      <c r="W2318" s="4"/>
    </row>
    <row r="2319" spans="1:206" x14ac:dyDescent="0.2">
      <c r="A2319" s="4">
        <v>50</v>
      </c>
      <c r="B2319" s="4">
        <v>0</v>
      </c>
      <c r="C2319" s="4">
        <v>0</v>
      </c>
      <c r="D2319" s="4">
        <v>1</v>
      </c>
      <c r="E2319" s="4">
        <v>203</v>
      </c>
      <c r="F2319" s="4">
        <f>ROUND(Source!Q2307,O2319)</f>
        <v>0</v>
      </c>
      <c r="G2319" s="4" t="s">
        <v>32</v>
      </c>
      <c r="H2319" s="4" t="s">
        <v>33</v>
      </c>
      <c r="I2319" s="4"/>
      <c r="J2319" s="4"/>
      <c r="K2319" s="4">
        <v>203</v>
      </c>
      <c r="L2319" s="4">
        <v>11</v>
      </c>
      <c r="M2319" s="4">
        <v>3</v>
      </c>
      <c r="N2319" s="4" t="s">
        <v>3</v>
      </c>
      <c r="O2319" s="4">
        <v>2</v>
      </c>
      <c r="P2319" s="4"/>
      <c r="Q2319" s="4"/>
      <c r="R2319" s="4"/>
      <c r="S2319" s="4"/>
      <c r="T2319" s="4"/>
      <c r="U2319" s="4"/>
      <c r="V2319" s="4"/>
      <c r="W2319" s="4"/>
    </row>
    <row r="2320" spans="1:206" x14ac:dyDescent="0.2">
      <c r="A2320" s="4">
        <v>50</v>
      </c>
      <c r="B2320" s="4">
        <v>0</v>
      </c>
      <c r="C2320" s="4">
        <v>0</v>
      </c>
      <c r="D2320" s="4">
        <v>1</v>
      </c>
      <c r="E2320" s="4">
        <v>231</v>
      </c>
      <c r="F2320" s="4">
        <f>ROUND(Source!BB2307,O2320)</f>
        <v>0</v>
      </c>
      <c r="G2320" s="4" t="s">
        <v>34</v>
      </c>
      <c r="H2320" s="4" t="s">
        <v>35</v>
      </c>
      <c r="I2320" s="4"/>
      <c r="J2320" s="4"/>
      <c r="K2320" s="4">
        <v>231</v>
      </c>
      <c r="L2320" s="4">
        <v>12</v>
      </c>
      <c r="M2320" s="4">
        <v>3</v>
      </c>
      <c r="N2320" s="4" t="s">
        <v>3</v>
      </c>
      <c r="O2320" s="4">
        <v>2</v>
      </c>
      <c r="P2320" s="4"/>
      <c r="Q2320" s="4"/>
      <c r="R2320" s="4"/>
      <c r="S2320" s="4"/>
      <c r="T2320" s="4"/>
      <c r="U2320" s="4"/>
      <c r="V2320" s="4"/>
      <c r="W2320" s="4"/>
    </row>
    <row r="2321" spans="1:206" x14ac:dyDescent="0.2">
      <c r="A2321" s="4">
        <v>50</v>
      </c>
      <c r="B2321" s="4">
        <v>0</v>
      </c>
      <c r="C2321" s="4">
        <v>0</v>
      </c>
      <c r="D2321" s="4">
        <v>1</v>
      </c>
      <c r="E2321" s="4">
        <v>204</v>
      </c>
      <c r="F2321" s="4">
        <f>ROUND(Source!R2307,O2321)</f>
        <v>0</v>
      </c>
      <c r="G2321" s="4" t="s">
        <v>36</v>
      </c>
      <c r="H2321" s="4" t="s">
        <v>37</v>
      </c>
      <c r="I2321" s="4"/>
      <c r="J2321" s="4"/>
      <c r="K2321" s="4">
        <v>204</v>
      </c>
      <c r="L2321" s="4">
        <v>13</v>
      </c>
      <c r="M2321" s="4">
        <v>3</v>
      </c>
      <c r="N2321" s="4" t="s">
        <v>3</v>
      </c>
      <c r="O2321" s="4">
        <v>2</v>
      </c>
      <c r="P2321" s="4"/>
      <c r="Q2321" s="4"/>
      <c r="R2321" s="4"/>
      <c r="S2321" s="4"/>
      <c r="T2321" s="4"/>
      <c r="U2321" s="4"/>
      <c r="V2321" s="4"/>
      <c r="W2321" s="4"/>
    </row>
    <row r="2322" spans="1:206" x14ac:dyDescent="0.2">
      <c r="A2322" s="4">
        <v>50</v>
      </c>
      <c r="B2322" s="4">
        <v>0</v>
      </c>
      <c r="C2322" s="4">
        <v>0</v>
      </c>
      <c r="D2322" s="4">
        <v>1</v>
      </c>
      <c r="E2322" s="4">
        <v>205</v>
      </c>
      <c r="F2322" s="4">
        <f>ROUND(Source!S2307,O2322)</f>
        <v>0</v>
      </c>
      <c r="G2322" s="4" t="s">
        <v>38</v>
      </c>
      <c r="H2322" s="4" t="s">
        <v>39</v>
      </c>
      <c r="I2322" s="4"/>
      <c r="J2322" s="4"/>
      <c r="K2322" s="4">
        <v>205</v>
      </c>
      <c r="L2322" s="4">
        <v>14</v>
      </c>
      <c r="M2322" s="4">
        <v>3</v>
      </c>
      <c r="N2322" s="4" t="s">
        <v>3</v>
      </c>
      <c r="O2322" s="4">
        <v>2</v>
      </c>
      <c r="P2322" s="4"/>
      <c r="Q2322" s="4"/>
      <c r="R2322" s="4"/>
      <c r="S2322" s="4"/>
      <c r="T2322" s="4"/>
      <c r="U2322" s="4"/>
      <c r="V2322" s="4"/>
      <c r="W2322" s="4"/>
    </row>
    <row r="2323" spans="1:206" x14ac:dyDescent="0.2">
      <c r="A2323" s="4">
        <v>50</v>
      </c>
      <c r="B2323" s="4">
        <v>0</v>
      </c>
      <c r="C2323" s="4">
        <v>0</v>
      </c>
      <c r="D2323" s="4">
        <v>1</v>
      </c>
      <c r="E2323" s="4">
        <v>232</v>
      </c>
      <c r="F2323" s="4">
        <f>ROUND(Source!BC2307,O2323)</f>
        <v>0</v>
      </c>
      <c r="G2323" s="4" t="s">
        <v>40</v>
      </c>
      <c r="H2323" s="4" t="s">
        <v>41</v>
      </c>
      <c r="I2323" s="4"/>
      <c r="J2323" s="4"/>
      <c r="K2323" s="4">
        <v>232</v>
      </c>
      <c r="L2323" s="4">
        <v>15</v>
      </c>
      <c r="M2323" s="4">
        <v>3</v>
      </c>
      <c r="N2323" s="4" t="s">
        <v>3</v>
      </c>
      <c r="O2323" s="4">
        <v>2</v>
      </c>
      <c r="P2323" s="4"/>
      <c r="Q2323" s="4"/>
      <c r="R2323" s="4"/>
      <c r="S2323" s="4"/>
      <c r="T2323" s="4"/>
      <c r="U2323" s="4"/>
      <c r="V2323" s="4"/>
      <c r="W2323" s="4"/>
    </row>
    <row r="2324" spans="1:206" x14ac:dyDescent="0.2">
      <c r="A2324" s="4">
        <v>50</v>
      </c>
      <c r="B2324" s="4">
        <v>0</v>
      </c>
      <c r="C2324" s="4">
        <v>0</v>
      </c>
      <c r="D2324" s="4">
        <v>1</v>
      </c>
      <c r="E2324" s="4">
        <v>214</v>
      </c>
      <c r="F2324" s="4">
        <f>ROUND(Source!AS2307,O2324)</f>
        <v>0</v>
      </c>
      <c r="G2324" s="4" t="s">
        <v>42</v>
      </c>
      <c r="H2324" s="4" t="s">
        <v>43</v>
      </c>
      <c r="I2324" s="4"/>
      <c r="J2324" s="4"/>
      <c r="K2324" s="4">
        <v>214</v>
      </c>
      <c r="L2324" s="4">
        <v>16</v>
      </c>
      <c r="M2324" s="4">
        <v>3</v>
      </c>
      <c r="N2324" s="4" t="s">
        <v>3</v>
      </c>
      <c r="O2324" s="4">
        <v>2</v>
      </c>
      <c r="P2324" s="4"/>
      <c r="Q2324" s="4"/>
      <c r="R2324" s="4"/>
      <c r="S2324" s="4"/>
      <c r="T2324" s="4"/>
      <c r="U2324" s="4"/>
      <c r="V2324" s="4"/>
      <c r="W2324" s="4"/>
    </row>
    <row r="2325" spans="1:206" x14ac:dyDescent="0.2">
      <c r="A2325" s="4">
        <v>50</v>
      </c>
      <c r="B2325" s="4">
        <v>0</v>
      </c>
      <c r="C2325" s="4">
        <v>0</v>
      </c>
      <c r="D2325" s="4">
        <v>1</v>
      </c>
      <c r="E2325" s="4">
        <v>215</v>
      </c>
      <c r="F2325" s="4">
        <f>ROUND(Source!AT2307,O2325)</f>
        <v>0</v>
      </c>
      <c r="G2325" s="4" t="s">
        <v>44</v>
      </c>
      <c r="H2325" s="4" t="s">
        <v>45</v>
      </c>
      <c r="I2325" s="4"/>
      <c r="J2325" s="4"/>
      <c r="K2325" s="4">
        <v>215</v>
      </c>
      <c r="L2325" s="4">
        <v>17</v>
      </c>
      <c r="M2325" s="4">
        <v>3</v>
      </c>
      <c r="N2325" s="4" t="s">
        <v>3</v>
      </c>
      <c r="O2325" s="4">
        <v>2</v>
      </c>
      <c r="P2325" s="4"/>
      <c r="Q2325" s="4"/>
      <c r="R2325" s="4"/>
      <c r="S2325" s="4"/>
      <c r="T2325" s="4"/>
      <c r="U2325" s="4"/>
      <c r="V2325" s="4"/>
      <c r="W2325" s="4"/>
    </row>
    <row r="2326" spans="1:206" x14ac:dyDescent="0.2">
      <c r="A2326" s="4">
        <v>50</v>
      </c>
      <c r="B2326" s="4">
        <v>0</v>
      </c>
      <c r="C2326" s="4">
        <v>0</v>
      </c>
      <c r="D2326" s="4">
        <v>1</v>
      </c>
      <c r="E2326" s="4">
        <v>217</v>
      </c>
      <c r="F2326" s="4">
        <f>ROUND(Source!AU2307,O2326)</f>
        <v>0</v>
      </c>
      <c r="G2326" s="4" t="s">
        <v>46</v>
      </c>
      <c r="H2326" s="4" t="s">
        <v>47</v>
      </c>
      <c r="I2326" s="4"/>
      <c r="J2326" s="4"/>
      <c r="K2326" s="4">
        <v>217</v>
      </c>
      <c r="L2326" s="4">
        <v>18</v>
      </c>
      <c r="M2326" s="4">
        <v>3</v>
      </c>
      <c r="N2326" s="4" t="s">
        <v>3</v>
      </c>
      <c r="O2326" s="4">
        <v>2</v>
      </c>
      <c r="P2326" s="4"/>
      <c r="Q2326" s="4"/>
      <c r="R2326" s="4"/>
      <c r="S2326" s="4"/>
      <c r="T2326" s="4"/>
      <c r="U2326" s="4"/>
      <c r="V2326" s="4"/>
      <c r="W2326" s="4"/>
    </row>
    <row r="2327" spans="1:206" x14ac:dyDescent="0.2">
      <c r="A2327" s="4">
        <v>50</v>
      </c>
      <c r="B2327" s="4">
        <v>0</v>
      </c>
      <c r="C2327" s="4">
        <v>0</v>
      </c>
      <c r="D2327" s="4">
        <v>1</v>
      </c>
      <c r="E2327" s="4">
        <v>230</v>
      </c>
      <c r="F2327" s="4">
        <f>ROUND(Source!BA2307,O2327)</f>
        <v>0</v>
      </c>
      <c r="G2327" s="4" t="s">
        <v>48</v>
      </c>
      <c r="H2327" s="4" t="s">
        <v>49</v>
      </c>
      <c r="I2327" s="4"/>
      <c r="J2327" s="4"/>
      <c r="K2327" s="4">
        <v>230</v>
      </c>
      <c r="L2327" s="4">
        <v>19</v>
      </c>
      <c r="M2327" s="4">
        <v>3</v>
      </c>
      <c r="N2327" s="4" t="s">
        <v>3</v>
      </c>
      <c r="O2327" s="4">
        <v>2</v>
      </c>
      <c r="P2327" s="4"/>
      <c r="Q2327" s="4"/>
      <c r="R2327" s="4"/>
      <c r="S2327" s="4"/>
      <c r="T2327" s="4"/>
      <c r="U2327" s="4"/>
      <c r="V2327" s="4"/>
      <c r="W2327" s="4"/>
    </row>
    <row r="2328" spans="1:206" x14ac:dyDescent="0.2">
      <c r="A2328" s="4">
        <v>50</v>
      </c>
      <c r="B2328" s="4">
        <v>0</v>
      </c>
      <c r="C2328" s="4">
        <v>0</v>
      </c>
      <c r="D2328" s="4">
        <v>1</v>
      </c>
      <c r="E2328" s="4">
        <v>206</v>
      </c>
      <c r="F2328" s="4">
        <f>ROUND(Source!T2307,O2328)</f>
        <v>0</v>
      </c>
      <c r="G2328" s="4" t="s">
        <v>50</v>
      </c>
      <c r="H2328" s="4" t="s">
        <v>51</v>
      </c>
      <c r="I2328" s="4"/>
      <c r="J2328" s="4"/>
      <c r="K2328" s="4">
        <v>206</v>
      </c>
      <c r="L2328" s="4">
        <v>20</v>
      </c>
      <c r="M2328" s="4">
        <v>3</v>
      </c>
      <c r="N2328" s="4" t="s">
        <v>3</v>
      </c>
      <c r="O2328" s="4">
        <v>2</v>
      </c>
      <c r="P2328" s="4"/>
      <c r="Q2328" s="4"/>
      <c r="R2328" s="4"/>
      <c r="S2328" s="4"/>
      <c r="T2328" s="4"/>
      <c r="U2328" s="4"/>
      <c r="V2328" s="4"/>
      <c r="W2328" s="4"/>
    </row>
    <row r="2329" spans="1:206" x14ac:dyDescent="0.2">
      <c r="A2329" s="4">
        <v>50</v>
      </c>
      <c r="B2329" s="4">
        <v>0</v>
      </c>
      <c r="C2329" s="4">
        <v>0</v>
      </c>
      <c r="D2329" s="4">
        <v>1</v>
      </c>
      <c r="E2329" s="4">
        <v>207</v>
      </c>
      <c r="F2329" s="4">
        <f>Source!U2307</f>
        <v>0</v>
      </c>
      <c r="G2329" s="4" t="s">
        <v>52</v>
      </c>
      <c r="H2329" s="4" t="s">
        <v>53</v>
      </c>
      <c r="I2329" s="4"/>
      <c r="J2329" s="4"/>
      <c r="K2329" s="4">
        <v>207</v>
      </c>
      <c r="L2329" s="4">
        <v>21</v>
      </c>
      <c r="M2329" s="4">
        <v>3</v>
      </c>
      <c r="N2329" s="4" t="s">
        <v>3</v>
      </c>
      <c r="O2329" s="4">
        <v>-1</v>
      </c>
      <c r="P2329" s="4"/>
      <c r="Q2329" s="4"/>
      <c r="R2329" s="4"/>
      <c r="S2329" s="4"/>
      <c r="T2329" s="4"/>
      <c r="U2329" s="4"/>
      <c r="V2329" s="4"/>
      <c r="W2329" s="4"/>
    </row>
    <row r="2330" spans="1:206" x14ac:dyDescent="0.2">
      <c r="A2330" s="4">
        <v>50</v>
      </c>
      <c r="B2330" s="4">
        <v>0</v>
      </c>
      <c r="C2330" s="4">
        <v>0</v>
      </c>
      <c r="D2330" s="4">
        <v>1</v>
      </c>
      <c r="E2330" s="4">
        <v>208</v>
      </c>
      <c r="F2330" s="4">
        <f>Source!V2307</f>
        <v>0</v>
      </c>
      <c r="G2330" s="4" t="s">
        <v>54</v>
      </c>
      <c r="H2330" s="4" t="s">
        <v>55</v>
      </c>
      <c r="I2330" s="4"/>
      <c r="J2330" s="4"/>
      <c r="K2330" s="4">
        <v>208</v>
      </c>
      <c r="L2330" s="4">
        <v>22</v>
      </c>
      <c r="M2330" s="4">
        <v>3</v>
      </c>
      <c r="N2330" s="4" t="s">
        <v>3</v>
      </c>
      <c r="O2330" s="4">
        <v>-1</v>
      </c>
      <c r="P2330" s="4"/>
      <c r="Q2330" s="4"/>
      <c r="R2330" s="4"/>
      <c r="S2330" s="4"/>
      <c r="T2330" s="4"/>
      <c r="U2330" s="4"/>
      <c r="V2330" s="4"/>
      <c r="W2330" s="4"/>
    </row>
    <row r="2331" spans="1:206" x14ac:dyDescent="0.2">
      <c r="A2331" s="4">
        <v>50</v>
      </c>
      <c r="B2331" s="4">
        <v>0</v>
      </c>
      <c r="C2331" s="4">
        <v>0</v>
      </c>
      <c r="D2331" s="4">
        <v>1</v>
      </c>
      <c r="E2331" s="4">
        <v>209</v>
      </c>
      <c r="F2331" s="4">
        <f>ROUND(Source!W2307,O2331)</f>
        <v>0</v>
      </c>
      <c r="G2331" s="4" t="s">
        <v>56</v>
      </c>
      <c r="H2331" s="4" t="s">
        <v>57</v>
      </c>
      <c r="I2331" s="4"/>
      <c r="J2331" s="4"/>
      <c r="K2331" s="4">
        <v>209</v>
      </c>
      <c r="L2331" s="4">
        <v>23</v>
      </c>
      <c r="M2331" s="4">
        <v>3</v>
      </c>
      <c r="N2331" s="4" t="s">
        <v>3</v>
      </c>
      <c r="O2331" s="4">
        <v>2</v>
      </c>
      <c r="P2331" s="4"/>
      <c r="Q2331" s="4"/>
      <c r="R2331" s="4"/>
      <c r="S2331" s="4"/>
      <c r="T2331" s="4"/>
      <c r="U2331" s="4"/>
      <c r="V2331" s="4"/>
      <c r="W2331" s="4"/>
    </row>
    <row r="2332" spans="1:206" x14ac:dyDescent="0.2">
      <c r="A2332" s="4">
        <v>50</v>
      </c>
      <c r="B2332" s="4">
        <v>0</v>
      </c>
      <c r="C2332" s="4">
        <v>0</v>
      </c>
      <c r="D2332" s="4">
        <v>1</v>
      </c>
      <c r="E2332" s="4">
        <v>210</v>
      </c>
      <c r="F2332" s="4">
        <f>ROUND(Source!X2307,O2332)</f>
        <v>0</v>
      </c>
      <c r="G2332" s="4" t="s">
        <v>58</v>
      </c>
      <c r="H2332" s="4" t="s">
        <v>59</v>
      </c>
      <c r="I2332" s="4"/>
      <c r="J2332" s="4"/>
      <c r="K2332" s="4">
        <v>210</v>
      </c>
      <c r="L2332" s="4">
        <v>24</v>
      </c>
      <c r="M2332" s="4">
        <v>3</v>
      </c>
      <c r="N2332" s="4" t="s">
        <v>3</v>
      </c>
      <c r="O2332" s="4">
        <v>2</v>
      </c>
      <c r="P2332" s="4"/>
      <c r="Q2332" s="4"/>
      <c r="R2332" s="4"/>
      <c r="S2332" s="4"/>
      <c r="T2332" s="4"/>
      <c r="U2332" s="4"/>
      <c r="V2332" s="4"/>
      <c r="W2332" s="4"/>
    </row>
    <row r="2333" spans="1:206" x14ac:dyDescent="0.2">
      <c r="A2333" s="4">
        <v>50</v>
      </c>
      <c r="B2333" s="4">
        <v>0</v>
      </c>
      <c r="C2333" s="4">
        <v>0</v>
      </c>
      <c r="D2333" s="4">
        <v>1</v>
      </c>
      <c r="E2333" s="4">
        <v>211</v>
      </c>
      <c r="F2333" s="4">
        <f>ROUND(Source!Y2307,O2333)</f>
        <v>0</v>
      </c>
      <c r="G2333" s="4" t="s">
        <v>60</v>
      </c>
      <c r="H2333" s="4" t="s">
        <v>61</v>
      </c>
      <c r="I2333" s="4"/>
      <c r="J2333" s="4"/>
      <c r="K2333" s="4">
        <v>211</v>
      </c>
      <c r="L2333" s="4">
        <v>25</v>
      </c>
      <c r="M2333" s="4">
        <v>3</v>
      </c>
      <c r="N2333" s="4" t="s">
        <v>3</v>
      </c>
      <c r="O2333" s="4">
        <v>2</v>
      </c>
      <c r="P2333" s="4"/>
      <c r="Q2333" s="4"/>
      <c r="R2333" s="4"/>
      <c r="S2333" s="4"/>
      <c r="T2333" s="4"/>
      <c r="U2333" s="4"/>
      <c r="V2333" s="4"/>
      <c r="W2333" s="4"/>
    </row>
    <row r="2334" spans="1:206" x14ac:dyDescent="0.2">
      <c r="A2334" s="4">
        <v>50</v>
      </c>
      <c r="B2334" s="4">
        <v>0</v>
      </c>
      <c r="C2334" s="4">
        <v>0</v>
      </c>
      <c r="D2334" s="4">
        <v>1</v>
      </c>
      <c r="E2334" s="4">
        <v>224</v>
      </c>
      <c r="F2334" s="4">
        <f>ROUND(Source!AR2307,O2334)</f>
        <v>0</v>
      </c>
      <c r="G2334" s="4" t="s">
        <v>62</v>
      </c>
      <c r="H2334" s="4" t="s">
        <v>63</v>
      </c>
      <c r="I2334" s="4"/>
      <c r="J2334" s="4"/>
      <c r="K2334" s="4">
        <v>224</v>
      </c>
      <c r="L2334" s="4">
        <v>26</v>
      </c>
      <c r="M2334" s="4">
        <v>3</v>
      </c>
      <c r="N2334" s="4" t="s">
        <v>3</v>
      </c>
      <c r="O2334" s="4">
        <v>2</v>
      </c>
      <c r="P2334" s="4"/>
      <c r="Q2334" s="4"/>
      <c r="R2334" s="4"/>
      <c r="S2334" s="4"/>
      <c r="T2334" s="4"/>
      <c r="U2334" s="4"/>
      <c r="V2334" s="4"/>
      <c r="W2334" s="4"/>
    </row>
    <row r="2336" spans="1:206" x14ac:dyDescent="0.2">
      <c r="A2336" s="2">
        <v>51</v>
      </c>
      <c r="B2336" s="2">
        <f>B2003</f>
        <v>1</v>
      </c>
      <c r="C2336" s="2">
        <f>A2003</f>
        <v>3</v>
      </c>
      <c r="D2336" s="2">
        <f>ROW(A2003)</f>
        <v>2003</v>
      </c>
      <c r="E2336" s="2"/>
      <c r="F2336" s="2" t="str">
        <f>IF(F2003&lt;&gt;"",F2003,"")</f>
        <v>4</v>
      </c>
      <c r="G2336" s="2" t="str">
        <f>IF(G2003&lt;&gt;"",G2003,"")</f>
        <v>Тверской</v>
      </c>
      <c r="H2336" s="2">
        <v>0</v>
      </c>
      <c r="I2336" s="2"/>
      <c r="J2336" s="2"/>
      <c r="K2336" s="2"/>
      <c r="L2336" s="2"/>
      <c r="M2336" s="2"/>
      <c r="N2336" s="2"/>
      <c r="O2336" s="2">
        <f t="shared" ref="O2336:T2336" si="989">ROUND(O2128+O2196+O2307+AB2336,2)</f>
        <v>0</v>
      </c>
      <c r="P2336" s="2">
        <f t="shared" si="989"/>
        <v>0</v>
      </c>
      <c r="Q2336" s="2">
        <f t="shared" si="989"/>
        <v>0</v>
      </c>
      <c r="R2336" s="2">
        <f t="shared" si="989"/>
        <v>0</v>
      </c>
      <c r="S2336" s="2">
        <f t="shared" si="989"/>
        <v>0</v>
      </c>
      <c r="T2336" s="2">
        <f t="shared" si="989"/>
        <v>0</v>
      </c>
      <c r="U2336" s="2">
        <f>U2128+U2196+U2307+AH2336</f>
        <v>0</v>
      </c>
      <c r="V2336" s="2">
        <f>V2128+V2196+V2307+AI2336</f>
        <v>0</v>
      </c>
      <c r="W2336" s="2">
        <f>ROUND(W2128+W2196+W2307+AJ2336,2)</f>
        <v>0</v>
      </c>
      <c r="X2336" s="2">
        <f>ROUND(X2128+X2196+X2307+AK2336,2)</f>
        <v>0</v>
      </c>
      <c r="Y2336" s="2">
        <f>ROUND(Y2128+Y2196+Y2307+AL2336,2)</f>
        <v>0</v>
      </c>
      <c r="Z2336" s="2"/>
      <c r="AA2336" s="2"/>
      <c r="AB2336" s="2"/>
      <c r="AC2336" s="2"/>
      <c r="AD2336" s="2"/>
      <c r="AE2336" s="2"/>
      <c r="AF2336" s="2"/>
      <c r="AG2336" s="2"/>
      <c r="AH2336" s="2"/>
      <c r="AI2336" s="2"/>
      <c r="AJ2336" s="2"/>
      <c r="AK2336" s="2"/>
      <c r="AL2336" s="2"/>
      <c r="AM2336" s="2"/>
      <c r="AN2336" s="2"/>
      <c r="AO2336" s="2">
        <f t="shared" ref="AO2336:BC2336" si="990">ROUND(AO2128+AO2196+AO2307+BX2336,2)</f>
        <v>0</v>
      </c>
      <c r="AP2336" s="2">
        <f t="shared" si="990"/>
        <v>0</v>
      </c>
      <c r="AQ2336" s="2">
        <f t="shared" si="990"/>
        <v>0</v>
      </c>
      <c r="AR2336" s="2">
        <f t="shared" si="990"/>
        <v>0</v>
      </c>
      <c r="AS2336" s="2">
        <f t="shared" si="990"/>
        <v>0</v>
      </c>
      <c r="AT2336" s="2">
        <f t="shared" si="990"/>
        <v>0</v>
      </c>
      <c r="AU2336" s="2">
        <f t="shared" si="990"/>
        <v>0</v>
      </c>
      <c r="AV2336" s="2">
        <f t="shared" si="990"/>
        <v>0</v>
      </c>
      <c r="AW2336" s="2">
        <f t="shared" si="990"/>
        <v>0</v>
      </c>
      <c r="AX2336" s="2">
        <f t="shared" si="990"/>
        <v>0</v>
      </c>
      <c r="AY2336" s="2">
        <f t="shared" si="990"/>
        <v>0</v>
      </c>
      <c r="AZ2336" s="2">
        <f t="shared" si="990"/>
        <v>0</v>
      </c>
      <c r="BA2336" s="2">
        <f t="shared" si="990"/>
        <v>0</v>
      </c>
      <c r="BB2336" s="2">
        <f t="shared" si="990"/>
        <v>0</v>
      </c>
      <c r="BC2336" s="2">
        <f t="shared" si="990"/>
        <v>0</v>
      </c>
      <c r="BD2336" s="2"/>
      <c r="BE2336" s="2"/>
      <c r="BF2336" s="2"/>
      <c r="BG2336" s="2"/>
      <c r="BH2336" s="2"/>
      <c r="BI2336" s="2"/>
      <c r="BJ2336" s="2"/>
      <c r="BK2336" s="2"/>
      <c r="BL2336" s="2"/>
      <c r="BM2336" s="2"/>
      <c r="BN2336" s="2"/>
      <c r="BO2336" s="2"/>
      <c r="BP2336" s="2"/>
      <c r="BQ2336" s="2"/>
      <c r="BR2336" s="2"/>
      <c r="BS2336" s="2"/>
      <c r="BT2336" s="2"/>
      <c r="BU2336" s="2"/>
      <c r="BV2336" s="2"/>
      <c r="BW2336" s="2"/>
      <c r="BX2336" s="2"/>
      <c r="BY2336" s="2"/>
      <c r="BZ2336" s="2"/>
      <c r="CA2336" s="2"/>
      <c r="CB2336" s="2"/>
      <c r="CC2336" s="2"/>
      <c r="CD2336" s="2"/>
      <c r="CE2336" s="2"/>
      <c r="CF2336" s="2"/>
      <c r="CG2336" s="2"/>
      <c r="CH2336" s="2"/>
      <c r="CI2336" s="2"/>
      <c r="CJ2336" s="2"/>
      <c r="CK2336" s="2"/>
      <c r="CL2336" s="2"/>
      <c r="CM2336" s="2"/>
      <c r="CN2336" s="2"/>
      <c r="CO2336" s="2"/>
      <c r="CP2336" s="2"/>
      <c r="CQ2336" s="2"/>
      <c r="CR2336" s="2"/>
      <c r="CS2336" s="2"/>
      <c r="CT2336" s="2"/>
      <c r="CU2336" s="2"/>
      <c r="CV2336" s="2"/>
      <c r="CW2336" s="2"/>
      <c r="CX2336" s="2"/>
      <c r="CY2336" s="2"/>
      <c r="CZ2336" s="2"/>
      <c r="DA2336" s="2"/>
      <c r="DB2336" s="2"/>
      <c r="DC2336" s="2"/>
      <c r="DD2336" s="2"/>
      <c r="DE2336" s="2"/>
      <c r="DF2336" s="2"/>
      <c r="DG2336" s="3"/>
      <c r="DH2336" s="3"/>
      <c r="DI2336" s="3"/>
      <c r="DJ2336" s="3"/>
      <c r="DK2336" s="3"/>
      <c r="DL2336" s="3"/>
      <c r="DM2336" s="3"/>
      <c r="DN2336" s="3"/>
      <c r="DO2336" s="3"/>
      <c r="DP2336" s="3"/>
      <c r="DQ2336" s="3"/>
      <c r="DR2336" s="3"/>
      <c r="DS2336" s="3"/>
      <c r="DT2336" s="3"/>
      <c r="DU2336" s="3"/>
      <c r="DV2336" s="3"/>
      <c r="DW2336" s="3"/>
      <c r="DX2336" s="3"/>
      <c r="DY2336" s="3"/>
      <c r="DZ2336" s="3"/>
      <c r="EA2336" s="3"/>
      <c r="EB2336" s="3"/>
      <c r="EC2336" s="3"/>
      <c r="ED2336" s="3"/>
      <c r="EE2336" s="3"/>
      <c r="EF2336" s="3"/>
      <c r="EG2336" s="3"/>
      <c r="EH2336" s="3"/>
      <c r="EI2336" s="3"/>
      <c r="EJ2336" s="3"/>
      <c r="EK2336" s="3"/>
      <c r="EL2336" s="3"/>
      <c r="EM2336" s="3"/>
      <c r="EN2336" s="3"/>
      <c r="EO2336" s="3"/>
      <c r="EP2336" s="3"/>
      <c r="EQ2336" s="3"/>
      <c r="ER2336" s="3"/>
      <c r="ES2336" s="3"/>
      <c r="ET2336" s="3"/>
      <c r="EU2336" s="3"/>
      <c r="EV2336" s="3"/>
      <c r="EW2336" s="3"/>
      <c r="EX2336" s="3"/>
      <c r="EY2336" s="3"/>
      <c r="EZ2336" s="3"/>
      <c r="FA2336" s="3"/>
      <c r="FB2336" s="3"/>
      <c r="FC2336" s="3"/>
      <c r="FD2336" s="3"/>
      <c r="FE2336" s="3"/>
      <c r="FF2336" s="3"/>
      <c r="FG2336" s="3"/>
      <c r="FH2336" s="3"/>
      <c r="FI2336" s="3"/>
      <c r="FJ2336" s="3"/>
      <c r="FK2336" s="3"/>
      <c r="FL2336" s="3"/>
      <c r="FM2336" s="3"/>
      <c r="FN2336" s="3"/>
      <c r="FO2336" s="3"/>
      <c r="FP2336" s="3"/>
      <c r="FQ2336" s="3"/>
      <c r="FR2336" s="3"/>
      <c r="FS2336" s="3"/>
      <c r="FT2336" s="3"/>
      <c r="FU2336" s="3"/>
      <c r="FV2336" s="3"/>
      <c r="FW2336" s="3"/>
      <c r="FX2336" s="3"/>
      <c r="FY2336" s="3"/>
      <c r="FZ2336" s="3"/>
      <c r="GA2336" s="3"/>
      <c r="GB2336" s="3"/>
      <c r="GC2336" s="3"/>
      <c r="GD2336" s="3"/>
      <c r="GE2336" s="3"/>
      <c r="GF2336" s="3"/>
      <c r="GG2336" s="3"/>
      <c r="GH2336" s="3"/>
      <c r="GI2336" s="3"/>
      <c r="GJ2336" s="3"/>
      <c r="GK2336" s="3"/>
      <c r="GL2336" s="3"/>
      <c r="GM2336" s="3"/>
      <c r="GN2336" s="3"/>
      <c r="GO2336" s="3"/>
      <c r="GP2336" s="3"/>
      <c r="GQ2336" s="3"/>
      <c r="GR2336" s="3"/>
      <c r="GS2336" s="3"/>
      <c r="GT2336" s="3"/>
      <c r="GU2336" s="3"/>
      <c r="GV2336" s="3"/>
      <c r="GW2336" s="3"/>
      <c r="GX2336" s="3">
        <v>0</v>
      </c>
    </row>
    <row r="2338" spans="1:23" x14ac:dyDescent="0.2">
      <c r="A2338" s="4">
        <v>50</v>
      </c>
      <c r="B2338" s="4">
        <v>0</v>
      </c>
      <c r="C2338" s="4">
        <v>0</v>
      </c>
      <c r="D2338" s="4">
        <v>1</v>
      </c>
      <c r="E2338" s="4">
        <v>201</v>
      </c>
      <c r="F2338" s="4">
        <f>ROUND(Source!O2336,O2338)</f>
        <v>0</v>
      </c>
      <c r="G2338" s="4" t="s">
        <v>12</v>
      </c>
      <c r="H2338" s="4" t="s">
        <v>13</v>
      </c>
      <c r="I2338" s="4"/>
      <c r="J2338" s="4"/>
      <c r="K2338" s="4">
        <v>201</v>
      </c>
      <c r="L2338" s="4">
        <v>1</v>
      </c>
      <c r="M2338" s="4">
        <v>3</v>
      </c>
      <c r="N2338" s="4" t="s">
        <v>3</v>
      </c>
      <c r="O2338" s="4">
        <v>2</v>
      </c>
      <c r="P2338" s="4"/>
      <c r="Q2338" s="4"/>
      <c r="R2338" s="4"/>
      <c r="S2338" s="4"/>
      <c r="T2338" s="4"/>
      <c r="U2338" s="4"/>
      <c r="V2338" s="4"/>
      <c r="W2338" s="4"/>
    </row>
    <row r="2339" spans="1:23" x14ac:dyDescent="0.2">
      <c r="A2339" s="4">
        <v>50</v>
      </c>
      <c r="B2339" s="4">
        <v>0</v>
      </c>
      <c r="C2339" s="4">
        <v>0</v>
      </c>
      <c r="D2339" s="4">
        <v>1</v>
      </c>
      <c r="E2339" s="4">
        <v>202</v>
      </c>
      <c r="F2339" s="4">
        <f>ROUND(Source!P2336,O2339)</f>
        <v>0</v>
      </c>
      <c r="G2339" s="4" t="s">
        <v>14</v>
      </c>
      <c r="H2339" s="4" t="s">
        <v>15</v>
      </c>
      <c r="I2339" s="4"/>
      <c r="J2339" s="4"/>
      <c r="K2339" s="4">
        <v>202</v>
      </c>
      <c r="L2339" s="4">
        <v>2</v>
      </c>
      <c r="M2339" s="4">
        <v>3</v>
      </c>
      <c r="N2339" s="4" t="s">
        <v>3</v>
      </c>
      <c r="O2339" s="4">
        <v>2</v>
      </c>
      <c r="P2339" s="4"/>
      <c r="Q2339" s="4"/>
      <c r="R2339" s="4"/>
      <c r="S2339" s="4"/>
      <c r="T2339" s="4"/>
      <c r="U2339" s="4"/>
      <c r="V2339" s="4"/>
      <c r="W2339" s="4"/>
    </row>
    <row r="2340" spans="1:23" x14ac:dyDescent="0.2">
      <c r="A2340" s="4">
        <v>50</v>
      </c>
      <c r="B2340" s="4">
        <v>0</v>
      </c>
      <c r="C2340" s="4">
        <v>0</v>
      </c>
      <c r="D2340" s="4">
        <v>1</v>
      </c>
      <c r="E2340" s="4">
        <v>222</v>
      </c>
      <c r="F2340" s="4">
        <f>ROUND(Source!AO2336,O2340)</f>
        <v>0</v>
      </c>
      <c r="G2340" s="4" t="s">
        <v>16</v>
      </c>
      <c r="H2340" s="4" t="s">
        <v>17</v>
      </c>
      <c r="I2340" s="4"/>
      <c r="J2340" s="4"/>
      <c r="K2340" s="4">
        <v>222</v>
      </c>
      <c r="L2340" s="4">
        <v>3</v>
      </c>
      <c r="M2340" s="4">
        <v>3</v>
      </c>
      <c r="N2340" s="4" t="s">
        <v>3</v>
      </c>
      <c r="O2340" s="4">
        <v>2</v>
      </c>
      <c r="P2340" s="4"/>
      <c r="Q2340" s="4"/>
      <c r="R2340" s="4"/>
      <c r="S2340" s="4"/>
      <c r="T2340" s="4"/>
      <c r="U2340" s="4"/>
      <c r="V2340" s="4"/>
      <c r="W2340" s="4"/>
    </row>
    <row r="2341" spans="1:23" x14ac:dyDescent="0.2">
      <c r="A2341" s="4">
        <v>50</v>
      </c>
      <c r="B2341" s="4">
        <v>0</v>
      </c>
      <c r="C2341" s="4">
        <v>0</v>
      </c>
      <c r="D2341" s="4">
        <v>1</v>
      </c>
      <c r="E2341" s="4">
        <v>225</v>
      </c>
      <c r="F2341" s="4">
        <f>ROUND(Source!AV2336,O2341)</f>
        <v>0</v>
      </c>
      <c r="G2341" s="4" t="s">
        <v>18</v>
      </c>
      <c r="H2341" s="4" t="s">
        <v>19</v>
      </c>
      <c r="I2341" s="4"/>
      <c r="J2341" s="4"/>
      <c r="K2341" s="4">
        <v>225</v>
      </c>
      <c r="L2341" s="4">
        <v>4</v>
      </c>
      <c r="M2341" s="4">
        <v>3</v>
      </c>
      <c r="N2341" s="4" t="s">
        <v>3</v>
      </c>
      <c r="O2341" s="4">
        <v>2</v>
      </c>
      <c r="P2341" s="4"/>
      <c r="Q2341" s="4"/>
      <c r="R2341" s="4"/>
      <c r="S2341" s="4"/>
      <c r="T2341" s="4"/>
      <c r="U2341" s="4"/>
      <c r="V2341" s="4"/>
      <c r="W2341" s="4"/>
    </row>
    <row r="2342" spans="1:23" x14ac:dyDescent="0.2">
      <c r="A2342" s="4">
        <v>50</v>
      </c>
      <c r="B2342" s="4">
        <v>0</v>
      </c>
      <c r="C2342" s="4">
        <v>0</v>
      </c>
      <c r="D2342" s="4">
        <v>1</v>
      </c>
      <c r="E2342" s="4">
        <v>226</v>
      </c>
      <c r="F2342" s="4">
        <f>ROUND(Source!AW2336,O2342)</f>
        <v>0</v>
      </c>
      <c r="G2342" s="4" t="s">
        <v>20</v>
      </c>
      <c r="H2342" s="4" t="s">
        <v>21</v>
      </c>
      <c r="I2342" s="4"/>
      <c r="J2342" s="4"/>
      <c r="K2342" s="4">
        <v>226</v>
      </c>
      <c r="L2342" s="4">
        <v>5</v>
      </c>
      <c r="M2342" s="4">
        <v>3</v>
      </c>
      <c r="N2342" s="4" t="s">
        <v>3</v>
      </c>
      <c r="O2342" s="4">
        <v>2</v>
      </c>
      <c r="P2342" s="4"/>
      <c r="Q2342" s="4"/>
      <c r="R2342" s="4"/>
      <c r="S2342" s="4"/>
      <c r="T2342" s="4"/>
      <c r="U2342" s="4"/>
      <c r="V2342" s="4"/>
      <c r="W2342" s="4"/>
    </row>
    <row r="2343" spans="1:23" x14ac:dyDescent="0.2">
      <c r="A2343" s="4">
        <v>50</v>
      </c>
      <c r="B2343" s="4">
        <v>0</v>
      </c>
      <c r="C2343" s="4">
        <v>0</v>
      </c>
      <c r="D2343" s="4">
        <v>1</v>
      </c>
      <c r="E2343" s="4">
        <v>227</v>
      </c>
      <c r="F2343" s="4">
        <f>ROUND(Source!AX2336,O2343)</f>
        <v>0</v>
      </c>
      <c r="G2343" s="4" t="s">
        <v>22</v>
      </c>
      <c r="H2343" s="4" t="s">
        <v>23</v>
      </c>
      <c r="I2343" s="4"/>
      <c r="J2343" s="4"/>
      <c r="K2343" s="4">
        <v>227</v>
      </c>
      <c r="L2343" s="4">
        <v>6</v>
      </c>
      <c r="M2343" s="4">
        <v>3</v>
      </c>
      <c r="N2343" s="4" t="s">
        <v>3</v>
      </c>
      <c r="O2343" s="4">
        <v>2</v>
      </c>
      <c r="P2343" s="4"/>
      <c r="Q2343" s="4"/>
      <c r="R2343" s="4"/>
      <c r="S2343" s="4"/>
      <c r="T2343" s="4"/>
      <c r="U2343" s="4"/>
      <c r="V2343" s="4"/>
      <c r="W2343" s="4"/>
    </row>
    <row r="2344" spans="1:23" x14ac:dyDescent="0.2">
      <c r="A2344" s="4">
        <v>50</v>
      </c>
      <c r="B2344" s="4">
        <v>0</v>
      </c>
      <c r="C2344" s="4">
        <v>0</v>
      </c>
      <c r="D2344" s="4">
        <v>1</v>
      </c>
      <c r="E2344" s="4">
        <v>228</v>
      </c>
      <c r="F2344" s="4">
        <f>ROUND(Source!AY2336,O2344)</f>
        <v>0</v>
      </c>
      <c r="G2344" s="4" t="s">
        <v>24</v>
      </c>
      <c r="H2344" s="4" t="s">
        <v>25</v>
      </c>
      <c r="I2344" s="4"/>
      <c r="J2344" s="4"/>
      <c r="K2344" s="4">
        <v>228</v>
      </c>
      <c r="L2344" s="4">
        <v>7</v>
      </c>
      <c r="M2344" s="4">
        <v>3</v>
      </c>
      <c r="N2344" s="4" t="s">
        <v>3</v>
      </c>
      <c r="O2344" s="4">
        <v>2</v>
      </c>
      <c r="P2344" s="4"/>
      <c r="Q2344" s="4"/>
      <c r="R2344" s="4"/>
      <c r="S2344" s="4"/>
      <c r="T2344" s="4"/>
      <c r="U2344" s="4"/>
      <c r="V2344" s="4"/>
      <c r="W2344" s="4"/>
    </row>
    <row r="2345" spans="1:23" x14ac:dyDescent="0.2">
      <c r="A2345" s="4">
        <v>50</v>
      </c>
      <c r="B2345" s="4">
        <v>0</v>
      </c>
      <c r="C2345" s="4">
        <v>0</v>
      </c>
      <c r="D2345" s="4">
        <v>1</v>
      </c>
      <c r="E2345" s="4">
        <v>216</v>
      </c>
      <c r="F2345" s="4">
        <f>ROUND(Source!AP2336,O2345)</f>
        <v>0</v>
      </c>
      <c r="G2345" s="4" t="s">
        <v>26</v>
      </c>
      <c r="H2345" s="4" t="s">
        <v>27</v>
      </c>
      <c r="I2345" s="4"/>
      <c r="J2345" s="4"/>
      <c r="K2345" s="4">
        <v>216</v>
      </c>
      <c r="L2345" s="4">
        <v>8</v>
      </c>
      <c r="M2345" s="4">
        <v>3</v>
      </c>
      <c r="N2345" s="4" t="s">
        <v>3</v>
      </c>
      <c r="O2345" s="4">
        <v>2</v>
      </c>
      <c r="P2345" s="4"/>
      <c r="Q2345" s="4"/>
      <c r="R2345" s="4"/>
      <c r="S2345" s="4"/>
      <c r="T2345" s="4"/>
      <c r="U2345" s="4"/>
      <c r="V2345" s="4"/>
      <c r="W2345" s="4"/>
    </row>
    <row r="2346" spans="1:23" x14ac:dyDescent="0.2">
      <c r="A2346" s="4">
        <v>50</v>
      </c>
      <c r="B2346" s="4">
        <v>0</v>
      </c>
      <c r="C2346" s="4">
        <v>0</v>
      </c>
      <c r="D2346" s="4">
        <v>1</v>
      </c>
      <c r="E2346" s="4">
        <v>223</v>
      </c>
      <c r="F2346" s="4">
        <f>ROUND(Source!AQ2336,O2346)</f>
        <v>0</v>
      </c>
      <c r="G2346" s="4" t="s">
        <v>28</v>
      </c>
      <c r="H2346" s="4" t="s">
        <v>29</v>
      </c>
      <c r="I2346" s="4"/>
      <c r="J2346" s="4"/>
      <c r="K2346" s="4">
        <v>223</v>
      </c>
      <c r="L2346" s="4">
        <v>9</v>
      </c>
      <c r="M2346" s="4">
        <v>3</v>
      </c>
      <c r="N2346" s="4" t="s">
        <v>3</v>
      </c>
      <c r="O2346" s="4">
        <v>2</v>
      </c>
      <c r="P2346" s="4"/>
      <c r="Q2346" s="4"/>
      <c r="R2346" s="4"/>
      <c r="S2346" s="4"/>
      <c r="T2346" s="4"/>
      <c r="U2346" s="4"/>
      <c r="V2346" s="4"/>
      <c r="W2346" s="4"/>
    </row>
    <row r="2347" spans="1:23" x14ac:dyDescent="0.2">
      <c r="A2347" s="4">
        <v>50</v>
      </c>
      <c r="B2347" s="4">
        <v>0</v>
      </c>
      <c r="C2347" s="4">
        <v>0</v>
      </c>
      <c r="D2347" s="4">
        <v>1</v>
      </c>
      <c r="E2347" s="4">
        <v>229</v>
      </c>
      <c r="F2347" s="4">
        <f>ROUND(Source!AZ2336,O2347)</f>
        <v>0</v>
      </c>
      <c r="G2347" s="4" t="s">
        <v>30</v>
      </c>
      <c r="H2347" s="4" t="s">
        <v>31</v>
      </c>
      <c r="I2347" s="4"/>
      <c r="J2347" s="4"/>
      <c r="K2347" s="4">
        <v>229</v>
      </c>
      <c r="L2347" s="4">
        <v>10</v>
      </c>
      <c r="M2347" s="4">
        <v>3</v>
      </c>
      <c r="N2347" s="4" t="s">
        <v>3</v>
      </c>
      <c r="O2347" s="4">
        <v>2</v>
      </c>
      <c r="P2347" s="4"/>
      <c r="Q2347" s="4"/>
      <c r="R2347" s="4"/>
      <c r="S2347" s="4"/>
      <c r="T2347" s="4"/>
      <c r="U2347" s="4"/>
      <c r="V2347" s="4"/>
      <c r="W2347" s="4"/>
    </row>
    <row r="2348" spans="1:23" x14ac:dyDescent="0.2">
      <c r="A2348" s="4">
        <v>50</v>
      </c>
      <c r="B2348" s="4">
        <v>0</v>
      </c>
      <c r="C2348" s="4">
        <v>0</v>
      </c>
      <c r="D2348" s="4">
        <v>1</v>
      </c>
      <c r="E2348" s="4">
        <v>203</v>
      </c>
      <c r="F2348" s="4">
        <f>ROUND(Source!Q2336,O2348)</f>
        <v>0</v>
      </c>
      <c r="G2348" s="4" t="s">
        <v>32</v>
      </c>
      <c r="H2348" s="4" t="s">
        <v>33</v>
      </c>
      <c r="I2348" s="4"/>
      <c r="J2348" s="4"/>
      <c r="K2348" s="4">
        <v>203</v>
      </c>
      <c r="L2348" s="4">
        <v>11</v>
      </c>
      <c r="M2348" s="4">
        <v>3</v>
      </c>
      <c r="N2348" s="4" t="s">
        <v>3</v>
      </c>
      <c r="O2348" s="4">
        <v>2</v>
      </c>
      <c r="P2348" s="4"/>
      <c r="Q2348" s="4"/>
      <c r="R2348" s="4"/>
      <c r="S2348" s="4"/>
      <c r="T2348" s="4"/>
      <c r="U2348" s="4"/>
      <c r="V2348" s="4"/>
      <c r="W2348" s="4"/>
    </row>
    <row r="2349" spans="1:23" x14ac:dyDescent="0.2">
      <c r="A2349" s="4">
        <v>50</v>
      </c>
      <c r="B2349" s="4">
        <v>0</v>
      </c>
      <c r="C2349" s="4">
        <v>0</v>
      </c>
      <c r="D2349" s="4">
        <v>1</v>
      </c>
      <c r="E2349" s="4">
        <v>231</v>
      </c>
      <c r="F2349" s="4">
        <f>ROUND(Source!BB2336,O2349)</f>
        <v>0</v>
      </c>
      <c r="G2349" s="4" t="s">
        <v>34</v>
      </c>
      <c r="H2349" s="4" t="s">
        <v>35</v>
      </c>
      <c r="I2349" s="4"/>
      <c r="J2349" s="4"/>
      <c r="K2349" s="4">
        <v>231</v>
      </c>
      <c r="L2349" s="4">
        <v>12</v>
      </c>
      <c r="M2349" s="4">
        <v>3</v>
      </c>
      <c r="N2349" s="4" t="s">
        <v>3</v>
      </c>
      <c r="O2349" s="4">
        <v>2</v>
      </c>
      <c r="P2349" s="4"/>
      <c r="Q2349" s="4"/>
      <c r="R2349" s="4"/>
      <c r="S2349" s="4"/>
      <c r="T2349" s="4"/>
      <c r="U2349" s="4"/>
      <c r="V2349" s="4"/>
      <c r="W2349" s="4"/>
    </row>
    <row r="2350" spans="1:23" x14ac:dyDescent="0.2">
      <c r="A2350" s="4">
        <v>50</v>
      </c>
      <c r="B2350" s="4">
        <v>0</v>
      </c>
      <c r="C2350" s="4">
        <v>0</v>
      </c>
      <c r="D2350" s="4">
        <v>1</v>
      </c>
      <c r="E2350" s="4">
        <v>204</v>
      </c>
      <c r="F2350" s="4">
        <f>ROUND(Source!R2336,O2350)</f>
        <v>0</v>
      </c>
      <c r="G2350" s="4" t="s">
        <v>36</v>
      </c>
      <c r="H2350" s="4" t="s">
        <v>37</v>
      </c>
      <c r="I2350" s="4"/>
      <c r="J2350" s="4"/>
      <c r="K2350" s="4">
        <v>204</v>
      </c>
      <c r="L2350" s="4">
        <v>13</v>
      </c>
      <c r="M2350" s="4">
        <v>3</v>
      </c>
      <c r="N2350" s="4" t="s">
        <v>3</v>
      </c>
      <c r="O2350" s="4">
        <v>2</v>
      </c>
      <c r="P2350" s="4"/>
      <c r="Q2350" s="4"/>
      <c r="R2350" s="4"/>
      <c r="S2350" s="4"/>
      <c r="T2350" s="4"/>
      <c r="U2350" s="4"/>
      <c r="V2350" s="4"/>
      <c r="W2350" s="4"/>
    </row>
    <row r="2351" spans="1:23" x14ac:dyDescent="0.2">
      <c r="A2351" s="4">
        <v>50</v>
      </c>
      <c r="B2351" s="4">
        <v>0</v>
      </c>
      <c r="C2351" s="4">
        <v>0</v>
      </c>
      <c r="D2351" s="4">
        <v>1</v>
      </c>
      <c r="E2351" s="4">
        <v>205</v>
      </c>
      <c r="F2351" s="4">
        <f>ROUND(Source!S2336,O2351)</f>
        <v>0</v>
      </c>
      <c r="G2351" s="4" t="s">
        <v>38</v>
      </c>
      <c r="H2351" s="4" t="s">
        <v>39</v>
      </c>
      <c r="I2351" s="4"/>
      <c r="J2351" s="4"/>
      <c r="K2351" s="4">
        <v>205</v>
      </c>
      <c r="L2351" s="4">
        <v>14</v>
      </c>
      <c r="M2351" s="4">
        <v>3</v>
      </c>
      <c r="N2351" s="4" t="s">
        <v>3</v>
      </c>
      <c r="O2351" s="4">
        <v>2</v>
      </c>
      <c r="P2351" s="4"/>
      <c r="Q2351" s="4"/>
      <c r="R2351" s="4"/>
      <c r="S2351" s="4"/>
      <c r="T2351" s="4"/>
      <c r="U2351" s="4"/>
      <c r="V2351" s="4"/>
      <c r="W2351" s="4"/>
    </row>
    <row r="2352" spans="1:23" x14ac:dyDescent="0.2">
      <c r="A2352" s="4">
        <v>50</v>
      </c>
      <c r="B2352" s="4">
        <v>0</v>
      </c>
      <c r="C2352" s="4">
        <v>0</v>
      </c>
      <c r="D2352" s="4">
        <v>1</v>
      </c>
      <c r="E2352" s="4">
        <v>232</v>
      </c>
      <c r="F2352" s="4">
        <f>ROUND(Source!BC2336,O2352)</f>
        <v>0</v>
      </c>
      <c r="G2352" s="4" t="s">
        <v>40</v>
      </c>
      <c r="H2352" s="4" t="s">
        <v>41</v>
      </c>
      <c r="I2352" s="4"/>
      <c r="J2352" s="4"/>
      <c r="K2352" s="4">
        <v>232</v>
      </c>
      <c r="L2352" s="4">
        <v>15</v>
      </c>
      <c r="M2352" s="4">
        <v>3</v>
      </c>
      <c r="N2352" s="4" t="s">
        <v>3</v>
      </c>
      <c r="O2352" s="4">
        <v>2</v>
      </c>
      <c r="P2352" s="4"/>
      <c r="Q2352" s="4"/>
      <c r="R2352" s="4"/>
      <c r="S2352" s="4"/>
      <c r="T2352" s="4"/>
      <c r="U2352" s="4"/>
      <c r="V2352" s="4"/>
      <c r="W2352" s="4"/>
    </row>
    <row r="2353" spans="1:23" x14ac:dyDescent="0.2">
      <c r="A2353" s="4">
        <v>50</v>
      </c>
      <c r="B2353" s="4">
        <v>0</v>
      </c>
      <c r="C2353" s="4">
        <v>0</v>
      </c>
      <c r="D2353" s="4">
        <v>1</v>
      </c>
      <c r="E2353" s="4">
        <v>214</v>
      </c>
      <c r="F2353" s="4">
        <f>ROUND(Source!AS2336,O2353)</f>
        <v>0</v>
      </c>
      <c r="G2353" s="4" t="s">
        <v>42</v>
      </c>
      <c r="H2353" s="4" t="s">
        <v>43</v>
      </c>
      <c r="I2353" s="4"/>
      <c r="J2353" s="4"/>
      <c r="K2353" s="4">
        <v>214</v>
      </c>
      <c r="L2353" s="4">
        <v>16</v>
      </c>
      <c r="M2353" s="4">
        <v>3</v>
      </c>
      <c r="N2353" s="4" t="s">
        <v>3</v>
      </c>
      <c r="O2353" s="4">
        <v>2</v>
      </c>
      <c r="P2353" s="4"/>
      <c r="Q2353" s="4"/>
      <c r="R2353" s="4"/>
      <c r="S2353" s="4"/>
      <c r="T2353" s="4"/>
      <c r="U2353" s="4"/>
      <c r="V2353" s="4"/>
      <c r="W2353" s="4"/>
    </row>
    <row r="2354" spans="1:23" x14ac:dyDescent="0.2">
      <c r="A2354" s="4">
        <v>50</v>
      </c>
      <c r="B2354" s="4">
        <v>0</v>
      </c>
      <c r="C2354" s="4">
        <v>0</v>
      </c>
      <c r="D2354" s="4">
        <v>1</v>
      </c>
      <c r="E2354" s="4">
        <v>215</v>
      </c>
      <c r="F2354" s="4">
        <f>ROUND(Source!AT2336,O2354)</f>
        <v>0</v>
      </c>
      <c r="G2354" s="4" t="s">
        <v>44</v>
      </c>
      <c r="H2354" s="4" t="s">
        <v>45</v>
      </c>
      <c r="I2354" s="4"/>
      <c r="J2354" s="4"/>
      <c r="K2354" s="4">
        <v>215</v>
      </c>
      <c r="L2354" s="4">
        <v>17</v>
      </c>
      <c r="M2354" s="4">
        <v>3</v>
      </c>
      <c r="N2354" s="4" t="s">
        <v>3</v>
      </c>
      <c r="O2354" s="4">
        <v>2</v>
      </c>
      <c r="P2354" s="4"/>
      <c r="Q2354" s="4"/>
      <c r="R2354" s="4"/>
      <c r="S2354" s="4"/>
      <c r="T2354" s="4"/>
      <c r="U2354" s="4"/>
      <c r="V2354" s="4"/>
      <c r="W2354" s="4"/>
    </row>
    <row r="2355" spans="1:23" x14ac:dyDescent="0.2">
      <c r="A2355" s="4">
        <v>50</v>
      </c>
      <c r="B2355" s="4">
        <v>0</v>
      </c>
      <c r="C2355" s="4">
        <v>0</v>
      </c>
      <c r="D2355" s="4">
        <v>1</v>
      </c>
      <c r="E2355" s="4">
        <v>217</v>
      </c>
      <c r="F2355" s="4">
        <f>ROUND(Source!AU2336,O2355)</f>
        <v>0</v>
      </c>
      <c r="G2355" s="4" t="s">
        <v>46</v>
      </c>
      <c r="H2355" s="4" t="s">
        <v>47</v>
      </c>
      <c r="I2355" s="4"/>
      <c r="J2355" s="4"/>
      <c r="K2355" s="4">
        <v>217</v>
      </c>
      <c r="L2355" s="4">
        <v>18</v>
      </c>
      <c r="M2355" s="4">
        <v>3</v>
      </c>
      <c r="N2355" s="4" t="s">
        <v>3</v>
      </c>
      <c r="O2355" s="4">
        <v>2</v>
      </c>
      <c r="P2355" s="4"/>
      <c r="Q2355" s="4"/>
      <c r="R2355" s="4"/>
      <c r="S2355" s="4"/>
      <c r="T2355" s="4"/>
      <c r="U2355" s="4"/>
      <c r="V2355" s="4"/>
      <c r="W2355" s="4"/>
    </row>
    <row r="2356" spans="1:23" x14ac:dyDescent="0.2">
      <c r="A2356" s="4">
        <v>50</v>
      </c>
      <c r="B2356" s="4">
        <v>0</v>
      </c>
      <c r="C2356" s="4">
        <v>0</v>
      </c>
      <c r="D2356" s="4">
        <v>1</v>
      </c>
      <c r="E2356" s="4">
        <v>230</v>
      </c>
      <c r="F2356" s="4">
        <f>ROUND(Source!BA2336,O2356)</f>
        <v>0</v>
      </c>
      <c r="G2356" s="4" t="s">
        <v>48</v>
      </c>
      <c r="H2356" s="4" t="s">
        <v>49</v>
      </c>
      <c r="I2356" s="4"/>
      <c r="J2356" s="4"/>
      <c r="K2356" s="4">
        <v>230</v>
      </c>
      <c r="L2356" s="4">
        <v>19</v>
      </c>
      <c r="M2356" s="4">
        <v>3</v>
      </c>
      <c r="N2356" s="4" t="s">
        <v>3</v>
      </c>
      <c r="O2356" s="4">
        <v>2</v>
      </c>
      <c r="P2356" s="4"/>
      <c r="Q2356" s="4"/>
      <c r="R2356" s="4"/>
      <c r="S2356" s="4"/>
      <c r="T2356" s="4"/>
      <c r="U2356" s="4"/>
      <c r="V2356" s="4"/>
      <c r="W2356" s="4"/>
    </row>
    <row r="2357" spans="1:23" x14ac:dyDescent="0.2">
      <c r="A2357" s="4">
        <v>50</v>
      </c>
      <c r="B2357" s="4">
        <v>0</v>
      </c>
      <c r="C2357" s="4">
        <v>0</v>
      </c>
      <c r="D2357" s="4">
        <v>1</v>
      </c>
      <c r="E2357" s="4">
        <v>206</v>
      </c>
      <c r="F2357" s="4">
        <f>ROUND(Source!T2336,O2357)</f>
        <v>0</v>
      </c>
      <c r="G2357" s="4" t="s">
        <v>50</v>
      </c>
      <c r="H2357" s="4" t="s">
        <v>51</v>
      </c>
      <c r="I2357" s="4"/>
      <c r="J2357" s="4"/>
      <c r="K2357" s="4">
        <v>206</v>
      </c>
      <c r="L2357" s="4">
        <v>20</v>
      </c>
      <c r="M2357" s="4">
        <v>3</v>
      </c>
      <c r="N2357" s="4" t="s">
        <v>3</v>
      </c>
      <c r="O2357" s="4">
        <v>2</v>
      </c>
      <c r="P2357" s="4"/>
      <c r="Q2357" s="4"/>
      <c r="R2357" s="4"/>
      <c r="S2357" s="4"/>
      <c r="T2357" s="4"/>
      <c r="U2357" s="4"/>
      <c r="V2357" s="4"/>
      <c r="W2357" s="4"/>
    </row>
    <row r="2358" spans="1:23" x14ac:dyDescent="0.2">
      <c r="A2358" s="4">
        <v>50</v>
      </c>
      <c r="B2358" s="4">
        <v>0</v>
      </c>
      <c r="C2358" s="4">
        <v>0</v>
      </c>
      <c r="D2358" s="4">
        <v>1</v>
      </c>
      <c r="E2358" s="4">
        <v>207</v>
      </c>
      <c r="F2358" s="4">
        <f>Source!U2336</f>
        <v>0</v>
      </c>
      <c r="G2358" s="4" t="s">
        <v>52</v>
      </c>
      <c r="H2358" s="4" t="s">
        <v>53</v>
      </c>
      <c r="I2358" s="4"/>
      <c r="J2358" s="4"/>
      <c r="K2358" s="4">
        <v>207</v>
      </c>
      <c r="L2358" s="4">
        <v>21</v>
      </c>
      <c r="M2358" s="4">
        <v>3</v>
      </c>
      <c r="N2358" s="4" t="s">
        <v>3</v>
      </c>
      <c r="O2358" s="4">
        <v>-1</v>
      </c>
      <c r="P2358" s="4"/>
      <c r="Q2358" s="4"/>
      <c r="R2358" s="4"/>
      <c r="S2358" s="4"/>
      <c r="T2358" s="4"/>
      <c r="U2358" s="4"/>
      <c r="V2358" s="4"/>
      <c r="W2358" s="4"/>
    </row>
    <row r="2359" spans="1:23" x14ac:dyDescent="0.2">
      <c r="A2359" s="4">
        <v>50</v>
      </c>
      <c r="B2359" s="4">
        <v>0</v>
      </c>
      <c r="C2359" s="4">
        <v>0</v>
      </c>
      <c r="D2359" s="4">
        <v>1</v>
      </c>
      <c r="E2359" s="4">
        <v>208</v>
      </c>
      <c r="F2359" s="4">
        <f>Source!V2336</f>
        <v>0</v>
      </c>
      <c r="G2359" s="4" t="s">
        <v>54</v>
      </c>
      <c r="H2359" s="4" t="s">
        <v>55</v>
      </c>
      <c r="I2359" s="4"/>
      <c r="J2359" s="4"/>
      <c r="K2359" s="4">
        <v>208</v>
      </c>
      <c r="L2359" s="4">
        <v>22</v>
      </c>
      <c r="M2359" s="4">
        <v>3</v>
      </c>
      <c r="N2359" s="4" t="s">
        <v>3</v>
      </c>
      <c r="O2359" s="4">
        <v>-1</v>
      </c>
      <c r="P2359" s="4"/>
      <c r="Q2359" s="4"/>
      <c r="R2359" s="4"/>
      <c r="S2359" s="4"/>
      <c r="T2359" s="4"/>
      <c r="U2359" s="4"/>
      <c r="V2359" s="4"/>
      <c r="W2359" s="4"/>
    </row>
    <row r="2360" spans="1:23" x14ac:dyDescent="0.2">
      <c r="A2360" s="4">
        <v>50</v>
      </c>
      <c r="B2360" s="4">
        <v>0</v>
      </c>
      <c r="C2360" s="4">
        <v>0</v>
      </c>
      <c r="D2360" s="4">
        <v>1</v>
      </c>
      <c r="E2360" s="4">
        <v>209</v>
      </c>
      <c r="F2360" s="4">
        <f>ROUND(Source!W2336,O2360)</f>
        <v>0</v>
      </c>
      <c r="G2360" s="4" t="s">
        <v>56</v>
      </c>
      <c r="H2360" s="4" t="s">
        <v>57</v>
      </c>
      <c r="I2360" s="4"/>
      <c r="J2360" s="4"/>
      <c r="K2360" s="4">
        <v>209</v>
      </c>
      <c r="L2360" s="4">
        <v>23</v>
      </c>
      <c r="M2360" s="4">
        <v>3</v>
      </c>
      <c r="N2360" s="4" t="s">
        <v>3</v>
      </c>
      <c r="O2360" s="4">
        <v>2</v>
      </c>
      <c r="P2360" s="4"/>
      <c r="Q2360" s="4"/>
      <c r="R2360" s="4"/>
      <c r="S2360" s="4"/>
      <c r="T2360" s="4"/>
      <c r="U2360" s="4"/>
      <c r="V2360" s="4"/>
      <c r="W2360" s="4"/>
    </row>
    <row r="2361" spans="1:23" x14ac:dyDescent="0.2">
      <c r="A2361" s="4">
        <v>50</v>
      </c>
      <c r="B2361" s="4">
        <v>0</v>
      </c>
      <c r="C2361" s="4">
        <v>0</v>
      </c>
      <c r="D2361" s="4">
        <v>1</v>
      </c>
      <c r="E2361" s="4">
        <v>210</v>
      </c>
      <c r="F2361" s="4">
        <f>ROUND(Source!X2336,O2361)</f>
        <v>0</v>
      </c>
      <c r="G2361" s="4" t="s">
        <v>58</v>
      </c>
      <c r="H2361" s="4" t="s">
        <v>59</v>
      </c>
      <c r="I2361" s="4"/>
      <c r="J2361" s="4"/>
      <c r="K2361" s="4">
        <v>210</v>
      </c>
      <c r="L2361" s="4">
        <v>24</v>
      </c>
      <c r="M2361" s="4">
        <v>3</v>
      </c>
      <c r="N2361" s="4" t="s">
        <v>3</v>
      </c>
      <c r="O2361" s="4">
        <v>2</v>
      </c>
      <c r="P2361" s="4"/>
      <c r="Q2361" s="4"/>
      <c r="R2361" s="4"/>
      <c r="S2361" s="4"/>
      <c r="T2361" s="4"/>
      <c r="U2361" s="4"/>
      <c r="V2361" s="4"/>
      <c r="W2361" s="4"/>
    </row>
    <row r="2362" spans="1:23" x14ac:dyDescent="0.2">
      <c r="A2362" s="4">
        <v>50</v>
      </c>
      <c r="B2362" s="4">
        <v>0</v>
      </c>
      <c r="C2362" s="4">
        <v>0</v>
      </c>
      <c r="D2362" s="4">
        <v>1</v>
      </c>
      <c r="E2362" s="4">
        <v>211</v>
      </c>
      <c r="F2362" s="4">
        <f>ROUND(Source!Y2336,O2362)</f>
        <v>0</v>
      </c>
      <c r="G2362" s="4" t="s">
        <v>60</v>
      </c>
      <c r="H2362" s="4" t="s">
        <v>61</v>
      </c>
      <c r="I2362" s="4"/>
      <c r="J2362" s="4"/>
      <c r="K2362" s="4">
        <v>211</v>
      </c>
      <c r="L2362" s="4">
        <v>25</v>
      </c>
      <c r="M2362" s="4">
        <v>3</v>
      </c>
      <c r="N2362" s="4" t="s">
        <v>3</v>
      </c>
      <c r="O2362" s="4">
        <v>2</v>
      </c>
      <c r="P2362" s="4"/>
      <c r="Q2362" s="4"/>
      <c r="R2362" s="4"/>
      <c r="S2362" s="4"/>
      <c r="T2362" s="4"/>
      <c r="U2362" s="4"/>
      <c r="V2362" s="4"/>
      <c r="W2362" s="4"/>
    </row>
    <row r="2363" spans="1:23" x14ac:dyDescent="0.2">
      <c r="A2363" s="4">
        <v>50</v>
      </c>
      <c r="B2363" s="4">
        <v>0</v>
      </c>
      <c r="C2363" s="4">
        <v>0</v>
      </c>
      <c r="D2363" s="4">
        <v>1</v>
      </c>
      <c r="E2363" s="4">
        <v>224</v>
      </c>
      <c r="F2363" s="4">
        <f>ROUND(Source!AR2336,O2363)</f>
        <v>0</v>
      </c>
      <c r="G2363" s="4" t="s">
        <v>62</v>
      </c>
      <c r="H2363" s="4" t="s">
        <v>63</v>
      </c>
      <c r="I2363" s="4"/>
      <c r="J2363" s="4"/>
      <c r="K2363" s="4">
        <v>224</v>
      </c>
      <c r="L2363" s="4">
        <v>26</v>
      </c>
      <c r="M2363" s="4">
        <v>3</v>
      </c>
      <c r="N2363" s="4" t="s">
        <v>3</v>
      </c>
      <c r="O2363" s="4">
        <v>2</v>
      </c>
      <c r="P2363" s="4"/>
      <c r="Q2363" s="4"/>
      <c r="R2363" s="4"/>
      <c r="S2363" s="4"/>
      <c r="T2363" s="4"/>
      <c r="U2363" s="4"/>
      <c r="V2363" s="4"/>
      <c r="W2363" s="4"/>
    </row>
    <row r="2364" spans="1:23" x14ac:dyDescent="0.2">
      <c r="A2364" s="4">
        <v>50</v>
      </c>
      <c r="B2364" s="4">
        <v>1</v>
      </c>
      <c r="C2364" s="4">
        <v>0</v>
      </c>
      <c r="D2364" s="4">
        <v>2</v>
      </c>
      <c r="E2364" s="4">
        <v>0</v>
      </c>
      <c r="F2364" s="4">
        <f>ROUND(F2363-F2362,O2364)</f>
        <v>0</v>
      </c>
      <c r="G2364" s="4" t="s">
        <v>64</v>
      </c>
      <c r="H2364" s="4" t="s">
        <v>65</v>
      </c>
      <c r="I2364" s="4"/>
      <c r="J2364" s="4"/>
      <c r="K2364" s="4">
        <v>212</v>
      </c>
      <c r="L2364" s="4">
        <v>27</v>
      </c>
      <c r="M2364" s="4">
        <v>0</v>
      </c>
      <c r="N2364" s="4" t="s">
        <v>3</v>
      </c>
      <c r="O2364" s="4">
        <v>2</v>
      </c>
      <c r="P2364" s="4"/>
      <c r="Q2364" s="4"/>
      <c r="R2364" s="4"/>
      <c r="S2364" s="4"/>
      <c r="T2364" s="4"/>
      <c r="U2364" s="4"/>
      <c r="V2364" s="4"/>
      <c r="W2364" s="4"/>
    </row>
    <row r="2365" spans="1:23" x14ac:dyDescent="0.2">
      <c r="A2365" s="4">
        <v>50</v>
      </c>
      <c r="B2365" s="4">
        <v>1</v>
      </c>
      <c r="C2365" s="4">
        <v>0</v>
      </c>
      <c r="D2365" s="4">
        <v>2</v>
      </c>
      <c r="E2365" s="4">
        <v>0</v>
      </c>
      <c r="F2365" s="4">
        <f>ROUND(F2350+F2351,O2365)</f>
        <v>0</v>
      </c>
      <c r="G2365" s="4" t="s">
        <v>66</v>
      </c>
      <c r="H2365" s="4" t="s">
        <v>67</v>
      </c>
      <c r="I2365" s="4"/>
      <c r="J2365" s="4"/>
      <c r="K2365" s="4">
        <v>212</v>
      </c>
      <c r="L2365" s="4">
        <v>28</v>
      </c>
      <c r="M2365" s="4">
        <v>0</v>
      </c>
      <c r="N2365" s="4" t="s">
        <v>3</v>
      </c>
      <c r="O2365" s="4">
        <v>2</v>
      </c>
      <c r="P2365" s="4"/>
      <c r="Q2365" s="4"/>
      <c r="R2365" s="4"/>
      <c r="S2365" s="4"/>
      <c r="T2365" s="4"/>
      <c r="U2365" s="4"/>
      <c r="V2365" s="4"/>
      <c r="W2365" s="4"/>
    </row>
    <row r="2366" spans="1:23" x14ac:dyDescent="0.2">
      <c r="A2366" s="4">
        <v>50</v>
      </c>
      <c r="B2366" s="4">
        <v>1</v>
      </c>
      <c r="C2366" s="4">
        <v>0</v>
      </c>
      <c r="D2366" s="4">
        <v>2</v>
      </c>
      <c r="E2366" s="4">
        <v>0</v>
      </c>
      <c r="F2366" s="4">
        <f>ROUND((F2364-F2351-F2350)*0.2,O2366)</f>
        <v>0</v>
      </c>
      <c r="G2366" s="4" t="s">
        <v>68</v>
      </c>
      <c r="H2366" s="4" t="s">
        <v>69</v>
      </c>
      <c r="I2366" s="4"/>
      <c r="J2366" s="4"/>
      <c r="K2366" s="4">
        <v>212</v>
      </c>
      <c r="L2366" s="4">
        <v>29</v>
      </c>
      <c r="M2366" s="4">
        <v>0</v>
      </c>
      <c r="N2366" s="4" t="s">
        <v>3</v>
      </c>
      <c r="O2366" s="4">
        <v>2</v>
      </c>
      <c r="P2366" s="4"/>
      <c r="Q2366" s="4"/>
      <c r="R2366" s="4"/>
      <c r="S2366" s="4"/>
      <c r="T2366" s="4"/>
      <c r="U2366" s="4"/>
      <c r="V2366" s="4"/>
      <c r="W2366" s="4"/>
    </row>
    <row r="2367" spans="1:23" x14ac:dyDescent="0.2">
      <c r="A2367" s="4">
        <v>50</v>
      </c>
      <c r="B2367" s="4">
        <v>1</v>
      </c>
      <c r="C2367" s="4">
        <v>0</v>
      </c>
      <c r="D2367" s="4">
        <v>2</v>
      </c>
      <c r="E2367" s="4">
        <v>0</v>
      </c>
      <c r="F2367" s="4">
        <f>ROUND(F2364+F2366,O2367)</f>
        <v>0</v>
      </c>
      <c r="G2367" s="4" t="s">
        <v>70</v>
      </c>
      <c r="H2367" s="4" t="s">
        <v>71</v>
      </c>
      <c r="I2367" s="4"/>
      <c r="J2367" s="4"/>
      <c r="K2367" s="4">
        <v>212</v>
      </c>
      <c r="L2367" s="4">
        <v>30</v>
      </c>
      <c r="M2367" s="4">
        <v>0</v>
      </c>
      <c r="N2367" s="4" t="s">
        <v>3</v>
      </c>
      <c r="O2367" s="4">
        <v>2</v>
      </c>
      <c r="P2367" s="4"/>
      <c r="Q2367" s="4"/>
      <c r="R2367" s="4"/>
      <c r="S2367" s="4"/>
      <c r="T2367" s="4"/>
      <c r="U2367" s="4"/>
      <c r="V2367" s="4"/>
      <c r="W2367" s="4"/>
    </row>
    <row r="2368" spans="1:23" x14ac:dyDescent="0.2">
      <c r="A2368" s="4">
        <v>50</v>
      </c>
      <c r="B2368" s="4">
        <v>1</v>
      </c>
      <c r="C2368" s="4">
        <v>0</v>
      </c>
      <c r="D2368" s="4">
        <v>2</v>
      </c>
      <c r="E2368" s="4">
        <v>213</v>
      </c>
      <c r="F2368" s="4">
        <f>ROUND(F2363*1.2,O2368)</f>
        <v>0</v>
      </c>
      <c r="G2368" s="4" t="s">
        <v>72</v>
      </c>
      <c r="H2368" s="4" t="s">
        <v>73</v>
      </c>
      <c r="I2368" s="4"/>
      <c r="J2368" s="4"/>
      <c r="K2368" s="4">
        <v>212</v>
      </c>
      <c r="L2368" s="4">
        <v>31</v>
      </c>
      <c r="M2368" s="4">
        <v>0</v>
      </c>
      <c r="N2368" s="4" t="s">
        <v>3</v>
      </c>
      <c r="O2368" s="4">
        <v>2</v>
      </c>
      <c r="P2368" s="4"/>
      <c r="Q2368" s="4"/>
      <c r="R2368" s="4"/>
      <c r="S2368" s="4"/>
      <c r="T2368" s="4"/>
      <c r="U2368" s="4"/>
      <c r="V2368" s="4"/>
      <c r="W2368" s="4"/>
    </row>
    <row r="2369" spans="1:245" x14ac:dyDescent="0.2">
      <c r="A2369" s="4">
        <v>50</v>
      </c>
      <c r="B2369" s="4">
        <v>1</v>
      </c>
      <c r="C2369" s="4">
        <v>0</v>
      </c>
      <c r="D2369" s="4">
        <v>2</v>
      </c>
      <c r="E2369" s="4">
        <v>0</v>
      </c>
      <c r="F2369" s="4">
        <f>ROUND(F2368-F2367,O2369)</f>
        <v>0</v>
      </c>
      <c r="G2369" s="4" t="s">
        <v>74</v>
      </c>
      <c r="H2369" s="4" t="s">
        <v>75</v>
      </c>
      <c r="I2369" s="4"/>
      <c r="J2369" s="4"/>
      <c r="K2369" s="4">
        <v>212</v>
      </c>
      <c r="L2369" s="4">
        <v>32</v>
      </c>
      <c r="M2369" s="4">
        <v>0</v>
      </c>
      <c r="N2369" s="4" t="s">
        <v>3</v>
      </c>
      <c r="O2369" s="4">
        <v>2</v>
      </c>
      <c r="P2369" s="4"/>
      <c r="Q2369" s="4"/>
      <c r="R2369" s="4"/>
      <c r="S2369" s="4"/>
      <c r="T2369" s="4"/>
      <c r="U2369" s="4"/>
      <c r="V2369" s="4"/>
      <c r="W2369" s="4"/>
    </row>
    <row r="2371" spans="1:245" x14ac:dyDescent="0.2">
      <c r="A2371" s="1">
        <v>3</v>
      </c>
      <c r="B2371" s="1">
        <v>1</v>
      </c>
      <c r="C2371" s="1"/>
      <c r="D2371" s="1">
        <f>ROW(A2443)</f>
        <v>2443</v>
      </c>
      <c r="E2371" s="1"/>
      <c r="F2371" s="1" t="s">
        <v>343</v>
      </c>
      <c r="G2371" s="1" t="s">
        <v>344</v>
      </c>
      <c r="H2371" s="1" t="s">
        <v>3</v>
      </c>
      <c r="I2371" s="1">
        <v>0</v>
      </c>
      <c r="J2371" s="1" t="s">
        <v>3</v>
      </c>
      <c r="K2371" s="1">
        <v>0</v>
      </c>
      <c r="L2371" s="1" t="s">
        <v>3</v>
      </c>
      <c r="M2371" s="1"/>
      <c r="N2371" s="1"/>
      <c r="O2371" s="1"/>
      <c r="P2371" s="1"/>
      <c r="Q2371" s="1"/>
      <c r="R2371" s="1"/>
      <c r="S2371" s="1"/>
      <c r="T2371" s="1"/>
      <c r="U2371" s="1" t="s">
        <v>3</v>
      </c>
      <c r="V2371" s="1">
        <v>0</v>
      </c>
      <c r="W2371" s="1"/>
      <c r="X2371" s="1"/>
      <c r="Y2371" s="1"/>
      <c r="Z2371" s="1"/>
      <c r="AA2371" s="1"/>
      <c r="AB2371" s="1" t="s">
        <v>3</v>
      </c>
      <c r="AC2371" s="1" t="s">
        <v>3</v>
      </c>
      <c r="AD2371" s="1" t="s">
        <v>3</v>
      </c>
      <c r="AE2371" s="1" t="s">
        <v>3</v>
      </c>
      <c r="AF2371" s="1" t="s">
        <v>3</v>
      </c>
      <c r="AG2371" s="1" t="s">
        <v>3</v>
      </c>
      <c r="AH2371" s="1"/>
      <c r="AI2371" s="1"/>
      <c r="AJ2371" s="1"/>
      <c r="AK2371" s="1"/>
      <c r="AL2371" s="1"/>
      <c r="AM2371" s="1"/>
      <c r="AN2371" s="1"/>
      <c r="AO2371" s="1"/>
      <c r="AP2371" s="1" t="s">
        <v>3</v>
      </c>
      <c r="AQ2371" s="1" t="s">
        <v>3</v>
      </c>
      <c r="AR2371" s="1" t="s">
        <v>3</v>
      </c>
      <c r="AS2371" s="1"/>
      <c r="AT2371" s="1"/>
      <c r="AU2371" s="1"/>
      <c r="AV2371" s="1"/>
      <c r="AW2371" s="1"/>
      <c r="AX2371" s="1"/>
      <c r="AY2371" s="1"/>
      <c r="AZ2371" s="1" t="s">
        <v>3</v>
      </c>
      <c r="BA2371" s="1"/>
      <c r="BB2371" s="1" t="s">
        <v>3</v>
      </c>
      <c r="BC2371" s="1" t="s">
        <v>3</v>
      </c>
      <c r="BD2371" s="1" t="s">
        <v>3</v>
      </c>
      <c r="BE2371" s="1" t="s">
        <v>3</v>
      </c>
      <c r="BF2371" s="1" t="s">
        <v>3</v>
      </c>
      <c r="BG2371" s="1" t="s">
        <v>3</v>
      </c>
      <c r="BH2371" s="1" t="s">
        <v>3</v>
      </c>
      <c r="BI2371" s="1" t="s">
        <v>3</v>
      </c>
      <c r="BJ2371" s="1" t="s">
        <v>3</v>
      </c>
      <c r="BK2371" s="1" t="s">
        <v>3</v>
      </c>
      <c r="BL2371" s="1" t="s">
        <v>3</v>
      </c>
      <c r="BM2371" s="1" t="s">
        <v>3</v>
      </c>
      <c r="BN2371" s="1" t="s">
        <v>3</v>
      </c>
      <c r="BO2371" s="1" t="s">
        <v>3</v>
      </c>
      <c r="BP2371" s="1" t="s">
        <v>3</v>
      </c>
      <c r="BQ2371" s="1"/>
      <c r="BR2371" s="1"/>
      <c r="BS2371" s="1"/>
      <c r="BT2371" s="1"/>
      <c r="BU2371" s="1"/>
      <c r="BV2371" s="1"/>
      <c r="BW2371" s="1"/>
      <c r="BX2371" s="1">
        <v>0</v>
      </c>
      <c r="BY2371" s="1"/>
      <c r="BZ2371" s="1"/>
      <c r="CA2371" s="1"/>
      <c r="CB2371" s="1"/>
      <c r="CC2371" s="1"/>
      <c r="CD2371" s="1"/>
      <c r="CE2371" s="1"/>
      <c r="CF2371" s="1">
        <v>0</v>
      </c>
      <c r="CG2371" s="1">
        <v>0</v>
      </c>
      <c r="CH2371" s="1"/>
      <c r="CI2371" s="1" t="s">
        <v>3</v>
      </c>
      <c r="CJ2371" s="1" t="s">
        <v>3</v>
      </c>
    </row>
    <row r="2373" spans="1:245" x14ac:dyDescent="0.2">
      <c r="A2373" s="2">
        <v>52</v>
      </c>
      <c r="B2373" s="2">
        <f t="shared" ref="B2373:G2373" si="991">B2443</f>
        <v>1</v>
      </c>
      <c r="C2373" s="2">
        <f t="shared" si="991"/>
        <v>3</v>
      </c>
      <c r="D2373" s="2">
        <f t="shared" si="991"/>
        <v>2371</v>
      </c>
      <c r="E2373" s="2">
        <f t="shared" si="991"/>
        <v>0</v>
      </c>
      <c r="F2373" s="2" t="str">
        <f t="shared" si="991"/>
        <v>Новая локальная смета</v>
      </c>
      <c r="G2373" s="2" t="str">
        <f t="shared" si="991"/>
        <v>Пресненский</v>
      </c>
      <c r="H2373" s="2"/>
      <c r="I2373" s="2"/>
      <c r="J2373" s="2"/>
      <c r="K2373" s="2"/>
      <c r="L2373" s="2"/>
      <c r="M2373" s="2"/>
      <c r="N2373" s="2"/>
      <c r="O2373" s="2">
        <f t="shared" ref="O2373:AT2373" si="992">O2443</f>
        <v>0</v>
      </c>
      <c r="P2373" s="2">
        <f t="shared" si="992"/>
        <v>0</v>
      </c>
      <c r="Q2373" s="2">
        <f t="shared" si="992"/>
        <v>0</v>
      </c>
      <c r="R2373" s="2">
        <f t="shared" si="992"/>
        <v>0</v>
      </c>
      <c r="S2373" s="2">
        <f t="shared" si="992"/>
        <v>0</v>
      </c>
      <c r="T2373" s="2">
        <f t="shared" si="992"/>
        <v>0</v>
      </c>
      <c r="U2373" s="2">
        <f t="shared" si="992"/>
        <v>0</v>
      </c>
      <c r="V2373" s="2">
        <f t="shared" si="992"/>
        <v>0</v>
      </c>
      <c r="W2373" s="2">
        <f t="shared" si="992"/>
        <v>0</v>
      </c>
      <c r="X2373" s="2">
        <f t="shared" si="992"/>
        <v>0</v>
      </c>
      <c r="Y2373" s="2">
        <f t="shared" si="992"/>
        <v>0</v>
      </c>
      <c r="Z2373" s="2">
        <f t="shared" si="992"/>
        <v>0</v>
      </c>
      <c r="AA2373" s="2">
        <f t="shared" si="992"/>
        <v>0</v>
      </c>
      <c r="AB2373" s="2">
        <f t="shared" si="992"/>
        <v>0</v>
      </c>
      <c r="AC2373" s="2">
        <f t="shared" si="992"/>
        <v>0</v>
      </c>
      <c r="AD2373" s="2">
        <f t="shared" si="992"/>
        <v>0</v>
      </c>
      <c r="AE2373" s="2">
        <f t="shared" si="992"/>
        <v>0</v>
      </c>
      <c r="AF2373" s="2">
        <f t="shared" si="992"/>
        <v>0</v>
      </c>
      <c r="AG2373" s="2">
        <f t="shared" si="992"/>
        <v>0</v>
      </c>
      <c r="AH2373" s="2">
        <f t="shared" si="992"/>
        <v>0</v>
      </c>
      <c r="AI2373" s="2">
        <f t="shared" si="992"/>
        <v>0</v>
      </c>
      <c r="AJ2373" s="2">
        <f t="shared" si="992"/>
        <v>0</v>
      </c>
      <c r="AK2373" s="2">
        <f t="shared" si="992"/>
        <v>0</v>
      </c>
      <c r="AL2373" s="2">
        <f t="shared" si="992"/>
        <v>0</v>
      </c>
      <c r="AM2373" s="2">
        <f t="shared" si="992"/>
        <v>0</v>
      </c>
      <c r="AN2373" s="2">
        <f t="shared" si="992"/>
        <v>0</v>
      </c>
      <c r="AO2373" s="2">
        <f t="shared" si="992"/>
        <v>0</v>
      </c>
      <c r="AP2373" s="2">
        <f t="shared" si="992"/>
        <v>0</v>
      </c>
      <c r="AQ2373" s="2">
        <f t="shared" si="992"/>
        <v>0</v>
      </c>
      <c r="AR2373" s="2">
        <f t="shared" si="992"/>
        <v>0</v>
      </c>
      <c r="AS2373" s="2">
        <f t="shared" si="992"/>
        <v>0</v>
      </c>
      <c r="AT2373" s="2">
        <f t="shared" si="992"/>
        <v>0</v>
      </c>
      <c r="AU2373" s="2">
        <f t="shared" ref="AU2373:BZ2373" si="993">AU2443</f>
        <v>0</v>
      </c>
      <c r="AV2373" s="2">
        <f t="shared" si="993"/>
        <v>0</v>
      </c>
      <c r="AW2373" s="2">
        <f t="shared" si="993"/>
        <v>0</v>
      </c>
      <c r="AX2373" s="2">
        <f t="shared" si="993"/>
        <v>0</v>
      </c>
      <c r="AY2373" s="2">
        <f t="shared" si="993"/>
        <v>0</v>
      </c>
      <c r="AZ2373" s="2">
        <f t="shared" si="993"/>
        <v>0</v>
      </c>
      <c r="BA2373" s="2">
        <f t="shared" si="993"/>
        <v>0</v>
      </c>
      <c r="BB2373" s="2">
        <f t="shared" si="993"/>
        <v>0</v>
      </c>
      <c r="BC2373" s="2">
        <f t="shared" si="993"/>
        <v>0</v>
      </c>
      <c r="BD2373" s="2">
        <f t="shared" si="993"/>
        <v>0</v>
      </c>
      <c r="BE2373" s="2">
        <f t="shared" si="993"/>
        <v>0</v>
      </c>
      <c r="BF2373" s="2">
        <f t="shared" si="993"/>
        <v>0</v>
      </c>
      <c r="BG2373" s="2">
        <f t="shared" si="993"/>
        <v>0</v>
      </c>
      <c r="BH2373" s="2">
        <f t="shared" si="993"/>
        <v>0</v>
      </c>
      <c r="BI2373" s="2">
        <f t="shared" si="993"/>
        <v>0</v>
      </c>
      <c r="BJ2373" s="2">
        <f t="shared" si="993"/>
        <v>0</v>
      </c>
      <c r="BK2373" s="2">
        <f t="shared" si="993"/>
        <v>0</v>
      </c>
      <c r="BL2373" s="2">
        <f t="shared" si="993"/>
        <v>0</v>
      </c>
      <c r="BM2373" s="2">
        <f t="shared" si="993"/>
        <v>0</v>
      </c>
      <c r="BN2373" s="2">
        <f t="shared" si="993"/>
        <v>0</v>
      </c>
      <c r="BO2373" s="2">
        <f t="shared" si="993"/>
        <v>0</v>
      </c>
      <c r="BP2373" s="2">
        <f t="shared" si="993"/>
        <v>0</v>
      </c>
      <c r="BQ2373" s="2">
        <f t="shared" si="993"/>
        <v>0</v>
      </c>
      <c r="BR2373" s="2">
        <f t="shared" si="993"/>
        <v>0</v>
      </c>
      <c r="BS2373" s="2">
        <f t="shared" si="993"/>
        <v>0</v>
      </c>
      <c r="BT2373" s="2">
        <f t="shared" si="993"/>
        <v>0</v>
      </c>
      <c r="BU2373" s="2">
        <f t="shared" si="993"/>
        <v>0</v>
      </c>
      <c r="BV2373" s="2">
        <f t="shared" si="993"/>
        <v>0</v>
      </c>
      <c r="BW2373" s="2">
        <f t="shared" si="993"/>
        <v>0</v>
      </c>
      <c r="BX2373" s="2">
        <f t="shared" si="993"/>
        <v>0</v>
      </c>
      <c r="BY2373" s="2">
        <f t="shared" si="993"/>
        <v>0</v>
      </c>
      <c r="BZ2373" s="2">
        <f t="shared" si="993"/>
        <v>0</v>
      </c>
      <c r="CA2373" s="2">
        <f t="shared" ref="CA2373:DF2373" si="994">CA2443</f>
        <v>0</v>
      </c>
      <c r="CB2373" s="2">
        <f t="shared" si="994"/>
        <v>0</v>
      </c>
      <c r="CC2373" s="2">
        <f t="shared" si="994"/>
        <v>0</v>
      </c>
      <c r="CD2373" s="2">
        <f t="shared" si="994"/>
        <v>0</v>
      </c>
      <c r="CE2373" s="2">
        <f t="shared" si="994"/>
        <v>0</v>
      </c>
      <c r="CF2373" s="2">
        <f t="shared" si="994"/>
        <v>0</v>
      </c>
      <c r="CG2373" s="2">
        <f t="shared" si="994"/>
        <v>0</v>
      </c>
      <c r="CH2373" s="2">
        <f t="shared" si="994"/>
        <v>0</v>
      </c>
      <c r="CI2373" s="2">
        <f t="shared" si="994"/>
        <v>0</v>
      </c>
      <c r="CJ2373" s="2">
        <f t="shared" si="994"/>
        <v>0</v>
      </c>
      <c r="CK2373" s="2">
        <f t="shared" si="994"/>
        <v>0</v>
      </c>
      <c r="CL2373" s="2">
        <f t="shared" si="994"/>
        <v>0</v>
      </c>
      <c r="CM2373" s="2">
        <f t="shared" si="994"/>
        <v>0</v>
      </c>
      <c r="CN2373" s="2">
        <f t="shared" si="994"/>
        <v>0</v>
      </c>
      <c r="CO2373" s="2">
        <f t="shared" si="994"/>
        <v>0</v>
      </c>
      <c r="CP2373" s="2">
        <f t="shared" si="994"/>
        <v>0</v>
      </c>
      <c r="CQ2373" s="2">
        <f t="shared" si="994"/>
        <v>0</v>
      </c>
      <c r="CR2373" s="2">
        <f t="shared" si="994"/>
        <v>0</v>
      </c>
      <c r="CS2373" s="2">
        <f t="shared" si="994"/>
        <v>0</v>
      </c>
      <c r="CT2373" s="2">
        <f t="shared" si="994"/>
        <v>0</v>
      </c>
      <c r="CU2373" s="2">
        <f t="shared" si="994"/>
        <v>0</v>
      </c>
      <c r="CV2373" s="2">
        <f t="shared" si="994"/>
        <v>0</v>
      </c>
      <c r="CW2373" s="2">
        <f t="shared" si="994"/>
        <v>0</v>
      </c>
      <c r="CX2373" s="2">
        <f t="shared" si="994"/>
        <v>0</v>
      </c>
      <c r="CY2373" s="2">
        <f t="shared" si="994"/>
        <v>0</v>
      </c>
      <c r="CZ2373" s="2">
        <f t="shared" si="994"/>
        <v>0</v>
      </c>
      <c r="DA2373" s="2">
        <f t="shared" si="994"/>
        <v>0</v>
      </c>
      <c r="DB2373" s="2">
        <f t="shared" si="994"/>
        <v>0</v>
      </c>
      <c r="DC2373" s="2">
        <f t="shared" si="994"/>
        <v>0</v>
      </c>
      <c r="DD2373" s="2">
        <f t="shared" si="994"/>
        <v>0</v>
      </c>
      <c r="DE2373" s="2">
        <f t="shared" si="994"/>
        <v>0</v>
      </c>
      <c r="DF2373" s="2">
        <f t="shared" si="994"/>
        <v>0</v>
      </c>
      <c r="DG2373" s="3">
        <f t="shared" ref="DG2373:EL2373" si="995">DG2443</f>
        <v>0</v>
      </c>
      <c r="DH2373" s="3">
        <f t="shared" si="995"/>
        <v>0</v>
      </c>
      <c r="DI2373" s="3">
        <f t="shared" si="995"/>
        <v>0</v>
      </c>
      <c r="DJ2373" s="3">
        <f t="shared" si="995"/>
        <v>0</v>
      </c>
      <c r="DK2373" s="3">
        <f t="shared" si="995"/>
        <v>0</v>
      </c>
      <c r="DL2373" s="3">
        <f t="shared" si="995"/>
        <v>0</v>
      </c>
      <c r="DM2373" s="3">
        <f t="shared" si="995"/>
        <v>0</v>
      </c>
      <c r="DN2373" s="3">
        <f t="shared" si="995"/>
        <v>0</v>
      </c>
      <c r="DO2373" s="3">
        <f t="shared" si="995"/>
        <v>0</v>
      </c>
      <c r="DP2373" s="3">
        <f t="shared" si="995"/>
        <v>0</v>
      </c>
      <c r="DQ2373" s="3">
        <f t="shared" si="995"/>
        <v>0</v>
      </c>
      <c r="DR2373" s="3">
        <f t="shared" si="995"/>
        <v>0</v>
      </c>
      <c r="DS2373" s="3">
        <f t="shared" si="995"/>
        <v>0</v>
      </c>
      <c r="DT2373" s="3">
        <f t="shared" si="995"/>
        <v>0</v>
      </c>
      <c r="DU2373" s="3">
        <f t="shared" si="995"/>
        <v>0</v>
      </c>
      <c r="DV2373" s="3">
        <f t="shared" si="995"/>
        <v>0</v>
      </c>
      <c r="DW2373" s="3">
        <f t="shared" si="995"/>
        <v>0</v>
      </c>
      <c r="DX2373" s="3">
        <f t="shared" si="995"/>
        <v>0</v>
      </c>
      <c r="DY2373" s="3">
        <f t="shared" si="995"/>
        <v>0</v>
      </c>
      <c r="DZ2373" s="3">
        <f t="shared" si="995"/>
        <v>0</v>
      </c>
      <c r="EA2373" s="3">
        <f t="shared" si="995"/>
        <v>0</v>
      </c>
      <c r="EB2373" s="3">
        <f t="shared" si="995"/>
        <v>0</v>
      </c>
      <c r="EC2373" s="3">
        <f t="shared" si="995"/>
        <v>0</v>
      </c>
      <c r="ED2373" s="3">
        <f t="shared" si="995"/>
        <v>0</v>
      </c>
      <c r="EE2373" s="3">
        <f t="shared" si="995"/>
        <v>0</v>
      </c>
      <c r="EF2373" s="3">
        <f t="shared" si="995"/>
        <v>0</v>
      </c>
      <c r="EG2373" s="3">
        <f t="shared" si="995"/>
        <v>0</v>
      </c>
      <c r="EH2373" s="3">
        <f t="shared" si="995"/>
        <v>0</v>
      </c>
      <c r="EI2373" s="3">
        <f t="shared" si="995"/>
        <v>0</v>
      </c>
      <c r="EJ2373" s="3">
        <f t="shared" si="995"/>
        <v>0</v>
      </c>
      <c r="EK2373" s="3">
        <f t="shared" si="995"/>
        <v>0</v>
      </c>
      <c r="EL2373" s="3">
        <f t="shared" si="995"/>
        <v>0</v>
      </c>
      <c r="EM2373" s="3">
        <f t="shared" ref="EM2373:FR2373" si="996">EM2443</f>
        <v>0</v>
      </c>
      <c r="EN2373" s="3">
        <f t="shared" si="996"/>
        <v>0</v>
      </c>
      <c r="EO2373" s="3">
        <f t="shared" si="996"/>
        <v>0</v>
      </c>
      <c r="EP2373" s="3">
        <f t="shared" si="996"/>
        <v>0</v>
      </c>
      <c r="EQ2373" s="3">
        <f t="shared" si="996"/>
        <v>0</v>
      </c>
      <c r="ER2373" s="3">
        <f t="shared" si="996"/>
        <v>0</v>
      </c>
      <c r="ES2373" s="3">
        <f t="shared" si="996"/>
        <v>0</v>
      </c>
      <c r="ET2373" s="3">
        <f t="shared" si="996"/>
        <v>0</v>
      </c>
      <c r="EU2373" s="3">
        <f t="shared" si="996"/>
        <v>0</v>
      </c>
      <c r="EV2373" s="3">
        <f t="shared" si="996"/>
        <v>0</v>
      </c>
      <c r="EW2373" s="3">
        <f t="shared" si="996"/>
        <v>0</v>
      </c>
      <c r="EX2373" s="3">
        <f t="shared" si="996"/>
        <v>0</v>
      </c>
      <c r="EY2373" s="3">
        <f t="shared" si="996"/>
        <v>0</v>
      </c>
      <c r="EZ2373" s="3">
        <f t="shared" si="996"/>
        <v>0</v>
      </c>
      <c r="FA2373" s="3">
        <f t="shared" si="996"/>
        <v>0</v>
      </c>
      <c r="FB2373" s="3">
        <f t="shared" si="996"/>
        <v>0</v>
      </c>
      <c r="FC2373" s="3">
        <f t="shared" si="996"/>
        <v>0</v>
      </c>
      <c r="FD2373" s="3">
        <f t="shared" si="996"/>
        <v>0</v>
      </c>
      <c r="FE2373" s="3">
        <f t="shared" si="996"/>
        <v>0</v>
      </c>
      <c r="FF2373" s="3">
        <f t="shared" si="996"/>
        <v>0</v>
      </c>
      <c r="FG2373" s="3">
        <f t="shared" si="996"/>
        <v>0</v>
      </c>
      <c r="FH2373" s="3">
        <f t="shared" si="996"/>
        <v>0</v>
      </c>
      <c r="FI2373" s="3">
        <f t="shared" si="996"/>
        <v>0</v>
      </c>
      <c r="FJ2373" s="3">
        <f t="shared" si="996"/>
        <v>0</v>
      </c>
      <c r="FK2373" s="3">
        <f t="shared" si="996"/>
        <v>0</v>
      </c>
      <c r="FL2373" s="3">
        <f t="shared" si="996"/>
        <v>0</v>
      </c>
      <c r="FM2373" s="3">
        <f t="shared" si="996"/>
        <v>0</v>
      </c>
      <c r="FN2373" s="3">
        <f t="shared" si="996"/>
        <v>0</v>
      </c>
      <c r="FO2373" s="3">
        <f t="shared" si="996"/>
        <v>0</v>
      </c>
      <c r="FP2373" s="3">
        <f t="shared" si="996"/>
        <v>0</v>
      </c>
      <c r="FQ2373" s="3">
        <f t="shared" si="996"/>
        <v>0</v>
      </c>
      <c r="FR2373" s="3">
        <f t="shared" si="996"/>
        <v>0</v>
      </c>
      <c r="FS2373" s="3">
        <f t="shared" ref="FS2373:GX2373" si="997">FS2443</f>
        <v>0</v>
      </c>
      <c r="FT2373" s="3">
        <f t="shared" si="997"/>
        <v>0</v>
      </c>
      <c r="FU2373" s="3">
        <f t="shared" si="997"/>
        <v>0</v>
      </c>
      <c r="FV2373" s="3">
        <f t="shared" si="997"/>
        <v>0</v>
      </c>
      <c r="FW2373" s="3">
        <f t="shared" si="997"/>
        <v>0</v>
      </c>
      <c r="FX2373" s="3">
        <f t="shared" si="997"/>
        <v>0</v>
      </c>
      <c r="FY2373" s="3">
        <f t="shared" si="997"/>
        <v>0</v>
      </c>
      <c r="FZ2373" s="3">
        <f t="shared" si="997"/>
        <v>0</v>
      </c>
      <c r="GA2373" s="3">
        <f t="shared" si="997"/>
        <v>0</v>
      </c>
      <c r="GB2373" s="3">
        <f t="shared" si="997"/>
        <v>0</v>
      </c>
      <c r="GC2373" s="3">
        <f t="shared" si="997"/>
        <v>0</v>
      </c>
      <c r="GD2373" s="3">
        <f t="shared" si="997"/>
        <v>0</v>
      </c>
      <c r="GE2373" s="3">
        <f t="shared" si="997"/>
        <v>0</v>
      </c>
      <c r="GF2373" s="3">
        <f t="shared" si="997"/>
        <v>0</v>
      </c>
      <c r="GG2373" s="3">
        <f t="shared" si="997"/>
        <v>0</v>
      </c>
      <c r="GH2373" s="3">
        <f t="shared" si="997"/>
        <v>0</v>
      </c>
      <c r="GI2373" s="3">
        <f t="shared" si="997"/>
        <v>0</v>
      </c>
      <c r="GJ2373" s="3">
        <f t="shared" si="997"/>
        <v>0</v>
      </c>
      <c r="GK2373" s="3">
        <f t="shared" si="997"/>
        <v>0</v>
      </c>
      <c r="GL2373" s="3">
        <f t="shared" si="997"/>
        <v>0</v>
      </c>
      <c r="GM2373" s="3">
        <f t="shared" si="997"/>
        <v>0</v>
      </c>
      <c r="GN2373" s="3">
        <f t="shared" si="997"/>
        <v>0</v>
      </c>
      <c r="GO2373" s="3">
        <f t="shared" si="997"/>
        <v>0</v>
      </c>
      <c r="GP2373" s="3">
        <f t="shared" si="997"/>
        <v>0</v>
      </c>
      <c r="GQ2373" s="3">
        <f t="shared" si="997"/>
        <v>0</v>
      </c>
      <c r="GR2373" s="3">
        <f t="shared" si="997"/>
        <v>0</v>
      </c>
      <c r="GS2373" s="3">
        <f t="shared" si="997"/>
        <v>0</v>
      </c>
      <c r="GT2373" s="3">
        <f t="shared" si="997"/>
        <v>0</v>
      </c>
      <c r="GU2373" s="3">
        <f t="shared" si="997"/>
        <v>0</v>
      </c>
      <c r="GV2373" s="3">
        <f t="shared" si="997"/>
        <v>0</v>
      </c>
      <c r="GW2373" s="3">
        <f t="shared" si="997"/>
        <v>0</v>
      </c>
      <c r="GX2373" s="3">
        <f t="shared" si="997"/>
        <v>0</v>
      </c>
    </row>
    <row r="2375" spans="1:245" x14ac:dyDescent="0.2">
      <c r="A2375" s="1">
        <v>4</v>
      </c>
      <c r="B2375" s="1">
        <v>1</v>
      </c>
      <c r="C2375" s="1"/>
      <c r="D2375" s="1">
        <f>ROW(A2414)</f>
        <v>2414</v>
      </c>
      <c r="E2375" s="1"/>
      <c r="F2375" s="1" t="s">
        <v>304</v>
      </c>
      <c r="G2375" s="1" t="s">
        <v>345</v>
      </c>
      <c r="H2375" s="1" t="s">
        <v>3</v>
      </c>
      <c r="I2375" s="1">
        <v>0</v>
      </c>
      <c r="J2375" s="1"/>
      <c r="K2375" s="1">
        <v>0</v>
      </c>
      <c r="L2375" s="1"/>
      <c r="M2375" s="1"/>
      <c r="N2375" s="1"/>
      <c r="O2375" s="1"/>
      <c r="P2375" s="1"/>
      <c r="Q2375" s="1"/>
      <c r="R2375" s="1"/>
      <c r="S2375" s="1"/>
      <c r="T2375" s="1"/>
      <c r="U2375" s="1" t="s">
        <v>3</v>
      </c>
      <c r="V2375" s="1">
        <v>0</v>
      </c>
      <c r="W2375" s="1"/>
      <c r="X2375" s="1"/>
      <c r="Y2375" s="1"/>
      <c r="Z2375" s="1"/>
      <c r="AA2375" s="1"/>
      <c r="AB2375" s="1" t="s">
        <v>3</v>
      </c>
      <c r="AC2375" s="1" t="s">
        <v>3</v>
      </c>
      <c r="AD2375" s="1" t="s">
        <v>3</v>
      </c>
      <c r="AE2375" s="1" t="s">
        <v>3</v>
      </c>
      <c r="AF2375" s="1" t="s">
        <v>3</v>
      </c>
      <c r="AG2375" s="1" t="s">
        <v>3</v>
      </c>
      <c r="AH2375" s="1"/>
      <c r="AI2375" s="1"/>
      <c r="AJ2375" s="1"/>
      <c r="AK2375" s="1"/>
      <c r="AL2375" s="1"/>
      <c r="AM2375" s="1"/>
      <c r="AN2375" s="1"/>
      <c r="AO2375" s="1"/>
      <c r="AP2375" s="1" t="s">
        <v>3</v>
      </c>
      <c r="AQ2375" s="1" t="s">
        <v>3</v>
      </c>
      <c r="AR2375" s="1" t="s">
        <v>3</v>
      </c>
      <c r="AS2375" s="1"/>
      <c r="AT2375" s="1"/>
      <c r="AU2375" s="1"/>
      <c r="AV2375" s="1"/>
      <c r="AW2375" s="1"/>
      <c r="AX2375" s="1"/>
      <c r="AY2375" s="1"/>
      <c r="AZ2375" s="1" t="s">
        <v>3</v>
      </c>
      <c r="BA2375" s="1"/>
      <c r="BB2375" s="1" t="s">
        <v>3</v>
      </c>
      <c r="BC2375" s="1" t="s">
        <v>3</v>
      </c>
      <c r="BD2375" s="1" t="s">
        <v>3</v>
      </c>
      <c r="BE2375" s="1" t="s">
        <v>3</v>
      </c>
      <c r="BF2375" s="1" t="s">
        <v>3</v>
      </c>
      <c r="BG2375" s="1" t="s">
        <v>3</v>
      </c>
      <c r="BH2375" s="1" t="s">
        <v>3</v>
      </c>
      <c r="BI2375" s="1" t="s">
        <v>3</v>
      </c>
      <c r="BJ2375" s="1" t="s">
        <v>3</v>
      </c>
      <c r="BK2375" s="1" t="s">
        <v>3</v>
      </c>
      <c r="BL2375" s="1" t="s">
        <v>3</v>
      </c>
      <c r="BM2375" s="1" t="s">
        <v>3</v>
      </c>
      <c r="BN2375" s="1" t="s">
        <v>3</v>
      </c>
      <c r="BO2375" s="1" t="s">
        <v>3</v>
      </c>
      <c r="BP2375" s="1" t="s">
        <v>3</v>
      </c>
      <c r="BQ2375" s="1"/>
      <c r="BR2375" s="1"/>
      <c r="BS2375" s="1"/>
      <c r="BT2375" s="1"/>
      <c r="BU2375" s="1"/>
      <c r="BV2375" s="1"/>
      <c r="BW2375" s="1"/>
      <c r="BX2375" s="1">
        <v>0</v>
      </c>
      <c r="BY2375" s="1"/>
      <c r="BZ2375" s="1"/>
      <c r="CA2375" s="1"/>
      <c r="CB2375" s="1"/>
      <c r="CC2375" s="1"/>
      <c r="CD2375" s="1"/>
      <c r="CE2375" s="1"/>
      <c r="CF2375" s="1"/>
      <c r="CG2375" s="1"/>
      <c r="CH2375" s="1"/>
      <c r="CI2375" s="1"/>
      <c r="CJ2375" s="1">
        <v>0</v>
      </c>
    </row>
    <row r="2377" spans="1:245" x14ac:dyDescent="0.2">
      <c r="A2377" s="2">
        <v>52</v>
      </c>
      <c r="B2377" s="2">
        <f t="shared" ref="B2377:G2377" si="998">B2414</f>
        <v>1</v>
      </c>
      <c r="C2377" s="2">
        <f t="shared" si="998"/>
        <v>4</v>
      </c>
      <c r="D2377" s="2">
        <f t="shared" si="998"/>
        <v>2375</v>
      </c>
      <c r="E2377" s="2">
        <f t="shared" si="998"/>
        <v>0</v>
      </c>
      <c r="F2377" s="2" t="str">
        <f t="shared" si="998"/>
        <v>Новый раздел</v>
      </c>
      <c r="G2377" s="2" t="str">
        <f t="shared" si="998"/>
        <v>Красная пресня ул. (от пл.Краснопресненской заставы в направлении ул. М. Грузинская)</v>
      </c>
      <c r="H2377" s="2"/>
      <c r="I2377" s="2"/>
      <c r="J2377" s="2"/>
      <c r="K2377" s="2"/>
      <c r="L2377" s="2"/>
      <c r="M2377" s="2"/>
      <c r="N2377" s="2"/>
      <c r="O2377" s="2">
        <f t="shared" ref="O2377:AT2377" si="999">O2414</f>
        <v>0</v>
      </c>
      <c r="P2377" s="2">
        <f t="shared" si="999"/>
        <v>0</v>
      </c>
      <c r="Q2377" s="2">
        <f t="shared" si="999"/>
        <v>0</v>
      </c>
      <c r="R2377" s="2">
        <f t="shared" si="999"/>
        <v>0</v>
      </c>
      <c r="S2377" s="2">
        <f t="shared" si="999"/>
        <v>0</v>
      </c>
      <c r="T2377" s="2">
        <f t="shared" si="999"/>
        <v>0</v>
      </c>
      <c r="U2377" s="2">
        <f t="shared" si="999"/>
        <v>0</v>
      </c>
      <c r="V2377" s="2">
        <f t="shared" si="999"/>
        <v>0</v>
      </c>
      <c r="W2377" s="2">
        <f t="shared" si="999"/>
        <v>0</v>
      </c>
      <c r="X2377" s="2">
        <f t="shared" si="999"/>
        <v>0</v>
      </c>
      <c r="Y2377" s="2">
        <f t="shared" si="999"/>
        <v>0</v>
      </c>
      <c r="Z2377" s="2">
        <f t="shared" si="999"/>
        <v>0</v>
      </c>
      <c r="AA2377" s="2">
        <f t="shared" si="999"/>
        <v>0</v>
      </c>
      <c r="AB2377" s="2">
        <f t="shared" si="999"/>
        <v>0</v>
      </c>
      <c r="AC2377" s="2">
        <f t="shared" si="999"/>
        <v>0</v>
      </c>
      <c r="AD2377" s="2">
        <f t="shared" si="999"/>
        <v>0</v>
      </c>
      <c r="AE2377" s="2">
        <f t="shared" si="999"/>
        <v>0</v>
      </c>
      <c r="AF2377" s="2">
        <f t="shared" si="999"/>
        <v>0</v>
      </c>
      <c r="AG2377" s="2">
        <f t="shared" si="999"/>
        <v>0</v>
      </c>
      <c r="AH2377" s="2">
        <f t="shared" si="999"/>
        <v>0</v>
      </c>
      <c r="AI2377" s="2">
        <f t="shared" si="999"/>
        <v>0</v>
      </c>
      <c r="AJ2377" s="2">
        <f t="shared" si="999"/>
        <v>0</v>
      </c>
      <c r="AK2377" s="2">
        <f t="shared" si="999"/>
        <v>0</v>
      </c>
      <c r="AL2377" s="2">
        <f t="shared" si="999"/>
        <v>0</v>
      </c>
      <c r="AM2377" s="2">
        <f t="shared" si="999"/>
        <v>0</v>
      </c>
      <c r="AN2377" s="2">
        <f t="shared" si="999"/>
        <v>0</v>
      </c>
      <c r="AO2377" s="2">
        <f t="shared" si="999"/>
        <v>0</v>
      </c>
      <c r="AP2377" s="2">
        <f t="shared" si="999"/>
        <v>0</v>
      </c>
      <c r="AQ2377" s="2">
        <f t="shared" si="999"/>
        <v>0</v>
      </c>
      <c r="AR2377" s="2">
        <f t="shared" si="999"/>
        <v>0</v>
      </c>
      <c r="AS2377" s="2">
        <f t="shared" si="999"/>
        <v>0</v>
      </c>
      <c r="AT2377" s="2">
        <f t="shared" si="999"/>
        <v>0</v>
      </c>
      <c r="AU2377" s="2">
        <f t="shared" ref="AU2377:BZ2377" si="1000">AU2414</f>
        <v>0</v>
      </c>
      <c r="AV2377" s="2">
        <f t="shared" si="1000"/>
        <v>0</v>
      </c>
      <c r="AW2377" s="2">
        <f t="shared" si="1000"/>
        <v>0</v>
      </c>
      <c r="AX2377" s="2">
        <f t="shared" si="1000"/>
        <v>0</v>
      </c>
      <c r="AY2377" s="2">
        <f t="shared" si="1000"/>
        <v>0</v>
      </c>
      <c r="AZ2377" s="2">
        <f t="shared" si="1000"/>
        <v>0</v>
      </c>
      <c r="BA2377" s="2">
        <f t="shared" si="1000"/>
        <v>0</v>
      </c>
      <c r="BB2377" s="2">
        <f t="shared" si="1000"/>
        <v>0</v>
      </c>
      <c r="BC2377" s="2">
        <f t="shared" si="1000"/>
        <v>0</v>
      </c>
      <c r="BD2377" s="2">
        <f t="shared" si="1000"/>
        <v>0</v>
      </c>
      <c r="BE2377" s="2">
        <f t="shared" si="1000"/>
        <v>0</v>
      </c>
      <c r="BF2377" s="2">
        <f t="shared" si="1000"/>
        <v>0</v>
      </c>
      <c r="BG2377" s="2">
        <f t="shared" si="1000"/>
        <v>0</v>
      </c>
      <c r="BH2377" s="2">
        <f t="shared" si="1000"/>
        <v>0</v>
      </c>
      <c r="BI2377" s="2">
        <f t="shared" si="1000"/>
        <v>0</v>
      </c>
      <c r="BJ2377" s="2">
        <f t="shared" si="1000"/>
        <v>0</v>
      </c>
      <c r="BK2377" s="2">
        <f t="shared" si="1000"/>
        <v>0</v>
      </c>
      <c r="BL2377" s="2">
        <f t="shared" si="1000"/>
        <v>0</v>
      </c>
      <c r="BM2377" s="2">
        <f t="shared" si="1000"/>
        <v>0</v>
      </c>
      <c r="BN2377" s="2">
        <f t="shared" si="1000"/>
        <v>0</v>
      </c>
      <c r="BO2377" s="2">
        <f t="shared" si="1000"/>
        <v>0</v>
      </c>
      <c r="BP2377" s="2">
        <f t="shared" si="1000"/>
        <v>0</v>
      </c>
      <c r="BQ2377" s="2">
        <f t="shared" si="1000"/>
        <v>0</v>
      </c>
      <c r="BR2377" s="2">
        <f t="shared" si="1000"/>
        <v>0</v>
      </c>
      <c r="BS2377" s="2">
        <f t="shared" si="1000"/>
        <v>0</v>
      </c>
      <c r="BT2377" s="2">
        <f t="shared" si="1000"/>
        <v>0</v>
      </c>
      <c r="BU2377" s="2">
        <f t="shared" si="1000"/>
        <v>0</v>
      </c>
      <c r="BV2377" s="2">
        <f t="shared" si="1000"/>
        <v>0</v>
      </c>
      <c r="BW2377" s="2">
        <f t="shared" si="1000"/>
        <v>0</v>
      </c>
      <c r="BX2377" s="2">
        <f t="shared" si="1000"/>
        <v>0</v>
      </c>
      <c r="BY2377" s="2">
        <f t="shared" si="1000"/>
        <v>0</v>
      </c>
      <c r="BZ2377" s="2">
        <f t="shared" si="1000"/>
        <v>0</v>
      </c>
      <c r="CA2377" s="2">
        <f t="shared" ref="CA2377:DF2377" si="1001">CA2414</f>
        <v>0</v>
      </c>
      <c r="CB2377" s="2">
        <f t="shared" si="1001"/>
        <v>0</v>
      </c>
      <c r="CC2377" s="2">
        <f t="shared" si="1001"/>
        <v>0</v>
      </c>
      <c r="CD2377" s="2">
        <f t="shared" si="1001"/>
        <v>0</v>
      </c>
      <c r="CE2377" s="2">
        <f t="shared" si="1001"/>
        <v>0</v>
      </c>
      <c r="CF2377" s="2">
        <f t="shared" si="1001"/>
        <v>0</v>
      </c>
      <c r="CG2377" s="2">
        <f t="shared" si="1001"/>
        <v>0</v>
      </c>
      <c r="CH2377" s="2">
        <f t="shared" si="1001"/>
        <v>0</v>
      </c>
      <c r="CI2377" s="2">
        <f t="shared" si="1001"/>
        <v>0</v>
      </c>
      <c r="CJ2377" s="2">
        <f t="shared" si="1001"/>
        <v>0</v>
      </c>
      <c r="CK2377" s="2">
        <f t="shared" si="1001"/>
        <v>0</v>
      </c>
      <c r="CL2377" s="2">
        <f t="shared" si="1001"/>
        <v>0</v>
      </c>
      <c r="CM2377" s="2">
        <f t="shared" si="1001"/>
        <v>0</v>
      </c>
      <c r="CN2377" s="2">
        <f t="shared" si="1001"/>
        <v>0</v>
      </c>
      <c r="CO2377" s="2">
        <f t="shared" si="1001"/>
        <v>0</v>
      </c>
      <c r="CP2377" s="2">
        <f t="shared" si="1001"/>
        <v>0</v>
      </c>
      <c r="CQ2377" s="2">
        <f t="shared" si="1001"/>
        <v>0</v>
      </c>
      <c r="CR2377" s="2">
        <f t="shared" si="1001"/>
        <v>0</v>
      </c>
      <c r="CS2377" s="2">
        <f t="shared" si="1001"/>
        <v>0</v>
      </c>
      <c r="CT2377" s="2">
        <f t="shared" si="1001"/>
        <v>0</v>
      </c>
      <c r="CU2377" s="2">
        <f t="shared" si="1001"/>
        <v>0</v>
      </c>
      <c r="CV2377" s="2">
        <f t="shared" si="1001"/>
        <v>0</v>
      </c>
      <c r="CW2377" s="2">
        <f t="shared" si="1001"/>
        <v>0</v>
      </c>
      <c r="CX2377" s="2">
        <f t="shared" si="1001"/>
        <v>0</v>
      </c>
      <c r="CY2377" s="2">
        <f t="shared" si="1001"/>
        <v>0</v>
      </c>
      <c r="CZ2377" s="2">
        <f t="shared" si="1001"/>
        <v>0</v>
      </c>
      <c r="DA2377" s="2">
        <f t="shared" si="1001"/>
        <v>0</v>
      </c>
      <c r="DB2377" s="2">
        <f t="shared" si="1001"/>
        <v>0</v>
      </c>
      <c r="DC2377" s="2">
        <f t="shared" si="1001"/>
        <v>0</v>
      </c>
      <c r="DD2377" s="2">
        <f t="shared" si="1001"/>
        <v>0</v>
      </c>
      <c r="DE2377" s="2">
        <f t="shared" si="1001"/>
        <v>0</v>
      </c>
      <c r="DF2377" s="2">
        <f t="shared" si="1001"/>
        <v>0</v>
      </c>
      <c r="DG2377" s="3">
        <f t="shared" ref="DG2377:EL2377" si="1002">DG2414</f>
        <v>0</v>
      </c>
      <c r="DH2377" s="3">
        <f t="shared" si="1002"/>
        <v>0</v>
      </c>
      <c r="DI2377" s="3">
        <f t="shared" si="1002"/>
        <v>0</v>
      </c>
      <c r="DJ2377" s="3">
        <f t="shared" si="1002"/>
        <v>0</v>
      </c>
      <c r="DK2377" s="3">
        <f t="shared" si="1002"/>
        <v>0</v>
      </c>
      <c r="DL2377" s="3">
        <f t="shared" si="1002"/>
        <v>0</v>
      </c>
      <c r="DM2377" s="3">
        <f t="shared" si="1002"/>
        <v>0</v>
      </c>
      <c r="DN2377" s="3">
        <f t="shared" si="1002"/>
        <v>0</v>
      </c>
      <c r="DO2377" s="3">
        <f t="shared" si="1002"/>
        <v>0</v>
      </c>
      <c r="DP2377" s="3">
        <f t="shared" si="1002"/>
        <v>0</v>
      </c>
      <c r="DQ2377" s="3">
        <f t="shared" si="1002"/>
        <v>0</v>
      </c>
      <c r="DR2377" s="3">
        <f t="shared" si="1002"/>
        <v>0</v>
      </c>
      <c r="DS2377" s="3">
        <f t="shared" si="1002"/>
        <v>0</v>
      </c>
      <c r="DT2377" s="3">
        <f t="shared" si="1002"/>
        <v>0</v>
      </c>
      <c r="DU2377" s="3">
        <f t="shared" si="1002"/>
        <v>0</v>
      </c>
      <c r="DV2377" s="3">
        <f t="shared" si="1002"/>
        <v>0</v>
      </c>
      <c r="DW2377" s="3">
        <f t="shared" si="1002"/>
        <v>0</v>
      </c>
      <c r="DX2377" s="3">
        <f t="shared" si="1002"/>
        <v>0</v>
      </c>
      <c r="DY2377" s="3">
        <f t="shared" si="1002"/>
        <v>0</v>
      </c>
      <c r="DZ2377" s="3">
        <f t="shared" si="1002"/>
        <v>0</v>
      </c>
      <c r="EA2377" s="3">
        <f t="shared" si="1002"/>
        <v>0</v>
      </c>
      <c r="EB2377" s="3">
        <f t="shared" si="1002"/>
        <v>0</v>
      </c>
      <c r="EC2377" s="3">
        <f t="shared" si="1002"/>
        <v>0</v>
      </c>
      <c r="ED2377" s="3">
        <f t="shared" si="1002"/>
        <v>0</v>
      </c>
      <c r="EE2377" s="3">
        <f t="shared" si="1002"/>
        <v>0</v>
      </c>
      <c r="EF2377" s="3">
        <f t="shared" si="1002"/>
        <v>0</v>
      </c>
      <c r="EG2377" s="3">
        <f t="shared" si="1002"/>
        <v>0</v>
      </c>
      <c r="EH2377" s="3">
        <f t="shared" si="1002"/>
        <v>0</v>
      </c>
      <c r="EI2377" s="3">
        <f t="shared" si="1002"/>
        <v>0</v>
      </c>
      <c r="EJ2377" s="3">
        <f t="shared" si="1002"/>
        <v>0</v>
      </c>
      <c r="EK2377" s="3">
        <f t="shared" si="1002"/>
        <v>0</v>
      </c>
      <c r="EL2377" s="3">
        <f t="shared" si="1002"/>
        <v>0</v>
      </c>
      <c r="EM2377" s="3">
        <f t="shared" ref="EM2377:FR2377" si="1003">EM2414</f>
        <v>0</v>
      </c>
      <c r="EN2377" s="3">
        <f t="shared" si="1003"/>
        <v>0</v>
      </c>
      <c r="EO2377" s="3">
        <f t="shared" si="1003"/>
        <v>0</v>
      </c>
      <c r="EP2377" s="3">
        <f t="shared" si="1003"/>
        <v>0</v>
      </c>
      <c r="EQ2377" s="3">
        <f t="shared" si="1003"/>
        <v>0</v>
      </c>
      <c r="ER2377" s="3">
        <f t="shared" si="1003"/>
        <v>0</v>
      </c>
      <c r="ES2377" s="3">
        <f t="shared" si="1003"/>
        <v>0</v>
      </c>
      <c r="ET2377" s="3">
        <f t="shared" si="1003"/>
        <v>0</v>
      </c>
      <c r="EU2377" s="3">
        <f t="shared" si="1003"/>
        <v>0</v>
      </c>
      <c r="EV2377" s="3">
        <f t="shared" si="1003"/>
        <v>0</v>
      </c>
      <c r="EW2377" s="3">
        <f t="shared" si="1003"/>
        <v>0</v>
      </c>
      <c r="EX2377" s="3">
        <f t="shared" si="1003"/>
        <v>0</v>
      </c>
      <c r="EY2377" s="3">
        <f t="shared" si="1003"/>
        <v>0</v>
      </c>
      <c r="EZ2377" s="3">
        <f t="shared" si="1003"/>
        <v>0</v>
      </c>
      <c r="FA2377" s="3">
        <f t="shared" si="1003"/>
        <v>0</v>
      </c>
      <c r="FB2377" s="3">
        <f t="shared" si="1003"/>
        <v>0</v>
      </c>
      <c r="FC2377" s="3">
        <f t="shared" si="1003"/>
        <v>0</v>
      </c>
      <c r="FD2377" s="3">
        <f t="shared" si="1003"/>
        <v>0</v>
      </c>
      <c r="FE2377" s="3">
        <f t="shared" si="1003"/>
        <v>0</v>
      </c>
      <c r="FF2377" s="3">
        <f t="shared" si="1003"/>
        <v>0</v>
      </c>
      <c r="FG2377" s="3">
        <f t="shared" si="1003"/>
        <v>0</v>
      </c>
      <c r="FH2377" s="3">
        <f t="shared" si="1003"/>
        <v>0</v>
      </c>
      <c r="FI2377" s="3">
        <f t="shared" si="1003"/>
        <v>0</v>
      </c>
      <c r="FJ2377" s="3">
        <f t="shared" si="1003"/>
        <v>0</v>
      </c>
      <c r="FK2377" s="3">
        <f t="shared" si="1003"/>
        <v>0</v>
      </c>
      <c r="FL2377" s="3">
        <f t="shared" si="1003"/>
        <v>0</v>
      </c>
      <c r="FM2377" s="3">
        <f t="shared" si="1003"/>
        <v>0</v>
      </c>
      <c r="FN2377" s="3">
        <f t="shared" si="1003"/>
        <v>0</v>
      </c>
      <c r="FO2377" s="3">
        <f t="shared" si="1003"/>
        <v>0</v>
      </c>
      <c r="FP2377" s="3">
        <f t="shared" si="1003"/>
        <v>0</v>
      </c>
      <c r="FQ2377" s="3">
        <f t="shared" si="1003"/>
        <v>0</v>
      </c>
      <c r="FR2377" s="3">
        <f t="shared" si="1003"/>
        <v>0</v>
      </c>
      <c r="FS2377" s="3">
        <f t="shared" ref="FS2377:GX2377" si="1004">FS2414</f>
        <v>0</v>
      </c>
      <c r="FT2377" s="3">
        <f t="shared" si="1004"/>
        <v>0</v>
      </c>
      <c r="FU2377" s="3">
        <f t="shared" si="1004"/>
        <v>0</v>
      </c>
      <c r="FV2377" s="3">
        <f t="shared" si="1004"/>
        <v>0</v>
      </c>
      <c r="FW2377" s="3">
        <f t="shared" si="1004"/>
        <v>0</v>
      </c>
      <c r="FX2377" s="3">
        <f t="shared" si="1004"/>
        <v>0</v>
      </c>
      <c r="FY2377" s="3">
        <f t="shared" si="1004"/>
        <v>0</v>
      </c>
      <c r="FZ2377" s="3">
        <f t="shared" si="1004"/>
        <v>0</v>
      </c>
      <c r="GA2377" s="3">
        <f t="shared" si="1004"/>
        <v>0</v>
      </c>
      <c r="GB2377" s="3">
        <f t="shared" si="1004"/>
        <v>0</v>
      </c>
      <c r="GC2377" s="3">
        <f t="shared" si="1004"/>
        <v>0</v>
      </c>
      <c r="GD2377" s="3">
        <f t="shared" si="1004"/>
        <v>0</v>
      </c>
      <c r="GE2377" s="3">
        <f t="shared" si="1004"/>
        <v>0</v>
      </c>
      <c r="GF2377" s="3">
        <f t="shared" si="1004"/>
        <v>0</v>
      </c>
      <c r="GG2377" s="3">
        <f t="shared" si="1004"/>
        <v>0</v>
      </c>
      <c r="GH2377" s="3">
        <f t="shared" si="1004"/>
        <v>0</v>
      </c>
      <c r="GI2377" s="3">
        <f t="shared" si="1004"/>
        <v>0</v>
      </c>
      <c r="GJ2377" s="3">
        <f t="shared" si="1004"/>
        <v>0</v>
      </c>
      <c r="GK2377" s="3">
        <f t="shared" si="1004"/>
        <v>0</v>
      </c>
      <c r="GL2377" s="3">
        <f t="shared" si="1004"/>
        <v>0</v>
      </c>
      <c r="GM2377" s="3">
        <f t="shared" si="1004"/>
        <v>0</v>
      </c>
      <c r="GN2377" s="3">
        <f t="shared" si="1004"/>
        <v>0</v>
      </c>
      <c r="GO2377" s="3">
        <f t="shared" si="1004"/>
        <v>0</v>
      </c>
      <c r="GP2377" s="3">
        <f t="shared" si="1004"/>
        <v>0</v>
      </c>
      <c r="GQ2377" s="3">
        <f t="shared" si="1004"/>
        <v>0</v>
      </c>
      <c r="GR2377" s="3">
        <f t="shared" si="1004"/>
        <v>0</v>
      </c>
      <c r="GS2377" s="3">
        <f t="shared" si="1004"/>
        <v>0</v>
      </c>
      <c r="GT2377" s="3">
        <f t="shared" si="1004"/>
        <v>0</v>
      </c>
      <c r="GU2377" s="3">
        <f t="shared" si="1004"/>
        <v>0</v>
      </c>
      <c r="GV2377" s="3">
        <f t="shared" si="1004"/>
        <v>0</v>
      </c>
      <c r="GW2377" s="3">
        <f t="shared" si="1004"/>
        <v>0</v>
      </c>
      <c r="GX2377" s="3">
        <f t="shared" si="1004"/>
        <v>0</v>
      </c>
    </row>
    <row r="2379" spans="1:245" x14ac:dyDescent="0.2">
      <c r="A2379" s="1">
        <v>5</v>
      </c>
      <c r="B2379" s="1">
        <v>1</v>
      </c>
      <c r="C2379" s="1"/>
      <c r="D2379" s="1">
        <f>ROW(A2385)</f>
        <v>2385</v>
      </c>
      <c r="E2379" s="1"/>
      <c r="F2379" s="1" t="s">
        <v>280</v>
      </c>
      <c r="G2379" s="1" t="s">
        <v>81</v>
      </c>
      <c r="H2379" s="1" t="s">
        <v>3</v>
      </c>
      <c r="I2379" s="1">
        <v>0</v>
      </c>
      <c r="J2379" s="1"/>
      <c r="K2379" s="1">
        <v>-1</v>
      </c>
      <c r="L2379" s="1"/>
      <c r="M2379" s="1"/>
      <c r="N2379" s="1"/>
      <c r="O2379" s="1"/>
      <c r="P2379" s="1"/>
      <c r="Q2379" s="1"/>
      <c r="R2379" s="1"/>
      <c r="S2379" s="1"/>
      <c r="T2379" s="1"/>
      <c r="U2379" s="1" t="s">
        <v>3</v>
      </c>
      <c r="V2379" s="1">
        <v>0</v>
      </c>
      <c r="W2379" s="1"/>
      <c r="X2379" s="1"/>
      <c r="Y2379" s="1"/>
      <c r="Z2379" s="1"/>
      <c r="AA2379" s="1"/>
      <c r="AB2379" s="1" t="s">
        <v>3</v>
      </c>
      <c r="AC2379" s="1" t="s">
        <v>3</v>
      </c>
      <c r="AD2379" s="1" t="s">
        <v>3</v>
      </c>
      <c r="AE2379" s="1" t="s">
        <v>3</v>
      </c>
      <c r="AF2379" s="1" t="s">
        <v>3</v>
      </c>
      <c r="AG2379" s="1" t="s">
        <v>3</v>
      </c>
      <c r="AH2379" s="1"/>
      <c r="AI2379" s="1"/>
      <c r="AJ2379" s="1"/>
      <c r="AK2379" s="1"/>
      <c r="AL2379" s="1"/>
      <c r="AM2379" s="1"/>
      <c r="AN2379" s="1"/>
      <c r="AO2379" s="1"/>
      <c r="AP2379" s="1" t="s">
        <v>3</v>
      </c>
      <c r="AQ2379" s="1" t="s">
        <v>3</v>
      </c>
      <c r="AR2379" s="1" t="s">
        <v>3</v>
      </c>
      <c r="AS2379" s="1"/>
      <c r="AT2379" s="1"/>
      <c r="AU2379" s="1"/>
      <c r="AV2379" s="1"/>
      <c r="AW2379" s="1"/>
      <c r="AX2379" s="1"/>
      <c r="AY2379" s="1"/>
      <c r="AZ2379" s="1" t="s">
        <v>3</v>
      </c>
      <c r="BA2379" s="1"/>
      <c r="BB2379" s="1" t="s">
        <v>3</v>
      </c>
      <c r="BC2379" s="1" t="s">
        <v>3</v>
      </c>
      <c r="BD2379" s="1" t="s">
        <v>3</v>
      </c>
      <c r="BE2379" s="1" t="s">
        <v>3</v>
      </c>
      <c r="BF2379" s="1" t="s">
        <v>3</v>
      </c>
      <c r="BG2379" s="1" t="s">
        <v>3</v>
      </c>
      <c r="BH2379" s="1" t="s">
        <v>3</v>
      </c>
      <c r="BI2379" s="1" t="s">
        <v>3</v>
      </c>
      <c r="BJ2379" s="1" t="s">
        <v>3</v>
      </c>
      <c r="BK2379" s="1" t="s">
        <v>3</v>
      </c>
      <c r="BL2379" s="1" t="s">
        <v>3</v>
      </c>
      <c r="BM2379" s="1" t="s">
        <v>3</v>
      </c>
      <c r="BN2379" s="1" t="s">
        <v>3</v>
      </c>
      <c r="BO2379" s="1" t="s">
        <v>3</v>
      </c>
      <c r="BP2379" s="1" t="s">
        <v>3</v>
      </c>
      <c r="BQ2379" s="1"/>
      <c r="BR2379" s="1"/>
      <c r="BS2379" s="1"/>
      <c r="BT2379" s="1"/>
      <c r="BU2379" s="1"/>
      <c r="BV2379" s="1"/>
      <c r="BW2379" s="1"/>
      <c r="BX2379" s="1">
        <v>0</v>
      </c>
      <c r="BY2379" s="1"/>
      <c r="BZ2379" s="1"/>
      <c r="CA2379" s="1"/>
      <c r="CB2379" s="1"/>
      <c r="CC2379" s="1"/>
      <c r="CD2379" s="1"/>
      <c r="CE2379" s="1"/>
      <c r="CF2379" s="1"/>
      <c r="CG2379" s="1"/>
      <c r="CH2379" s="1"/>
      <c r="CI2379" s="1"/>
      <c r="CJ2379" s="1">
        <v>0</v>
      </c>
    </row>
    <row r="2381" spans="1:245" x14ac:dyDescent="0.2">
      <c r="A2381" s="2">
        <v>52</v>
      </c>
      <c r="B2381" s="2">
        <f t="shared" ref="B2381:G2381" si="1005">B2385</f>
        <v>1</v>
      </c>
      <c r="C2381" s="2">
        <f t="shared" si="1005"/>
        <v>5</v>
      </c>
      <c r="D2381" s="2">
        <f t="shared" si="1005"/>
        <v>2379</v>
      </c>
      <c r="E2381" s="2">
        <f t="shared" si="1005"/>
        <v>0</v>
      </c>
      <c r="F2381" s="2" t="str">
        <f t="shared" si="1005"/>
        <v>1.1.4</v>
      </c>
      <c r="G2381" s="2" t="str">
        <f t="shared" si="1005"/>
        <v>Прочие работы</v>
      </c>
      <c r="H2381" s="2"/>
      <c r="I2381" s="2"/>
      <c r="J2381" s="2"/>
      <c r="K2381" s="2"/>
      <c r="L2381" s="2"/>
      <c r="M2381" s="2"/>
      <c r="N2381" s="2"/>
      <c r="O2381" s="2">
        <f t="shared" ref="O2381:AT2381" si="1006">O2385</f>
        <v>0</v>
      </c>
      <c r="P2381" s="2">
        <f t="shared" si="1006"/>
        <v>0</v>
      </c>
      <c r="Q2381" s="2">
        <f t="shared" si="1006"/>
        <v>0</v>
      </c>
      <c r="R2381" s="2">
        <f t="shared" si="1006"/>
        <v>0</v>
      </c>
      <c r="S2381" s="2">
        <f t="shared" si="1006"/>
        <v>0</v>
      </c>
      <c r="T2381" s="2">
        <f t="shared" si="1006"/>
        <v>0</v>
      </c>
      <c r="U2381" s="2">
        <f t="shared" si="1006"/>
        <v>0</v>
      </c>
      <c r="V2381" s="2">
        <f t="shared" si="1006"/>
        <v>0</v>
      </c>
      <c r="W2381" s="2">
        <f t="shared" si="1006"/>
        <v>0</v>
      </c>
      <c r="X2381" s="2">
        <f t="shared" si="1006"/>
        <v>0</v>
      </c>
      <c r="Y2381" s="2">
        <f t="shared" si="1006"/>
        <v>0</v>
      </c>
      <c r="Z2381" s="2">
        <f t="shared" si="1006"/>
        <v>0</v>
      </c>
      <c r="AA2381" s="2">
        <f t="shared" si="1006"/>
        <v>0</v>
      </c>
      <c r="AB2381" s="2">
        <f t="shared" si="1006"/>
        <v>0</v>
      </c>
      <c r="AC2381" s="2">
        <f t="shared" si="1006"/>
        <v>0</v>
      </c>
      <c r="AD2381" s="2">
        <f t="shared" si="1006"/>
        <v>0</v>
      </c>
      <c r="AE2381" s="2">
        <f t="shared" si="1006"/>
        <v>0</v>
      </c>
      <c r="AF2381" s="2">
        <f t="shared" si="1006"/>
        <v>0</v>
      </c>
      <c r="AG2381" s="2">
        <f t="shared" si="1006"/>
        <v>0</v>
      </c>
      <c r="AH2381" s="2">
        <f t="shared" si="1006"/>
        <v>0</v>
      </c>
      <c r="AI2381" s="2">
        <f t="shared" si="1006"/>
        <v>0</v>
      </c>
      <c r="AJ2381" s="2">
        <f t="shared" si="1006"/>
        <v>0</v>
      </c>
      <c r="AK2381" s="2">
        <f t="shared" si="1006"/>
        <v>0</v>
      </c>
      <c r="AL2381" s="2">
        <f t="shared" si="1006"/>
        <v>0</v>
      </c>
      <c r="AM2381" s="2">
        <f t="shared" si="1006"/>
        <v>0</v>
      </c>
      <c r="AN2381" s="2">
        <f t="shared" si="1006"/>
        <v>0</v>
      </c>
      <c r="AO2381" s="2">
        <f t="shared" si="1006"/>
        <v>0</v>
      </c>
      <c r="AP2381" s="2">
        <f t="shared" si="1006"/>
        <v>0</v>
      </c>
      <c r="AQ2381" s="2">
        <f t="shared" si="1006"/>
        <v>0</v>
      </c>
      <c r="AR2381" s="2">
        <f t="shared" si="1006"/>
        <v>0</v>
      </c>
      <c r="AS2381" s="2">
        <f t="shared" si="1006"/>
        <v>0</v>
      </c>
      <c r="AT2381" s="2">
        <f t="shared" si="1006"/>
        <v>0</v>
      </c>
      <c r="AU2381" s="2">
        <f t="shared" ref="AU2381:BZ2381" si="1007">AU2385</f>
        <v>0</v>
      </c>
      <c r="AV2381" s="2">
        <f t="shared" si="1007"/>
        <v>0</v>
      </c>
      <c r="AW2381" s="2">
        <f t="shared" si="1007"/>
        <v>0</v>
      </c>
      <c r="AX2381" s="2">
        <f t="shared" si="1007"/>
        <v>0</v>
      </c>
      <c r="AY2381" s="2">
        <f t="shared" si="1007"/>
        <v>0</v>
      </c>
      <c r="AZ2381" s="2">
        <f t="shared" si="1007"/>
        <v>0</v>
      </c>
      <c r="BA2381" s="2">
        <f t="shared" si="1007"/>
        <v>0</v>
      </c>
      <c r="BB2381" s="2">
        <f t="shared" si="1007"/>
        <v>0</v>
      </c>
      <c r="BC2381" s="2">
        <f t="shared" si="1007"/>
        <v>0</v>
      </c>
      <c r="BD2381" s="2">
        <f t="shared" si="1007"/>
        <v>0</v>
      </c>
      <c r="BE2381" s="2">
        <f t="shared" si="1007"/>
        <v>0</v>
      </c>
      <c r="BF2381" s="2">
        <f t="shared" si="1007"/>
        <v>0</v>
      </c>
      <c r="BG2381" s="2">
        <f t="shared" si="1007"/>
        <v>0</v>
      </c>
      <c r="BH2381" s="2">
        <f t="shared" si="1007"/>
        <v>0</v>
      </c>
      <c r="BI2381" s="2">
        <f t="shared" si="1007"/>
        <v>0</v>
      </c>
      <c r="BJ2381" s="2">
        <f t="shared" si="1007"/>
        <v>0</v>
      </c>
      <c r="BK2381" s="2">
        <f t="shared" si="1007"/>
        <v>0</v>
      </c>
      <c r="BL2381" s="2">
        <f t="shared" si="1007"/>
        <v>0</v>
      </c>
      <c r="BM2381" s="2">
        <f t="shared" si="1007"/>
        <v>0</v>
      </c>
      <c r="BN2381" s="2">
        <f t="shared" si="1007"/>
        <v>0</v>
      </c>
      <c r="BO2381" s="2">
        <f t="shared" si="1007"/>
        <v>0</v>
      </c>
      <c r="BP2381" s="2">
        <f t="shared" si="1007"/>
        <v>0</v>
      </c>
      <c r="BQ2381" s="2">
        <f t="shared" si="1007"/>
        <v>0</v>
      </c>
      <c r="BR2381" s="2">
        <f t="shared" si="1007"/>
        <v>0</v>
      </c>
      <c r="BS2381" s="2">
        <f t="shared" si="1007"/>
        <v>0</v>
      </c>
      <c r="BT2381" s="2">
        <f t="shared" si="1007"/>
        <v>0</v>
      </c>
      <c r="BU2381" s="2">
        <f t="shared" si="1007"/>
        <v>0</v>
      </c>
      <c r="BV2381" s="2">
        <f t="shared" si="1007"/>
        <v>0</v>
      </c>
      <c r="BW2381" s="2">
        <f t="shared" si="1007"/>
        <v>0</v>
      </c>
      <c r="BX2381" s="2">
        <f t="shared" si="1007"/>
        <v>0</v>
      </c>
      <c r="BY2381" s="2">
        <f t="shared" si="1007"/>
        <v>0</v>
      </c>
      <c r="BZ2381" s="2">
        <f t="shared" si="1007"/>
        <v>0</v>
      </c>
      <c r="CA2381" s="2">
        <f t="shared" ref="CA2381:DF2381" si="1008">CA2385</f>
        <v>0</v>
      </c>
      <c r="CB2381" s="2">
        <f t="shared" si="1008"/>
        <v>0</v>
      </c>
      <c r="CC2381" s="2">
        <f t="shared" si="1008"/>
        <v>0</v>
      </c>
      <c r="CD2381" s="2">
        <f t="shared" si="1008"/>
        <v>0</v>
      </c>
      <c r="CE2381" s="2">
        <f t="shared" si="1008"/>
        <v>0</v>
      </c>
      <c r="CF2381" s="2">
        <f t="shared" si="1008"/>
        <v>0</v>
      </c>
      <c r="CG2381" s="2">
        <f t="shared" si="1008"/>
        <v>0</v>
      </c>
      <c r="CH2381" s="2">
        <f t="shared" si="1008"/>
        <v>0</v>
      </c>
      <c r="CI2381" s="2">
        <f t="shared" si="1008"/>
        <v>0</v>
      </c>
      <c r="CJ2381" s="2">
        <f t="shared" si="1008"/>
        <v>0</v>
      </c>
      <c r="CK2381" s="2">
        <f t="shared" si="1008"/>
        <v>0</v>
      </c>
      <c r="CL2381" s="2">
        <f t="shared" si="1008"/>
        <v>0</v>
      </c>
      <c r="CM2381" s="2">
        <f t="shared" si="1008"/>
        <v>0</v>
      </c>
      <c r="CN2381" s="2">
        <f t="shared" si="1008"/>
        <v>0</v>
      </c>
      <c r="CO2381" s="2">
        <f t="shared" si="1008"/>
        <v>0</v>
      </c>
      <c r="CP2381" s="2">
        <f t="shared" si="1008"/>
        <v>0</v>
      </c>
      <c r="CQ2381" s="2">
        <f t="shared" si="1008"/>
        <v>0</v>
      </c>
      <c r="CR2381" s="2">
        <f t="shared" si="1008"/>
        <v>0</v>
      </c>
      <c r="CS2381" s="2">
        <f t="shared" si="1008"/>
        <v>0</v>
      </c>
      <c r="CT2381" s="2">
        <f t="shared" si="1008"/>
        <v>0</v>
      </c>
      <c r="CU2381" s="2">
        <f t="shared" si="1008"/>
        <v>0</v>
      </c>
      <c r="CV2381" s="2">
        <f t="shared" si="1008"/>
        <v>0</v>
      </c>
      <c r="CW2381" s="2">
        <f t="shared" si="1008"/>
        <v>0</v>
      </c>
      <c r="CX2381" s="2">
        <f t="shared" si="1008"/>
        <v>0</v>
      </c>
      <c r="CY2381" s="2">
        <f t="shared" si="1008"/>
        <v>0</v>
      </c>
      <c r="CZ2381" s="2">
        <f t="shared" si="1008"/>
        <v>0</v>
      </c>
      <c r="DA2381" s="2">
        <f t="shared" si="1008"/>
        <v>0</v>
      </c>
      <c r="DB2381" s="2">
        <f t="shared" si="1008"/>
        <v>0</v>
      </c>
      <c r="DC2381" s="2">
        <f t="shared" si="1008"/>
        <v>0</v>
      </c>
      <c r="DD2381" s="2">
        <f t="shared" si="1008"/>
        <v>0</v>
      </c>
      <c r="DE2381" s="2">
        <f t="shared" si="1008"/>
        <v>0</v>
      </c>
      <c r="DF2381" s="2">
        <f t="shared" si="1008"/>
        <v>0</v>
      </c>
      <c r="DG2381" s="3">
        <f t="shared" ref="DG2381:EL2381" si="1009">DG2385</f>
        <v>0</v>
      </c>
      <c r="DH2381" s="3">
        <f t="shared" si="1009"/>
        <v>0</v>
      </c>
      <c r="DI2381" s="3">
        <f t="shared" si="1009"/>
        <v>0</v>
      </c>
      <c r="DJ2381" s="3">
        <f t="shared" si="1009"/>
        <v>0</v>
      </c>
      <c r="DK2381" s="3">
        <f t="shared" si="1009"/>
        <v>0</v>
      </c>
      <c r="DL2381" s="3">
        <f t="shared" si="1009"/>
        <v>0</v>
      </c>
      <c r="DM2381" s="3">
        <f t="shared" si="1009"/>
        <v>0</v>
      </c>
      <c r="DN2381" s="3">
        <f t="shared" si="1009"/>
        <v>0</v>
      </c>
      <c r="DO2381" s="3">
        <f t="shared" si="1009"/>
        <v>0</v>
      </c>
      <c r="DP2381" s="3">
        <f t="shared" si="1009"/>
        <v>0</v>
      </c>
      <c r="DQ2381" s="3">
        <f t="shared" si="1009"/>
        <v>0</v>
      </c>
      <c r="DR2381" s="3">
        <f t="shared" si="1009"/>
        <v>0</v>
      </c>
      <c r="DS2381" s="3">
        <f t="shared" si="1009"/>
        <v>0</v>
      </c>
      <c r="DT2381" s="3">
        <f t="shared" si="1009"/>
        <v>0</v>
      </c>
      <c r="DU2381" s="3">
        <f t="shared" si="1009"/>
        <v>0</v>
      </c>
      <c r="DV2381" s="3">
        <f t="shared" si="1009"/>
        <v>0</v>
      </c>
      <c r="DW2381" s="3">
        <f t="shared" si="1009"/>
        <v>0</v>
      </c>
      <c r="DX2381" s="3">
        <f t="shared" si="1009"/>
        <v>0</v>
      </c>
      <c r="DY2381" s="3">
        <f t="shared" si="1009"/>
        <v>0</v>
      </c>
      <c r="DZ2381" s="3">
        <f t="shared" si="1009"/>
        <v>0</v>
      </c>
      <c r="EA2381" s="3">
        <f t="shared" si="1009"/>
        <v>0</v>
      </c>
      <c r="EB2381" s="3">
        <f t="shared" si="1009"/>
        <v>0</v>
      </c>
      <c r="EC2381" s="3">
        <f t="shared" si="1009"/>
        <v>0</v>
      </c>
      <c r="ED2381" s="3">
        <f t="shared" si="1009"/>
        <v>0</v>
      </c>
      <c r="EE2381" s="3">
        <f t="shared" si="1009"/>
        <v>0</v>
      </c>
      <c r="EF2381" s="3">
        <f t="shared" si="1009"/>
        <v>0</v>
      </c>
      <c r="EG2381" s="3">
        <f t="shared" si="1009"/>
        <v>0</v>
      </c>
      <c r="EH2381" s="3">
        <f t="shared" si="1009"/>
        <v>0</v>
      </c>
      <c r="EI2381" s="3">
        <f t="shared" si="1009"/>
        <v>0</v>
      </c>
      <c r="EJ2381" s="3">
        <f t="shared" si="1009"/>
        <v>0</v>
      </c>
      <c r="EK2381" s="3">
        <f t="shared" si="1009"/>
        <v>0</v>
      </c>
      <c r="EL2381" s="3">
        <f t="shared" si="1009"/>
        <v>0</v>
      </c>
      <c r="EM2381" s="3">
        <f t="shared" ref="EM2381:FR2381" si="1010">EM2385</f>
        <v>0</v>
      </c>
      <c r="EN2381" s="3">
        <f t="shared" si="1010"/>
        <v>0</v>
      </c>
      <c r="EO2381" s="3">
        <f t="shared" si="1010"/>
        <v>0</v>
      </c>
      <c r="EP2381" s="3">
        <f t="shared" si="1010"/>
        <v>0</v>
      </c>
      <c r="EQ2381" s="3">
        <f t="shared" si="1010"/>
        <v>0</v>
      </c>
      <c r="ER2381" s="3">
        <f t="shared" si="1010"/>
        <v>0</v>
      </c>
      <c r="ES2381" s="3">
        <f t="shared" si="1010"/>
        <v>0</v>
      </c>
      <c r="ET2381" s="3">
        <f t="shared" si="1010"/>
        <v>0</v>
      </c>
      <c r="EU2381" s="3">
        <f t="shared" si="1010"/>
        <v>0</v>
      </c>
      <c r="EV2381" s="3">
        <f t="shared" si="1010"/>
        <v>0</v>
      </c>
      <c r="EW2381" s="3">
        <f t="shared" si="1010"/>
        <v>0</v>
      </c>
      <c r="EX2381" s="3">
        <f t="shared" si="1010"/>
        <v>0</v>
      </c>
      <c r="EY2381" s="3">
        <f t="shared" si="1010"/>
        <v>0</v>
      </c>
      <c r="EZ2381" s="3">
        <f t="shared" si="1010"/>
        <v>0</v>
      </c>
      <c r="FA2381" s="3">
        <f t="shared" si="1010"/>
        <v>0</v>
      </c>
      <c r="FB2381" s="3">
        <f t="shared" si="1010"/>
        <v>0</v>
      </c>
      <c r="FC2381" s="3">
        <f t="shared" si="1010"/>
        <v>0</v>
      </c>
      <c r="FD2381" s="3">
        <f t="shared" si="1010"/>
        <v>0</v>
      </c>
      <c r="FE2381" s="3">
        <f t="shared" si="1010"/>
        <v>0</v>
      </c>
      <c r="FF2381" s="3">
        <f t="shared" si="1010"/>
        <v>0</v>
      </c>
      <c r="FG2381" s="3">
        <f t="shared" si="1010"/>
        <v>0</v>
      </c>
      <c r="FH2381" s="3">
        <f t="shared" si="1010"/>
        <v>0</v>
      </c>
      <c r="FI2381" s="3">
        <f t="shared" si="1010"/>
        <v>0</v>
      </c>
      <c r="FJ2381" s="3">
        <f t="shared" si="1010"/>
        <v>0</v>
      </c>
      <c r="FK2381" s="3">
        <f t="shared" si="1010"/>
        <v>0</v>
      </c>
      <c r="FL2381" s="3">
        <f t="shared" si="1010"/>
        <v>0</v>
      </c>
      <c r="FM2381" s="3">
        <f t="shared" si="1010"/>
        <v>0</v>
      </c>
      <c r="FN2381" s="3">
        <f t="shared" si="1010"/>
        <v>0</v>
      </c>
      <c r="FO2381" s="3">
        <f t="shared" si="1010"/>
        <v>0</v>
      </c>
      <c r="FP2381" s="3">
        <f t="shared" si="1010"/>
        <v>0</v>
      </c>
      <c r="FQ2381" s="3">
        <f t="shared" si="1010"/>
        <v>0</v>
      </c>
      <c r="FR2381" s="3">
        <f t="shared" si="1010"/>
        <v>0</v>
      </c>
      <c r="FS2381" s="3">
        <f t="shared" ref="FS2381:GX2381" si="1011">FS2385</f>
        <v>0</v>
      </c>
      <c r="FT2381" s="3">
        <f t="shared" si="1011"/>
        <v>0</v>
      </c>
      <c r="FU2381" s="3">
        <f t="shared" si="1011"/>
        <v>0</v>
      </c>
      <c r="FV2381" s="3">
        <f t="shared" si="1011"/>
        <v>0</v>
      </c>
      <c r="FW2381" s="3">
        <f t="shared" si="1011"/>
        <v>0</v>
      </c>
      <c r="FX2381" s="3">
        <f t="shared" si="1011"/>
        <v>0</v>
      </c>
      <c r="FY2381" s="3">
        <f t="shared" si="1011"/>
        <v>0</v>
      </c>
      <c r="FZ2381" s="3">
        <f t="shared" si="1011"/>
        <v>0</v>
      </c>
      <c r="GA2381" s="3">
        <f t="shared" si="1011"/>
        <v>0</v>
      </c>
      <c r="GB2381" s="3">
        <f t="shared" si="1011"/>
        <v>0</v>
      </c>
      <c r="GC2381" s="3">
        <f t="shared" si="1011"/>
        <v>0</v>
      </c>
      <c r="GD2381" s="3">
        <f t="shared" si="1011"/>
        <v>0</v>
      </c>
      <c r="GE2381" s="3">
        <f t="shared" si="1011"/>
        <v>0</v>
      </c>
      <c r="GF2381" s="3">
        <f t="shared" si="1011"/>
        <v>0</v>
      </c>
      <c r="GG2381" s="3">
        <f t="shared" si="1011"/>
        <v>0</v>
      </c>
      <c r="GH2381" s="3">
        <f t="shared" si="1011"/>
        <v>0</v>
      </c>
      <c r="GI2381" s="3">
        <f t="shared" si="1011"/>
        <v>0</v>
      </c>
      <c r="GJ2381" s="3">
        <f t="shared" si="1011"/>
        <v>0</v>
      </c>
      <c r="GK2381" s="3">
        <f t="shared" si="1011"/>
        <v>0</v>
      </c>
      <c r="GL2381" s="3">
        <f t="shared" si="1011"/>
        <v>0</v>
      </c>
      <c r="GM2381" s="3">
        <f t="shared" si="1011"/>
        <v>0</v>
      </c>
      <c r="GN2381" s="3">
        <f t="shared" si="1011"/>
        <v>0</v>
      </c>
      <c r="GO2381" s="3">
        <f t="shared" si="1011"/>
        <v>0</v>
      </c>
      <c r="GP2381" s="3">
        <f t="shared" si="1011"/>
        <v>0</v>
      </c>
      <c r="GQ2381" s="3">
        <f t="shared" si="1011"/>
        <v>0</v>
      </c>
      <c r="GR2381" s="3">
        <f t="shared" si="1011"/>
        <v>0</v>
      </c>
      <c r="GS2381" s="3">
        <f t="shared" si="1011"/>
        <v>0</v>
      </c>
      <c r="GT2381" s="3">
        <f t="shared" si="1011"/>
        <v>0</v>
      </c>
      <c r="GU2381" s="3">
        <f t="shared" si="1011"/>
        <v>0</v>
      </c>
      <c r="GV2381" s="3">
        <f t="shared" si="1011"/>
        <v>0</v>
      </c>
      <c r="GW2381" s="3">
        <f t="shared" si="1011"/>
        <v>0</v>
      </c>
      <c r="GX2381" s="3">
        <f t="shared" si="1011"/>
        <v>0</v>
      </c>
    </row>
    <row r="2383" spans="1:245" x14ac:dyDescent="0.2">
      <c r="A2383">
        <v>17</v>
      </c>
      <c r="B2383">
        <v>1</v>
      </c>
      <c r="C2383">
        <f>ROW(SmtRes!A325)</f>
        <v>325</v>
      </c>
      <c r="D2383">
        <f>ROW(EtalonRes!A316)</f>
        <v>316</v>
      </c>
      <c r="E2383" t="s">
        <v>4</v>
      </c>
      <c r="F2383" t="s">
        <v>315</v>
      </c>
      <c r="G2383" t="s">
        <v>316</v>
      </c>
      <c r="H2383" t="s">
        <v>99</v>
      </c>
      <c r="I2383">
        <v>0</v>
      </c>
      <c r="J2383">
        <v>0</v>
      </c>
      <c r="O2383">
        <f>ROUND(CP2383,2)</f>
        <v>0</v>
      </c>
      <c r="P2383">
        <f>ROUND(CQ2383*I2383,2)</f>
        <v>0</v>
      </c>
      <c r="Q2383">
        <f>ROUND(CR2383*I2383,2)</f>
        <v>0</v>
      </c>
      <c r="R2383">
        <f>ROUND(CS2383*I2383,2)</f>
        <v>0</v>
      </c>
      <c r="S2383">
        <f>ROUND(CT2383*I2383,2)</f>
        <v>0</v>
      </c>
      <c r="T2383">
        <f>ROUND(CU2383*I2383,2)</f>
        <v>0</v>
      </c>
      <c r="U2383">
        <f>CV2383*I2383</f>
        <v>0</v>
      </c>
      <c r="V2383">
        <f>CW2383*I2383</f>
        <v>0</v>
      </c>
      <c r="W2383">
        <f>ROUND(CX2383*I2383,2)</f>
        <v>0</v>
      </c>
      <c r="X2383">
        <f>ROUND(CY2383,2)</f>
        <v>0</v>
      </c>
      <c r="Y2383">
        <f>ROUND(CZ2383,2)</f>
        <v>0</v>
      </c>
      <c r="AA2383">
        <v>36286615</v>
      </c>
      <c r="AB2383">
        <f>ROUND((AC2383+AD2383+AF2383),6)</f>
        <v>143542.84</v>
      </c>
      <c r="AC2383">
        <f>ROUND((ES2383),6)</f>
        <v>115447.42</v>
      </c>
      <c r="AD2383">
        <f>ROUND((((ET2383)-(EU2383))+AE2383),6)</f>
        <v>1212.75</v>
      </c>
      <c r="AE2383">
        <f>ROUND((EU2383),6)</f>
        <v>852.97</v>
      </c>
      <c r="AF2383">
        <f>ROUND((EV2383),6)</f>
        <v>26882.67</v>
      </c>
      <c r="AG2383">
        <f>ROUND((AP2383),6)</f>
        <v>0</v>
      </c>
      <c r="AH2383">
        <f>(EW2383)</f>
        <v>122.25</v>
      </c>
      <c r="AI2383">
        <f>(EX2383)</f>
        <v>0</v>
      </c>
      <c r="AJ2383">
        <f>(AS2383)</f>
        <v>0</v>
      </c>
      <c r="AK2383">
        <v>143542.84</v>
      </c>
      <c r="AL2383">
        <v>115447.42</v>
      </c>
      <c r="AM2383">
        <v>1212.75</v>
      </c>
      <c r="AN2383">
        <v>852.97</v>
      </c>
      <c r="AO2383">
        <v>26882.67</v>
      </c>
      <c r="AP2383">
        <v>0</v>
      </c>
      <c r="AQ2383">
        <v>122.25</v>
      </c>
      <c r="AR2383">
        <v>0</v>
      </c>
      <c r="AS2383">
        <v>0</v>
      </c>
      <c r="AT2383">
        <v>70</v>
      </c>
      <c r="AU2383">
        <v>10</v>
      </c>
      <c r="AV2383">
        <v>1</v>
      </c>
      <c r="AW2383">
        <v>1</v>
      </c>
      <c r="AZ2383">
        <v>1</v>
      </c>
      <c r="BA2383">
        <v>1</v>
      </c>
      <c r="BB2383">
        <v>1</v>
      </c>
      <c r="BC2383">
        <v>1</v>
      </c>
      <c r="BD2383" t="s">
        <v>3</v>
      </c>
      <c r="BE2383" t="s">
        <v>3</v>
      </c>
      <c r="BF2383" t="s">
        <v>3</v>
      </c>
      <c r="BG2383" t="s">
        <v>3</v>
      </c>
      <c r="BH2383">
        <v>0</v>
      </c>
      <c r="BI2383">
        <v>4</v>
      </c>
      <c r="BJ2383" t="s">
        <v>317</v>
      </c>
      <c r="BM2383">
        <v>0</v>
      </c>
      <c r="BN2383">
        <v>0</v>
      </c>
      <c r="BO2383" t="s">
        <v>3</v>
      </c>
      <c r="BP2383">
        <v>0</v>
      </c>
      <c r="BQ2383">
        <v>1</v>
      </c>
      <c r="BR2383">
        <v>0</v>
      </c>
      <c r="BS2383">
        <v>1</v>
      </c>
      <c r="BT2383">
        <v>1</v>
      </c>
      <c r="BU2383">
        <v>1</v>
      </c>
      <c r="BV2383">
        <v>1</v>
      </c>
      <c r="BW2383">
        <v>1</v>
      </c>
      <c r="BX2383">
        <v>1</v>
      </c>
      <c r="BY2383" t="s">
        <v>3</v>
      </c>
      <c r="BZ2383">
        <v>70</v>
      </c>
      <c r="CA2383">
        <v>10</v>
      </c>
      <c r="CE2383">
        <v>0</v>
      </c>
      <c r="CF2383">
        <v>0</v>
      </c>
      <c r="CG2383">
        <v>0</v>
      </c>
      <c r="CM2383">
        <v>0</v>
      </c>
      <c r="CN2383" t="s">
        <v>3</v>
      </c>
      <c r="CO2383">
        <v>0</v>
      </c>
      <c r="CP2383">
        <f>(P2383+Q2383+S2383)</f>
        <v>0</v>
      </c>
      <c r="CQ2383">
        <f>(AC2383*BC2383*AW2383)</f>
        <v>115447.42</v>
      </c>
      <c r="CR2383">
        <f>((((ET2383)*BB2383-(EU2383)*BS2383)+AE2383*BS2383)*AV2383)</f>
        <v>1212.75</v>
      </c>
      <c r="CS2383">
        <f>(AE2383*BS2383*AV2383)</f>
        <v>852.97</v>
      </c>
      <c r="CT2383">
        <f>(AF2383*BA2383*AV2383)</f>
        <v>26882.67</v>
      </c>
      <c r="CU2383">
        <f>AG2383</f>
        <v>0</v>
      </c>
      <c r="CV2383">
        <f>(AH2383*AV2383)</f>
        <v>122.25</v>
      </c>
      <c r="CW2383">
        <f>AI2383</f>
        <v>0</v>
      </c>
      <c r="CX2383">
        <f>AJ2383</f>
        <v>0</v>
      </c>
      <c r="CY2383">
        <f>((S2383*BZ2383)/100)</f>
        <v>0</v>
      </c>
      <c r="CZ2383">
        <f>((S2383*CA2383)/100)</f>
        <v>0</v>
      </c>
      <c r="DC2383" t="s">
        <v>3</v>
      </c>
      <c r="DD2383" t="s">
        <v>3</v>
      </c>
      <c r="DE2383" t="s">
        <v>3</v>
      </c>
      <c r="DF2383" t="s">
        <v>3</v>
      </c>
      <c r="DG2383" t="s">
        <v>3</v>
      </c>
      <c r="DH2383" t="s">
        <v>3</v>
      </c>
      <c r="DI2383" t="s">
        <v>3</v>
      </c>
      <c r="DJ2383" t="s">
        <v>3</v>
      </c>
      <c r="DK2383" t="s">
        <v>3</v>
      </c>
      <c r="DL2383" t="s">
        <v>3</v>
      </c>
      <c r="DM2383" t="s">
        <v>3</v>
      </c>
      <c r="DN2383">
        <v>0</v>
      </c>
      <c r="DO2383">
        <v>0</v>
      </c>
      <c r="DP2383">
        <v>1</v>
      </c>
      <c r="DQ2383">
        <v>1</v>
      </c>
      <c r="DU2383">
        <v>1003</v>
      </c>
      <c r="DV2383" t="s">
        <v>99</v>
      </c>
      <c r="DW2383" t="s">
        <v>99</v>
      </c>
      <c r="DX2383">
        <v>100</v>
      </c>
      <c r="EE2383">
        <v>34857346</v>
      </c>
      <c r="EF2383">
        <v>1</v>
      </c>
      <c r="EG2383" t="s">
        <v>86</v>
      </c>
      <c r="EH2383">
        <v>0</v>
      </c>
      <c r="EI2383" t="s">
        <v>3</v>
      </c>
      <c r="EJ2383">
        <v>4</v>
      </c>
      <c r="EK2383">
        <v>0</v>
      </c>
      <c r="EL2383" t="s">
        <v>87</v>
      </c>
      <c r="EM2383" t="s">
        <v>88</v>
      </c>
      <c r="EO2383" t="s">
        <v>3</v>
      </c>
      <c r="EQ2383">
        <v>0</v>
      </c>
      <c r="ER2383">
        <v>143542.84</v>
      </c>
      <c r="ES2383">
        <v>115447.42</v>
      </c>
      <c r="ET2383">
        <v>1212.75</v>
      </c>
      <c r="EU2383">
        <v>852.97</v>
      </c>
      <c r="EV2383">
        <v>26882.67</v>
      </c>
      <c r="EW2383">
        <v>122.25</v>
      </c>
      <c r="EX2383">
        <v>0</v>
      </c>
      <c r="EY2383">
        <v>0</v>
      </c>
      <c r="FQ2383">
        <v>0</v>
      </c>
      <c r="FR2383">
        <f>ROUND(IF(AND(BH2383=3,BI2383=3),P2383,0),2)</f>
        <v>0</v>
      </c>
      <c r="FS2383">
        <v>0</v>
      </c>
      <c r="FX2383">
        <v>70</v>
      </c>
      <c r="FY2383">
        <v>10</v>
      </c>
      <c r="GA2383" t="s">
        <v>3</v>
      </c>
      <c r="GD2383">
        <v>0</v>
      </c>
      <c r="GF2383">
        <v>-1330322317</v>
      </c>
      <c r="GG2383">
        <v>2</v>
      </c>
      <c r="GH2383">
        <v>1</v>
      </c>
      <c r="GI2383">
        <v>-2</v>
      </c>
      <c r="GJ2383">
        <v>0</v>
      </c>
      <c r="GK2383">
        <f>ROUND(R2383*(R12)/100,2)</f>
        <v>0</v>
      </c>
      <c r="GL2383">
        <f>ROUND(IF(AND(BH2383=3,BI2383=3,FS2383&lt;&gt;0),P2383,0),2)</f>
        <v>0</v>
      </c>
      <c r="GM2383">
        <f>ROUND(O2383+X2383+Y2383+GK2383,2)+GX2383</f>
        <v>0</v>
      </c>
      <c r="GN2383">
        <f>IF(OR(BI2383=0,BI2383=1),ROUND(O2383+X2383+Y2383+GK2383,2),0)</f>
        <v>0</v>
      </c>
      <c r="GO2383">
        <f>IF(BI2383=2,ROUND(O2383+X2383+Y2383+GK2383,2),0)</f>
        <v>0</v>
      </c>
      <c r="GP2383">
        <f>IF(BI2383=4,ROUND(O2383+X2383+Y2383+GK2383,2)+GX2383,0)</f>
        <v>0</v>
      </c>
      <c r="GR2383">
        <v>0</v>
      </c>
      <c r="GS2383">
        <v>3</v>
      </c>
      <c r="GT2383">
        <v>0</v>
      </c>
      <c r="GU2383" t="s">
        <v>3</v>
      </c>
      <c r="GV2383">
        <f>ROUND((GT2383),6)</f>
        <v>0</v>
      </c>
      <c r="GW2383">
        <v>1</v>
      </c>
      <c r="GX2383">
        <f>ROUND(HC2383*I2383,2)</f>
        <v>0</v>
      </c>
      <c r="HA2383">
        <v>0</v>
      </c>
      <c r="HB2383">
        <v>0</v>
      </c>
      <c r="HC2383">
        <f>GV2383*GW2383</f>
        <v>0</v>
      </c>
      <c r="IK2383">
        <v>0</v>
      </c>
    </row>
    <row r="2385" spans="1:206" x14ac:dyDescent="0.2">
      <c r="A2385" s="2">
        <v>51</v>
      </c>
      <c r="B2385" s="2">
        <f>B2379</f>
        <v>1</v>
      </c>
      <c r="C2385" s="2">
        <f>A2379</f>
        <v>5</v>
      </c>
      <c r="D2385" s="2">
        <f>ROW(A2379)</f>
        <v>2379</v>
      </c>
      <c r="E2385" s="2"/>
      <c r="F2385" s="2" t="str">
        <f>IF(F2379&lt;&gt;"",F2379,"")</f>
        <v>1.1.4</v>
      </c>
      <c r="G2385" s="2" t="str">
        <f>IF(G2379&lt;&gt;"",G2379,"")</f>
        <v>Прочие работы</v>
      </c>
      <c r="H2385" s="2">
        <v>0</v>
      </c>
      <c r="I2385" s="2"/>
      <c r="J2385" s="2"/>
      <c r="K2385" s="2"/>
      <c r="L2385" s="2"/>
      <c r="M2385" s="2"/>
      <c r="N2385" s="2"/>
      <c r="O2385" s="2">
        <f t="shared" ref="O2385:T2385" si="1012">ROUND(AB2385,2)</f>
        <v>0</v>
      </c>
      <c r="P2385" s="2">
        <f t="shared" si="1012"/>
        <v>0</v>
      </c>
      <c r="Q2385" s="2">
        <f t="shared" si="1012"/>
        <v>0</v>
      </c>
      <c r="R2385" s="2">
        <f t="shared" si="1012"/>
        <v>0</v>
      </c>
      <c r="S2385" s="2">
        <f t="shared" si="1012"/>
        <v>0</v>
      </c>
      <c r="T2385" s="2">
        <f t="shared" si="1012"/>
        <v>0</v>
      </c>
      <c r="U2385" s="2">
        <f>AH2385</f>
        <v>0</v>
      </c>
      <c r="V2385" s="2">
        <f>AI2385</f>
        <v>0</v>
      </c>
      <c r="W2385" s="2">
        <f>ROUND(AJ2385,2)</f>
        <v>0</v>
      </c>
      <c r="X2385" s="2">
        <f>ROUND(AK2385,2)</f>
        <v>0</v>
      </c>
      <c r="Y2385" s="2">
        <f>ROUND(AL2385,2)</f>
        <v>0</v>
      </c>
      <c r="Z2385" s="2"/>
      <c r="AA2385" s="2"/>
      <c r="AB2385" s="2">
        <f>ROUND(SUMIF(AA2383:AA2383,"=36286615",O2383:O2383),2)</f>
        <v>0</v>
      </c>
      <c r="AC2385" s="2">
        <f>ROUND(SUMIF(AA2383:AA2383,"=36286615",P2383:P2383),2)</f>
        <v>0</v>
      </c>
      <c r="AD2385" s="2">
        <f>ROUND(SUMIF(AA2383:AA2383,"=36286615",Q2383:Q2383),2)</f>
        <v>0</v>
      </c>
      <c r="AE2385" s="2">
        <f>ROUND(SUMIF(AA2383:AA2383,"=36286615",R2383:R2383),2)</f>
        <v>0</v>
      </c>
      <c r="AF2385" s="2">
        <f>ROUND(SUMIF(AA2383:AA2383,"=36286615",S2383:S2383),2)</f>
        <v>0</v>
      </c>
      <c r="AG2385" s="2">
        <f>ROUND(SUMIF(AA2383:AA2383,"=36286615",T2383:T2383),2)</f>
        <v>0</v>
      </c>
      <c r="AH2385" s="2">
        <f>SUMIF(AA2383:AA2383,"=36286615",U2383:U2383)</f>
        <v>0</v>
      </c>
      <c r="AI2385" s="2">
        <f>SUMIF(AA2383:AA2383,"=36286615",V2383:V2383)</f>
        <v>0</v>
      </c>
      <c r="AJ2385" s="2">
        <f>ROUND(SUMIF(AA2383:AA2383,"=36286615",W2383:W2383),2)</f>
        <v>0</v>
      </c>
      <c r="AK2385" s="2">
        <f>ROUND(SUMIF(AA2383:AA2383,"=36286615",X2383:X2383),2)</f>
        <v>0</v>
      </c>
      <c r="AL2385" s="2">
        <f>ROUND(SUMIF(AA2383:AA2383,"=36286615",Y2383:Y2383),2)</f>
        <v>0</v>
      </c>
      <c r="AM2385" s="2"/>
      <c r="AN2385" s="2"/>
      <c r="AO2385" s="2">
        <f t="shared" ref="AO2385:BC2385" si="1013">ROUND(BX2385,2)</f>
        <v>0</v>
      </c>
      <c r="AP2385" s="2">
        <f t="shared" si="1013"/>
        <v>0</v>
      </c>
      <c r="AQ2385" s="2">
        <f t="shared" si="1013"/>
        <v>0</v>
      </c>
      <c r="AR2385" s="2">
        <f t="shared" si="1013"/>
        <v>0</v>
      </c>
      <c r="AS2385" s="2">
        <f t="shared" si="1013"/>
        <v>0</v>
      </c>
      <c r="AT2385" s="2">
        <f t="shared" si="1013"/>
        <v>0</v>
      </c>
      <c r="AU2385" s="2">
        <f t="shared" si="1013"/>
        <v>0</v>
      </c>
      <c r="AV2385" s="2">
        <f t="shared" si="1013"/>
        <v>0</v>
      </c>
      <c r="AW2385" s="2">
        <f t="shared" si="1013"/>
        <v>0</v>
      </c>
      <c r="AX2385" s="2">
        <f t="shared" si="1013"/>
        <v>0</v>
      </c>
      <c r="AY2385" s="2">
        <f t="shared" si="1013"/>
        <v>0</v>
      </c>
      <c r="AZ2385" s="2">
        <f t="shared" si="1013"/>
        <v>0</v>
      </c>
      <c r="BA2385" s="2">
        <f t="shared" si="1013"/>
        <v>0</v>
      </c>
      <c r="BB2385" s="2">
        <f t="shared" si="1013"/>
        <v>0</v>
      </c>
      <c r="BC2385" s="2">
        <f t="shared" si="1013"/>
        <v>0</v>
      </c>
      <c r="BD2385" s="2"/>
      <c r="BE2385" s="2"/>
      <c r="BF2385" s="2"/>
      <c r="BG2385" s="2"/>
      <c r="BH2385" s="2"/>
      <c r="BI2385" s="2"/>
      <c r="BJ2385" s="2"/>
      <c r="BK2385" s="2"/>
      <c r="BL2385" s="2"/>
      <c r="BM2385" s="2"/>
      <c r="BN2385" s="2"/>
      <c r="BO2385" s="2"/>
      <c r="BP2385" s="2"/>
      <c r="BQ2385" s="2"/>
      <c r="BR2385" s="2"/>
      <c r="BS2385" s="2"/>
      <c r="BT2385" s="2"/>
      <c r="BU2385" s="2"/>
      <c r="BV2385" s="2"/>
      <c r="BW2385" s="2"/>
      <c r="BX2385" s="2">
        <f>ROUND(SUMIF(AA2383:AA2383,"=36286615",FQ2383:FQ2383),2)</f>
        <v>0</v>
      </c>
      <c r="BY2385" s="2">
        <f>ROUND(SUMIF(AA2383:AA2383,"=36286615",FR2383:FR2383),2)</f>
        <v>0</v>
      </c>
      <c r="BZ2385" s="2">
        <f>ROUND(SUMIF(AA2383:AA2383,"=36286615",GL2383:GL2383),2)</f>
        <v>0</v>
      </c>
      <c r="CA2385" s="2">
        <f>ROUND(SUMIF(AA2383:AA2383,"=36286615",GM2383:GM2383),2)</f>
        <v>0</v>
      </c>
      <c r="CB2385" s="2">
        <f>ROUND(SUMIF(AA2383:AA2383,"=36286615",GN2383:GN2383),2)</f>
        <v>0</v>
      </c>
      <c r="CC2385" s="2">
        <f>ROUND(SUMIF(AA2383:AA2383,"=36286615",GO2383:GO2383),2)</f>
        <v>0</v>
      </c>
      <c r="CD2385" s="2">
        <f>ROUND(SUMIF(AA2383:AA2383,"=36286615",GP2383:GP2383),2)</f>
        <v>0</v>
      </c>
      <c r="CE2385" s="2">
        <f>AC2385-BX2385</f>
        <v>0</v>
      </c>
      <c r="CF2385" s="2">
        <f>AC2385-BY2385</f>
        <v>0</v>
      </c>
      <c r="CG2385" s="2">
        <f>BX2385-BZ2385</f>
        <v>0</v>
      </c>
      <c r="CH2385" s="2">
        <f>AC2385-BX2385-BY2385+BZ2385</f>
        <v>0</v>
      </c>
      <c r="CI2385" s="2">
        <f>BY2385-BZ2385</f>
        <v>0</v>
      </c>
      <c r="CJ2385" s="2">
        <f>ROUND(SUMIF(AA2383:AA2383,"=36286615",GX2383:GX2383),2)</f>
        <v>0</v>
      </c>
      <c r="CK2385" s="2">
        <f>ROUND(SUMIF(AA2383:AA2383,"=36286615",GY2383:GY2383),2)</f>
        <v>0</v>
      </c>
      <c r="CL2385" s="2">
        <f>ROUND(SUMIF(AA2383:AA2383,"=36286615",GZ2383:GZ2383),2)</f>
        <v>0</v>
      </c>
      <c r="CM2385" s="2"/>
      <c r="CN2385" s="2"/>
      <c r="CO2385" s="2"/>
      <c r="CP2385" s="2"/>
      <c r="CQ2385" s="2"/>
      <c r="CR2385" s="2"/>
      <c r="CS2385" s="2"/>
      <c r="CT2385" s="2"/>
      <c r="CU2385" s="2"/>
      <c r="CV2385" s="2"/>
      <c r="CW2385" s="2"/>
      <c r="CX2385" s="2"/>
      <c r="CY2385" s="2"/>
      <c r="CZ2385" s="2"/>
      <c r="DA2385" s="2"/>
      <c r="DB2385" s="2"/>
      <c r="DC2385" s="2"/>
      <c r="DD2385" s="2"/>
      <c r="DE2385" s="2"/>
      <c r="DF2385" s="2"/>
      <c r="DG2385" s="3"/>
      <c r="DH2385" s="3"/>
      <c r="DI2385" s="3"/>
      <c r="DJ2385" s="3"/>
      <c r="DK2385" s="3"/>
      <c r="DL2385" s="3"/>
      <c r="DM2385" s="3"/>
      <c r="DN2385" s="3"/>
      <c r="DO2385" s="3"/>
      <c r="DP2385" s="3"/>
      <c r="DQ2385" s="3"/>
      <c r="DR2385" s="3"/>
      <c r="DS2385" s="3"/>
      <c r="DT2385" s="3"/>
      <c r="DU2385" s="3"/>
      <c r="DV2385" s="3"/>
      <c r="DW2385" s="3"/>
      <c r="DX2385" s="3"/>
      <c r="DY2385" s="3"/>
      <c r="DZ2385" s="3"/>
      <c r="EA2385" s="3"/>
      <c r="EB2385" s="3"/>
      <c r="EC2385" s="3"/>
      <c r="ED2385" s="3"/>
      <c r="EE2385" s="3"/>
      <c r="EF2385" s="3"/>
      <c r="EG2385" s="3"/>
      <c r="EH2385" s="3"/>
      <c r="EI2385" s="3"/>
      <c r="EJ2385" s="3"/>
      <c r="EK2385" s="3"/>
      <c r="EL2385" s="3"/>
      <c r="EM2385" s="3"/>
      <c r="EN2385" s="3"/>
      <c r="EO2385" s="3"/>
      <c r="EP2385" s="3"/>
      <c r="EQ2385" s="3"/>
      <c r="ER2385" s="3"/>
      <c r="ES2385" s="3"/>
      <c r="ET2385" s="3"/>
      <c r="EU2385" s="3"/>
      <c r="EV2385" s="3"/>
      <c r="EW2385" s="3"/>
      <c r="EX2385" s="3"/>
      <c r="EY2385" s="3"/>
      <c r="EZ2385" s="3"/>
      <c r="FA2385" s="3"/>
      <c r="FB2385" s="3"/>
      <c r="FC2385" s="3"/>
      <c r="FD2385" s="3"/>
      <c r="FE2385" s="3"/>
      <c r="FF2385" s="3"/>
      <c r="FG2385" s="3"/>
      <c r="FH2385" s="3"/>
      <c r="FI2385" s="3"/>
      <c r="FJ2385" s="3"/>
      <c r="FK2385" s="3"/>
      <c r="FL2385" s="3"/>
      <c r="FM2385" s="3"/>
      <c r="FN2385" s="3"/>
      <c r="FO2385" s="3"/>
      <c r="FP2385" s="3"/>
      <c r="FQ2385" s="3"/>
      <c r="FR2385" s="3"/>
      <c r="FS2385" s="3"/>
      <c r="FT2385" s="3"/>
      <c r="FU2385" s="3"/>
      <c r="FV2385" s="3"/>
      <c r="FW2385" s="3"/>
      <c r="FX2385" s="3"/>
      <c r="FY2385" s="3"/>
      <c r="FZ2385" s="3"/>
      <c r="GA2385" s="3"/>
      <c r="GB2385" s="3"/>
      <c r="GC2385" s="3"/>
      <c r="GD2385" s="3"/>
      <c r="GE2385" s="3"/>
      <c r="GF2385" s="3"/>
      <c r="GG2385" s="3"/>
      <c r="GH2385" s="3"/>
      <c r="GI2385" s="3"/>
      <c r="GJ2385" s="3"/>
      <c r="GK2385" s="3"/>
      <c r="GL2385" s="3"/>
      <c r="GM2385" s="3"/>
      <c r="GN2385" s="3"/>
      <c r="GO2385" s="3"/>
      <c r="GP2385" s="3"/>
      <c r="GQ2385" s="3"/>
      <c r="GR2385" s="3"/>
      <c r="GS2385" s="3"/>
      <c r="GT2385" s="3"/>
      <c r="GU2385" s="3"/>
      <c r="GV2385" s="3"/>
      <c r="GW2385" s="3"/>
      <c r="GX2385" s="3">
        <v>0</v>
      </c>
    </row>
    <row r="2387" spans="1:206" x14ac:dyDescent="0.2">
      <c r="A2387" s="4">
        <v>50</v>
      </c>
      <c r="B2387" s="4">
        <v>0</v>
      </c>
      <c r="C2387" s="4">
        <v>0</v>
      </c>
      <c r="D2387" s="4">
        <v>1</v>
      </c>
      <c r="E2387" s="4">
        <v>201</v>
      </c>
      <c r="F2387" s="4">
        <f>ROUND(Source!O2385,O2387)</f>
        <v>0</v>
      </c>
      <c r="G2387" s="4" t="s">
        <v>12</v>
      </c>
      <c r="H2387" s="4" t="s">
        <v>13</v>
      </c>
      <c r="I2387" s="4"/>
      <c r="J2387" s="4"/>
      <c r="K2387" s="4">
        <v>201</v>
      </c>
      <c r="L2387" s="4">
        <v>1</v>
      </c>
      <c r="M2387" s="4">
        <v>3</v>
      </c>
      <c r="N2387" s="4" t="s">
        <v>3</v>
      </c>
      <c r="O2387" s="4">
        <v>2</v>
      </c>
      <c r="P2387" s="4"/>
      <c r="Q2387" s="4"/>
      <c r="R2387" s="4"/>
      <c r="S2387" s="4"/>
      <c r="T2387" s="4"/>
      <c r="U2387" s="4"/>
      <c r="V2387" s="4"/>
      <c r="W2387" s="4"/>
    </row>
    <row r="2388" spans="1:206" x14ac:dyDescent="0.2">
      <c r="A2388" s="4">
        <v>50</v>
      </c>
      <c r="B2388" s="4">
        <v>0</v>
      </c>
      <c r="C2388" s="4">
        <v>0</v>
      </c>
      <c r="D2388" s="4">
        <v>1</v>
      </c>
      <c r="E2388" s="4">
        <v>202</v>
      </c>
      <c r="F2388" s="4">
        <f>ROUND(Source!P2385,O2388)</f>
        <v>0</v>
      </c>
      <c r="G2388" s="4" t="s">
        <v>14</v>
      </c>
      <c r="H2388" s="4" t="s">
        <v>15</v>
      </c>
      <c r="I2388" s="4"/>
      <c r="J2388" s="4"/>
      <c r="K2388" s="4">
        <v>202</v>
      </c>
      <c r="L2388" s="4">
        <v>2</v>
      </c>
      <c r="M2388" s="4">
        <v>3</v>
      </c>
      <c r="N2388" s="4" t="s">
        <v>3</v>
      </c>
      <c r="O2388" s="4">
        <v>2</v>
      </c>
      <c r="P2388" s="4"/>
      <c r="Q2388" s="4"/>
      <c r="R2388" s="4"/>
      <c r="S2388" s="4"/>
      <c r="T2388" s="4"/>
      <c r="U2388" s="4"/>
      <c r="V2388" s="4"/>
      <c r="W2388" s="4"/>
    </row>
    <row r="2389" spans="1:206" x14ac:dyDescent="0.2">
      <c r="A2389" s="4">
        <v>50</v>
      </c>
      <c r="B2389" s="4">
        <v>0</v>
      </c>
      <c r="C2389" s="4">
        <v>0</v>
      </c>
      <c r="D2389" s="4">
        <v>1</v>
      </c>
      <c r="E2389" s="4">
        <v>222</v>
      </c>
      <c r="F2389" s="4">
        <f>ROUND(Source!AO2385,O2389)</f>
        <v>0</v>
      </c>
      <c r="G2389" s="4" t="s">
        <v>16</v>
      </c>
      <c r="H2389" s="4" t="s">
        <v>17</v>
      </c>
      <c r="I2389" s="4"/>
      <c r="J2389" s="4"/>
      <c r="K2389" s="4">
        <v>222</v>
      </c>
      <c r="L2389" s="4">
        <v>3</v>
      </c>
      <c r="M2389" s="4">
        <v>3</v>
      </c>
      <c r="N2389" s="4" t="s">
        <v>3</v>
      </c>
      <c r="O2389" s="4">
        <v>2</v>
      </c>
      <c r="P2389" s="4"/>
      <c r="Q2389" s="4"/>
      <c r="R2389" s="4"/>
      <c r="S2389" s="4"/>
      <c r="T2389" s="4"/>
      <c r="U2389" s="4"/>
      <c r="V2389" s="4"/>
      <c r="W2389" s="4"/>
    </row>
    <row r="2390" spans="1:206" x14ac:dyDescent="0.2">
      <c r="A2390" s="4">
        <v>50</v>
      </c>
      <c r="B2390" s="4">
        <v>0</v>
      </c>
      <c r="C2390" s="4">
        <v>0</v>
      </c>
      <c r="D2390" s="4">
        <v>1</v>
      </c>
      <c r="E2390" s="4">
        <v>225</v>
      </c>
      <c r="F2390" s="4">
        <f>ROUND(Source!AV2385,O2390)</f>
        <v>0</v>
      </c>
      <c r="G2390" s="4" t="s">
        <v>18</v>
      </c>
      <c r="H2390" s="4" t="s">
        <v>19</v>
      </c>
      <c r="I2390" s="4"/>
      <c r="J2390" s="4"/>
      <c r="K2390" s="4">
        <v>225</v>
      </c>
      <c r="L2390" s="4">
        <v>4</v>
      </c>
      <c r="M2390" s="4">
        <v>3</v>
      </c>
      <c r="N2390" s="4" t="s">
        <v>3</v>
      </c>
      <c r="O2390" s="4">
        <v>2</v>
      </c>
      <c r="P2390" s="4"/>
      <c r="Q2390" s="4"/>
      <c r="R2390" s="4"/>
      <c r="S2390" s="4"/>
      <c r="T2390" s="4"/>
      <c r="U2390" s="4"/>
      <c r="V2390" s="4"/>
      <c r="W2390" s="4"/>
    </row>
    <row r="2391" spans="1:206" x14ac:dyDescent="0.2">
      <c r="A2391" s="4">
        <v>50</v>
      </c>
      <c r="B2391" s="4">
        <v>0</v>
      </c>
      <c r="C2391" s="4">
        <v>0</v>
      </c>
      <c r="D2391" s="4">
        <v>1</v>
      </c>
      <c r="E2391" s="4">
        <v>226</v>
      </c>
      <c r="F2391" s="4">
        <f>ROUND(Source!AW2385,O2391)</f>
        <v>0</v>
      </c>
      <c r="G2391" s="4" t="s">
        <v>20</v>
      </c>
      <c r="H2391" s="4" t="s">
        <v>21</v>
      </c>
      <c r="I2391" s="4"/>
      <c r="J2391" s="4"/>
      <c r="K2391" s="4">
        <v>226</v>
      </c>
      <c r="L2391" s="4">
        <v>5</v>
      </c>
      <c r="M2391" s="4">
        <v>3</v>
      </c>
      <c r="N2391" s="4" t="s">
        <v>3</v>
      </c>
      <c r="O2391" s="4">
        <v>2</v>
      </c>
      <c r="P2391" s="4"/>
      <c r="Q2391" s="4"/>
      <c r="R2391" s="4"/>
      <c r="S2391" s="4"/>
      <c r="T2391" s="4"/>
      <c r="U2391" s="4"/>
      <c r="V2391" s="4"/>
      <c r="W2391" s="4"/>
    </row>
    <row r="2392" spans="1:206" x14ac:dyDescent="0.2">
      <c r="A2392" s="4">
        <v>50</v>
      </c>
      <c r="B2392" s="4">
        <v>0</v>
      </c>
      <c r="C2392" s="4">
        <v>0</v>
      </c>
      <c r="D2392" s="4">
        <v>1</v>
      </c>
      <c r="E2392" s="4">
        <v>227</v>
      </c>
      <c r="F2392" s="4">
        <f>ROUND(Source!AX2385,O2392)</f>
        <v>0</v>
      </c>
      <c r="G2392" s="4" t="s">
        <v>22</v>
      </c>
      <c r="H2392" s="4" t="s">
        <v>23</v>
      </c>
      <c r="I2392" s="4"/>
      <c r="J2392" s="4"/>
      <c r="K2392" s="4">
        <v>227</v>
      </c>
      <c r="L2392" s="4">
        <v>6</v>
      </c>
      <c r="M2392" s="4">
        <v>3</v>
      </c>
      <c r="N2392" s="4" t="s">
        <v>3</v>
      </c>
      <c r="O2392" s="4">
        <v>2</v>
      </c>
      <c r="P2392" s="4"/>
      <c r="Q2392" s="4"/>
      <c r="R2392" s="4"/>
      <c r="S2392" s="4"/>
      <c r="T2392" s="4"/>
      <c r="U2392" s="4"/>
      <c r="V2392" s="4"/>
      <c r="W2392" s="4"/>
    </row>
    <row r="2393" spans="1:206" x14ac:dyDescent="0.2">
      <c r="A2393" s="4">
        <v>50</v>
      </c>
      <c r="B2393" s="4">
        <v>0</v>
      </c>
      <c r="C2393" s="4">
        <v>0</v>
      </c>
      <c r="D2393" s="4">
        <v>1</v>
      </c>
      <c r="E2393" s="4">
        <v>228</v>
      </c>
      <c r="F2393" s="4">
        <f>ROUND(Source!AY2385,O2393)</f>
        <v>0</v>
      </c>
      <c r="G2393" s="4" t="s">
        <v>24</v>
      </c>
      <c r="H2393" s="4" t="s">
        <v>25</v>
      </c>
      <c r="I2393" s="4"/>
      <c r="J2393" s="4"/>
      <c r="K2393" s="4">
        <v>228</v>
      </c>
      <c r="L2393" s="4">
        <v>7</v>
      </c>
      <c r="M2393" s="4">
        <v>3</v>
      </c>
      <c r="N2393" s="4" t="s">
        <v>3</v>
      </c>
      <c r="O2393" s="4">
        <v>2</v>
      </c>
      <c r="P2393" s="4"/>
      <c r="Q2393" s="4"/>
      <c r="R2393" s="4"/>
      <c r="S2393" s="4"/>
      <c r="T2393" s="4"/>
      <c r="U2393" s="4"/>
      <c r="V2393" s="4"/>
      <c r="W2393" s="4"/>
    </row>
    <row r="2394" spans="1:206" x14ac:dyDescent="0.2">
      <c r="A2394" s="4">
        <v>50</v>
      </c>
      <c r="B2394" s="4">
        <v>0</v>
      </c>
      <c r="C2394" s="4">
        <v>0</v>
      </c>
      <c r="D2394" s="4">
        <v>1</v>
      </c>
      <c r="E2394" s="4">
        <v>216</v>
      </c>
      <c r="F2394" s="4">
        <f>ROUND(Source!AP2385,O2394)</f>
        <v>0</v>
      </c>
      <c r="G2394" s="4" t="s">
        <v>26</v>
      </c>
      <c r="H2394" s="4" t="s">
        <v>27</v>
      </c>
      <c r="I2394" s="4"/>
      <c r="J2394" s="4"/>
      <c r="K2394" s="4">
        <v>216</v>
      </c>
      <c r="L2394" s="4">
        <v>8</v>
      </c>
      <c r="M2394" s="4">
        <v>3</v>
      </c>
      <c r="N2394" s="4" t="s">
        <v>3</v>
      </c>
      <c r="O2394" s="4">
        <v>2</v>
      </c>
      <c r="P2394" s="4"/>
      <c r="Q2394" s="4"/>
      <c r="R2394" s="4"/>
      <c r="S2394" s="4"/>
      <c r="T2394" s="4"/>
      <c r="U2394" s="4"/>
      <c r="V2394" s="4"/>
      <c r="W2394" s="4"/>
    </row>
    <row r="2395" spans="1:206" x14ac:dyDescent="0.2">
      <c r="A2395" s="4">
        <v>50</v>
      </c>
      <c r="B2395" s="4">
        <v>0</v>
      </c>
      <c r="C2395" s="4">
        <v>0</v>
      </c>
      <c r="D2395" s="4">
        <v>1</v>
      </c>
      <c r="E2395" s="4">
        <v>223</v>
      </c>
      <c r="F2395" s="4">
        <f>ROUND(Source!AQ2385,O2395)</f>
        <v>0</v>
      </c>
      <c r="G2395" s="4" t="s">
        <v>28</v>
      </c>
      <c r="H2395" s="4" t="s">
        <v>29</v>
      </c>
      <c r="I2395" s="4"/>
      <c r="J2395" s="4"/>
      <c r="K2395" s="4">
        <v>223</v>
      </c>
      <c r="L2395" s="4">
        <v>9</v>
      </c>
      <c r="M2395" s="4">
        <v>3</v>
      </c>
      <c r="N2395" s="4" t="s">
        <v>3</v>
      </c>
      <c r="O2395" s="4">
        <v>2</v>
      </c>
      <c r="P2395" s="4"/>
      <c r="Q2395" s="4"/>
      <c r="R2395" s="4"/>
      <c r="S2395" s="4"/>
      <c r="T2395" s="4"/>
      <c r="U2395" s="4"/>
      <c r="V2395" s="4"/>
      <c r="W2395" s="4"/>
    </row>
    <row r="2396" spans="1:206" x14ac:dyDescent="0.2">
      <c r="A2396" s="4">
        <v>50</v>
      </c>
      <c r="B2396" s="4">
        <v>0</v>
      </c>
      <c r="C2396" s="4">
        <v>0</v>
      </c>
      <c r="D2396" s="4">
        <v>1</v>
      </c>
      <c r="E2396" s="4">
        <v>229</v>
      </c>
      <c r="F2396" s="4">
        <f>ROUND(Source!AZ2385,O2396)</f>
        <v>0</v>
      </c>
      <c r="G2396" s="4" t="s">
        <v>30</v>
      </c>
      <c r="H2396" s="4" t="s">
        <v>31</v>
      </c>
      <c r="I2396" s="4"/>
      <c r="J2396" s="4"/>
      <c r="K2396" s="4">
        <v>229</v>
      </c>
      <c r="L2396" s="4">
        <v>10</v>
      </c>
      <c r="M2396" s="4">
        <v>3</v>
      </c>
      <c r="N2396" s="4" t="s">
        <v>3</v>
      </c>
      <c r="O2396" s="4">
        <v>2</v>
      </c>
      <c r="P2396" s="4"/>
      <c r="Q2396" s="4"/>
      <c r="R2396" s="4"/>
      <c r="S2396" s="4"/>
      <c r="T2396" s="4"/>
      <c r="U2396" s="4"/>
      <c r="V2396" s="4"/>
      <c r="W2396" s="4"/>
    </row>
    <row r="2397" spans="1:206" x14ac:dyDescent="0.2">
      <c r="A2397" s="4">
        <v>50</v>
      </c>
      <c r="B2397" s="4">
        <v>0</v>
      </c>
      <c r="C2397" s="4">
        <v>0</v>
      </c>
      <c r="D2397" s="4">
        <v>1</v>
      </c>
      <c r="E2397" s="4">
        <v>203</v>
      </c>
      <c r="F2397" s="4">
        <f>ROUND(Source!Q2385,O2397)</f>
        <v>0</v>
      </c>
      <c r="G2397" s="4" t="s">
        <v>32</v>
      </c>
      <c r="H2397" s="4" t="s">
        <v>33</v>
      </c>
      <c r="I2397" s="4"/>
      <c r="J2397" s="4"/>
      <c r="K2397" s="4">
        <v>203</v>
      </c>
      <c r="L2397" s="4">
        <v>11</v>
      </c>
      <c r="M2397" s="4">
        <v>3</v>
      </c>
      <c r="N2397" s="4" t="s">
        <v>3</v>
      </c>
      <c r="O2397" s="4">
        <v>2</v>
      </c>
      <c r="P2397" s="4"/>
      <c r="Q2397" s="4"/>
      <c r="R2397" s="4"/>
      <c r="S2397" s="4"/>
      <c r="T2397" s="4"/>
      <c r="U2397" s="4"/>
      <c r="V2397" s="4"/>
      <c r="W2397" s="4"/>
    </row>
    <row r="2398" spans="1:206" x14ac:dyDescent="0.2">
      <c r="A2398" s="4">
        <v>50</v>
      </c>
      <c r="B2398" s="4">
        <v>0</v>
      </c>
      <c r="C2398" s="4">
        <v>0</v>
      </c>
      <c r="D2398" s="4">
        <v>1</v>
      </c>
      <c r="E2398" s="4">
        <v>231</v>
      </c>
      <c r="F2398" s="4">
        <f>ROUND(Source!BB2385,O2398)</f>
        <v>0</v>
      </c>
      <c r="G2398" s="4" t="s">
        <v>34</v>
      </c>
      <c r="H2398" s="4" t="s">
        <v>35</v>
      </c>
      <c r="I2398" s="4"/>
      <c r="J2398" s="4"/>
      <c r="K2398" s="4">
        <v>231</v>
      </c>
      <c r="L2398" s="4">
        <v>12</v>
      </c>
      <c r="M2398" s="4">
        <v>3</v>
      </c>
      <c r="N2398" s="4" t="s">
        <v>3</v>
      </c>
      <c r="O2398" s="4">
        <v>2</v>
      </c>
      <c r="P2398" s="4"/>
      <c r="Q2398" s="4"/>
      <c r="R2398" s="4"/>
      <c r="S2398" s="4"/>
      <c r="T2398" s="4"/>
      <c r="U2398" s="4"/>
      <c r="V2398" s="4"/>
      <c r="W2398" s="4"/>
    </row>
    <row r="2399" spans="1:206" x14ac:dyDescent="0.2">
      <c r="A2399" s="4">
        <v>50</v>
      </c>
      <c r="B2399" s="4">
        <v>0</v>
      </c>
      <c r="C2399" s="4">
        <v>0</v>
      </c>
      <c r="D2399" s="4">
        <v>1</v>
      </c>
      <c r="E2399" s="4">
        <v>204</v>
      </c>
      <c r="F2399" s="4">
        <f>ROUND(Source!R2385,O2399)</f>
        <v>0</v>
      </c>
      <c r="G2399" s="4" t="s">
        <v>36</v>
      </c>
      <c r="H2399" s="4" t="s">
        <v>37</v>
      </c>
      <c r="I2399" s="4"/>
      <c r="J2399" s="4"/>
      <c r="K2399" s="4">
        <v>204</v>
      </c>
      <c r="L2399" s="4">
        <v>13</v>
      </c>
      <c r="M2399" s="4">
        <v>3</v>
      </c>
      <c r="N2399" s="4" t="s">
        <v>3</v>
      </c>
      <c r="O2399" s="4">
        <v>2</v>
      </c>
      <c r="P2399" s="4"/>
      <c r="Q2399" s="4"/>
      <c r="R2399" s="4"/>
      <c r="S2399" s="4"/>
      <c r="T2399" s="4"/>
      <c r="U2399" s="4"/>
      <c r="V2399" s="4"/>
      <c r="W2399" s="4"/>
    </row>
    <row r="2400" spans="1:206" x14ac:dyDescent="0.2">
      <c r="A2400" s="4">
        <v>50</v>
      </c>
      <c r="B2400" s="4">
        <v>0</v>
      </c>
      <c r="C2400" s="4">
        <v>0</v>
      </c>
      <c r="D2400" s="4">
        <v>1</v>
      </c>
      <c r="E2400" s="4">
        <v>205</v>
      </c>
      <c r="F2400" s="4">
        <f>ROUND(Source!S2385,O2400)</f>
        <v>0</v>
      </c>
      <c r="G2400" s="4" t="s">
        <v>38</v>
      </c>
      <c r="H2400" s="4" t="s">
        <v>39</v>
      </c>
      <c r="I2400" s="4"/>
      <c r="J2400" s="4"/>
      <c r="K2400" s="4">
        <v>205</v>
      </c>
      <c r="L2400" s="4">
        <v>14</v>
      </c>
      <c r="M2400" s="4">
        <v>3</v>
      </c>
      <c r="N2400" s="4" t="s">
        <v>3</v>
      </c>
      <c r="O2400" s="4">
        <v>2</v>
      </c>
      <c r="P2400" s="4"/>
      <c r="Q2400" s="4"/>
      <c r="R2400" s="4"/>
      <c r="S2400" s="4"/>
      <c r="T2400" s="4"/>
      <c r="U2400" s="4"/>
      <c r="V2400" s="4"/>
      <c r="W2400" s="4"/>
    </row>
    <row r="2401" spans="1:206" x14ac:dyDescent="0.2">
      <c r="A2401" s="4">
        <v>50</v>
      </c>
      <c r="B2401" s="4">
        <v>0</v>
      </c>
      <c r="C2401" s="4">
        <v>0</v>
      </c>
      <c r="D2401" s="4">
        <v>1</v>
      </c>
      <c r="E2401" s="4">
        <v>232</v>
      </c>
      <c r="F2401" s="4">
        <f>ROUND(Source!BC2385,O2401)</f>
        <v>0</v>
      </c>
      <c r="G2401" s="4" t="s">
        <v>40</v>
      </c>
      <c r="H2401" s="4" t="s">
        <v>41</v>
      </c>
      <c r="I2401" s="4"/>
      <c r="J2401" s="4"/>
      <c r="K2401" s="4">
        <v>232</v>
      </c>
      <c r="L2401" s="4">
        <v>15</v>
      </c>
      <c r="M2401" s="4">
        <v>3</v>
      </c>
      <c r="N2401" s="4" t="s">
        <v>3</v>
      </c>
      <c r="O2401" s="4">
        <v>2</v>
      </c>
      <c r="P2401" s="4"/>
      <c r="Q2401" s="4"/>
      <c r="R2401" s="4"/>
      <c r="S2401" s="4"/>
      <c r="T2401" s="4"/>
      <c r="U2401" s="4"/>
      <c r="V2401" s="4"/>
      <c r="W2401" s="4"/>
    </row>
    <row r="2402" spans="1:206" x14ac:dyDescent="0.2">
      <c r="A2402" s="4">
        <v>50</v>
      </c>
      <c r="B2402" s="4">
        <v>0</v>
      </c>
      <c r="C2402" s="4">
        <v>0</v>
      </c>
      <c r="D2402" s="4">
        <v>1</v>
      </c>
      <c r="E2402" s="4">
        <v>214</v>
      </c>
      <c r="F2402" s="4">
        <f>ROUND(Source!AS2385,O2402)</f>
        <v>0</v>
      </c>
      <c r="G2402" s="4" t="s">
        <v>42</v>
      </c>
      <c r="H2402" s="4" t="s">
        <v>43</v>
      </c>
      <c r="I2402" s="4"/>
      <c r="J2402" s="4"/>
      <c r="K2402" s="4">
        <v>214</v>
      </c>
      <c r="L2402" s="4">
        <v>16</v>
      </c>
      <c r="M2402" s="4">
        <v>3</v>
      </c>
      <c r="N2402" s="4" t="s">
        <v>3</v>
      </c>
      <c r="O2402" s="4">
        <v>2</v>
      </c>
      <c r="P2402" s="4"/>
      <c r="Q2402" s="4"/>
      <c r="R2402" s="4"/>
      <c r="S2402" s="4"/>
      <c r="T2402" s="4"/>
      <c r="U2402" s="4"/>
      <c r="V2402" s="4"/>
      <c r="W2402" s="4"/>
    </row>
    <row r="2403" spans="1:206" x14ac:dyDescent="0.2">
      <c r="A2403" s="4">
        <v>50</v>
      </c>
      <c r="B2403" s="4">
        <v>0</v>
      </c>
      <c r="C2403" s="4">
        <v>0</v>
      </c>
      <c r="D2403" s="4">
        <v>1</v>
      </c>
      <c r="E2403" s="4">
        <v>215</v>
      </c>
      <c r="F2403" s="4">
        <f>ROUND(Source!AT2385,O2403)</f>
        <v>0</v>
      </c>
      <c r="G2403" s="4" t="s">
        <v>44</v>
      </c>
      <c r="H2403" s="4" t="s">
        <v>45</v>
      </c>
      <c r="I2403" s="4"/>
      <c r="J2403" s="4"/>
      <c r="K2403" s="4">
        <v>215</v>
      </c>
      <c r="L2403" s="4">
        <v>17</v>
      </c>
      <c r="M2403" s="4">
        <v>3</v>
      </c>
      <c r="N2403" s="4" t="s">
        <v>3</v>
      </c>
      <c r="O2403" s="4">
        <v>2</v>
      </c>
      <c r="P2403" s="4"/>
      <c r="Q2403" s="4"/>
      <c r="R2403" s="4"/>
      <c r="S2403" s="4"/>
      <c r="T2403" s="4"/>
      <c r="U2403" s="4"/>
      <c r="V2403" s="4"/>
      <c r="W2403" s="4"/>
    </row>
    <row r="2404" spans="1:206" x14ac:dyDescent="0.2">
      <c r="A2404" s="4">
        <v>50</v>
      </c>
      <c r="B2404" s="4">
        <v>0</v>
      </c>
      <c r="C2404" s="4">
        <v>0</v>
      </c>
      <c r="D2404" s="4">
        <v>1</v>
      </c>
      <c r="E2404" s="4">
        <v>217</v>
      </c>
      <c r="F2404" s="4">
        <f>ROUND(Source!AU2385,O2404)</f>
        <v>0</v>
      </c>
      <c r="G2404" s="4" t="s">
        <v>46</v>
      </c>
      <c r="H2404" s="4" t="s">
        <v>47</v>
      </c>
      <c r="I2404" s="4"/>
      <c r="J2404" s="4"/>
      <c r="K2404" s="4">
        <v>217</v>
      </c>
      <c r="L2404" s="4">
        <v>18</v>
      </c>
      <c r="M2404" s="4">
        <v>3</v>
      </c>
      <c r="N2404" s="4" t="s">
        <v>3</v>
      </c>
      <c r="O2404" s="4">
        <v>2</v>
      </c>
      <c r="P2404" s="4"/>
      <c r="Q2404" s="4"/>
      <c r="R2404" s="4"/>
      <c r="S2404" s="4"/>
      <c r="T2404" s="4"/>
      <c r="U2404" s="4"/>
      <c r="V2404" s="4"/>
      <c r="W2404" s="4"/>
    </row>
    <row r="2405" spans="1:206" x14ac:dyDescent="0.2">
      <c r="A2405" s="4">
        <v>50</v>
      </c>
      <c r="B2405" s="4">
        <v>0</v>
      </c>
      <c r="C2405" s="4">
        <v>0</v>
      </c>
      <c r="D2405" s="4">
        <v>1</v>
      </c>
      <c r="E2405" s="4">
        <v>230</v>
      </c>
      <c r="F2405" s="4">
        <f>ROUND(Source!BA2385,O2405)</f>
        <v>0</v>
      </c>
      <c r="G2405" s="4" t="s">
        <v>48</v>
      </c>
      <c r="H2405" s="4" t="s">
        <v>49</v>
      </c>
      <c r="I2405" s="4"/>
      <c r="J2405" s="4"/>
      <c r="K2405" s="4">
        <v>230</v>
      </c>
      <c r="L2405" s="4">
        <v>19</v>
      </c>
      <c r="M2405" s="4">
        <v>3</v>
      </c>
      <c r="N2405" s="4" t="s">
        <v>3</v>
      </c>
      <c r="O2405" s="4">
        <v>2</v>
      </c>
      <c r="P2405" s="4"/>
      <c r="Q2405" s="4"/>
      <c r="R2405" s="4"/>
      <c r="S2405" s="4"/>
      <c r="T2405" s="4"/>
      <c r="U2405" s="4"/>
      <c r="V2405" s="4"/>
      <c r="W2405" s="4"/>
    </row>
    <row r="2406" spans="1:206" x14ac:dyDescent="0.2">
      <c r="A2406" s="4">
        <v>50</v>
      </c>
      <c r="B2406" s="4">
        <v>0</v>
      </c>
      <c r="C2406" s="4">
        <v>0</v>
      </c>
      <c r="D2406" s="4">
        <v>1</v>
      </c>
      <c r="E2406" s="4">
        <v>206</v>
      </c>
      <c r="F2406" s="4">
        <f>ROUND(Source!T2385,O2406)</f>
        <v>0</v>
      </c>
      <c r="G2406" s="4" t="s">
        <v>50</v>
      </c>
      <c r="H2406" s="4" t="s">
        <v>51</v>
      </c>
      <c r="I2406" s="4"/>
      <c r="J2406" s="4"/>
      <c r="K2406" s="4">
        <v>206</v>
      </c>
      <c r="L2406" s="4">
        <v>20</v>
      </c>
      <c r="M2406" s="4">
        <v>3</v>
      </c>
      <c r="N2406" s="4" t="s">
        <v>3</v>
      </c>
      <c r="O2406" s="4">
        <v>2</v>
      </c>
      <c r="P2406" s="4"/>
      <c r="Q2406" s="4"/>
      <c r="R2406" s="4"/>
      <c r="S2406" s="4"/>
      <c r="T2406" s="4"/>
      <c r="U2406" s="4"/>
      <c r="V2406" s="4"/>
      <c r="W2406" s="4"/>
    </row>
    <row r="2407" spans="1:206" x14ac:dyDescent="0.2">
      <c r="A2407" s="4">
        <v>50</v>
      </c>
      <c r="B2407" s="4">
        <v>0</v>
      </c>
      <c r="C2407" s="4">
        <v>0</v>
      </c>
      <c r="D2407" s="4">
        <v>1</v>
      </c>
      <c r="E2407" s="4">
        <v>207</v>
      </c>
      <c r="F2407" s="4">
        <f>Source!U2385</f>
        <v>0</v>
      </c>
      <c r="G2407" s="4" t="s">
        <v>52</v>
      </c>
      <c r="H2407" s="4" t="s">
        <v>53</v>
      </c>
      <c r="I2407" s="4"/>
      <c r="J2407" s="4"/>
      <c r="K2407" s="4">
        <v>207</v>
      </c>
      <c r="L2407" s="4">
        <v>21</v>
      </c>
      <c r="M2407" s="4">
        <v>3</v>
      </c>
      <c r="N2407" s="4" t="s">
        <v>3</v>
      </c>
      <c r="O2407" s="4">
        <v>-1</v>
      </c>
      <c r="P2407" s="4"/>
      <c r="Q2407" s="4"/>
      <c r="R2407" s="4"/>
      <c r="S2407" s="4"/>
      <c r="T2407" s="4"/>
      <c r="U2407" s="4"/>
      <c r="V2407" s="4"/>
      <c r="W2407" s="4"/>
    </row>
    <row r="2408" spans="1:206" x14ac:dyDescent="0.2">
      <c r="A2408" s="4">
        <v>50</v>
      </c>
      <c r="B2408" s="4">
        <v>0</v>
      </c>
      <c r="C2408" s="4">
        <v>0</v>
      </c>
      <c r="D2408" s="4">
        <v>1</v>
      </c>
      <c r="E2408" s="4">
        <v>208</v>
      </c>
      <c r="F2408" s="4">
        <f>Source!V2385</f>
        <v>0</v>
      </c>
      <c r="G2408" s="4" t="s">
        <v>54</v>
      </c>
      <c r="H2408" s="4" t="s">
        <v>55</v>
      </c>
      <c r="I2408" s="4"/>
      <c r="J2408" s="4"/>
      <c r="K2408" s="4">
        <v>208</v>
      </c>
      <c r="L2408" s="4">
        <v>22</v>
      </c>
      <c r="M2408" s="4">
        <v>3</v>
      </c>
      <c r="N2408" s="4" t="s">
        <v>3</v>
      </c>
      <c r="O2408" s="4">
        <v>-1</v>
      </c>
      <c r="P2408" s="4"/>
      <c r="Q2408" s="4"/>
      <c r="R2408" s="4"/>
      <c r="S2408" s="4"/>
      <c r="T2408" s="4"/>
      <c r="U2408" s="4"/>
      <c r="V2408" s="4"/>
      <c r="W2408" s="4"/>
    </row>
    <row r="2409" spans="1:206" x14ac:dyDescent="0.2">
      <c r="A2409" s="4">
        <v>50</v>
      </c>
      <c r="B2409" s="4">
        <v>0</v>
      </c>
      <c r="C2409" s="4">
        <v>0</v>
      </c>
      <c r="D2409" s="4">
        <v>1</v>
      </c>
      <c r="E2409" s="4">
        <v>209</v>
      </c>
      <c r="F2409" s="4">
        <f>ROUND(Source!W2385,O2409)</f>
        <v>0</v>
      </c>
      <c r="G2409" s="4" t="s">
        <v>56</v>
      </c>
      <c r="H2409" s="4" t="s">
        <v>57</v>
      </c>
      <c r="I2409" s="4"/>
      <c r="J2409" s="4"/>
      <c r="K2409" s="4">
        <v>209</v>
      </c>
      <c r="L2409" s="4">
        <v>23</v>
      </c>
      <c r="M2409" s="4">
        <v>3</v>
      </c>
      <c r="N2409" s="4" t="s">
        <v>3</v>
      </c>
      <c r="O2409" s="4">
        <v>2</v>
      </c>
      <c r="P2409" s="4"/>
      <c r="Q2409" s="4"/>
      <c r="R2409" s="4"/>
      <c r="S2409" s="4"/>
      <c r="T2409" s="4"/>
      <c r="U2409" s="4"/>
      <c r="V2409" s="4"/>
      <c r="W2409" s="4"/>
    </row>
    <row r="2410" spans="1:206" x14ac:dyDescent="0.2">
      <c r="A2410" s="4">
        <v>50</v>
      </c>
      <c r="B2410" s="4">
        <v>0</v>
      </c>
      <c r="C2410" s="4">
        <v>0</v>
      </c>
      <c r="D2410" s="4">
        <v>1</v>
      </c>
      <c r="E2410" s="4">
        <v>210</v>
      </c>
      <c r="F2410" s="4">
        <f>ROUND(Source!X2385,O2410)</f>
        <v>0</v>
      </c>
      <c r="G2410" s="4" t="s">
        <v>58</v>
      </c>
      <c r="H2410" s="4" t="s">
        <v>59</v>
      </c>
      <c r="I2410" s="4"/>
      <c r="J2410" s="4"/>
      <c r="K2410" s="4">
        <v>210</v>
      </c>
      <c r="L2410" s="4">
        <v>24</v>
      </c>
      <c r="M2410" s="4">
        <v>3</v>
      </c>
      <c r="N2410" s="4" t="s">
        <v>3</v>
      </c>
      <c r="O2410" s="4">
        <v>2</v>
      </c>
      <c r="P2410" s="4"/>
      <c r="Q2410" s="4"/>
      <c r="R2410" s="4"/>
      <c r="S2410" s="4"/>
      <c r="T2410" s="4"/>
      <c r="U2410" s="4"/>
      <c r="V2410" s="4"/>
      <c r="W2410" s="4"/>
    </row>
    <row r="2411" spans="1:206" x14ac:dyDescent="0.2">
      <c r="A2411" s="4">
        <v>50</v>
      </c>
      <c r="B2411" s="4">
        <v>0</v>
      </c>
      <c r="C2411" s="4">
        <v>0</v>
      </c>
      <c r="D2411" s="4">
        <v>1</v>
      </c>
      <c r="E2411" s="4">
        <v>211</v>
      </c>
      <c r="F2411" s="4">
        <f>ROUND(Source!Y2385,O2411)</f>
        <v>0</v>
      </c>
      <c r="G2411" s="4" t="s">
        <v>60</v>
      </c>
      <c r="H2411" s="4" t="s">
        <v>61</v>
      </c>
      <c r="I2411" s="4"/>
      <c r="J2411" s="4"/>
      <c r="K2411" s="4">
        <v>211</v>
      </c>
      <c r="L2411" s="4">
        <v>25</v>
      </c>
      <c r="M2411" s="4">
        <v>3</v>
      </c>
      <c r="N2411" s="4" t="s">
        <v>3</v>
      </c>
      <c r="O2411" s="4">
        <v>2</v>
      </c>
      <c r="P2411" s="4"/>
      <c r="Q2411" s="4"/>
      <c r="R2411" s="4"/>
      <c r="S2411" s="4"/>
      <c r="T2411" s="4"/>
      <c r="U2411" s="4"/>
      <c r="V2411" s="4"/>
      <c r="W2411" s="4"/>
    </row>
    <row r="2412" spans="1:206" x14ac:dyDescent="0.2">
      <c r="A2412" s="4">
        <v>50</v>
      </c>
      <c r="B2412" s="4">
        <v>0</v>
      </c>
      <c r="C2412" s="4">
        <v>0</v>
      </c>
      <c r="D2412" s="4">
        <v>1</v>
      </c>
      <c r="E2412" s="4">
        <v>224</v>
      </c>
      <c r="F2412" s="4">
        <f>ROUND(Source!AR2385,O2412)</f>
        <v>0</v>
      </c>
      <c r="G2412" s="4" t="s">
        <v>62</v>
      </c>
      <c r="H2412" s="4" t="s">
        <v>63</v>
      </c>
      <c r="I2412" s="4"/>
      <c r="J2412" s="4"/>
      <c r="K2412" s="4">
        <v>224</v>
      </c>
      <c r="L2412" s="4">
        <v>26</v>
      </c>
      <c r="M2412" s="4">
        <v>3</v>
      </c>
      <c r="N2412" s="4" t="s">
        <v>3</v>
      </c>
      <c r="O2412" s="4">
        <v>2</v>
      </c>
      <c r="P2412" s="4"/>
      <c r="Q2412" s="4"/>
      <c r="R2412" s="4"/>
      <c r="S2412" s="4"/>
      <c r="T2412" s="4"/>
      <c r="U2412" s="4"/>
      <c r="V2412" s="4"/>
      <c r="W2412" s="4"/>
    </row>
    <row r="2414" spans="1:206" x14ac:dyDescent="0.2">
      <c r="A2414" s="2">
        <v>51</v>
      </c>
      <c r="B2414" s="2">
        <f>B2375</f>
        <v>1</v>
      </c>
      <c r="C2414" s="2">
        <f>A2375</f>
        <v>4</v>
      </c>
      <c r="D2414" s="2">
        <f>ROW(A2375)</f>
        <v>2375</v>
      </c>
      <c r="E2414" s="2"/>
      <c r="F2414" s="2" t="str">
        <f>IF(F2375&lt;&gt;"",F2375,"")</f>
        <v>Новый раздел</v>
      </c>
      <c r="G2414" s="2" t="str">
        <f>IF(G2375&lt;&gt;"",G2375,"")</f>
        <v>Красная пресня ул. (от пл.Краснопресненской заставы в направлении ул. М. Грузинская)</v>
      </c>
      <c r="H2414" s="2">
        <v>0</v>
      </c>
      <c r="I2414" s="2"/>
      <c r="J2414" s="2"/>
      <c r="K2414" s="2"/>
      <c r="L2414" s="2"/>
      <c r="M2414" s="2"/>
      <c r="N2414" s="2"/>
      <c r="O2414" s="2">
        <f t="shared" ref="O2414:T2414" si="1014">ROUND(O2385+AB2414,2)</f>
        <v>0</v>
      </c>
      <c r="P2414" s="2">
        <f t="shared" si="1014"/>
        <v>0</v>
      </c>
      <c r="Q2414" s="2">
        <f t="shared" si="1014"/>
        <v>0</v>
      </c>
      <c r="R2414" s="2">
        <f t="shared" si="1014"/>
        <v>0</v>
      </c>
      <c r="S2414" s="2">
        <f t="shared" si="1014"/>
        <v>0</v>
      </c>
      <c r="T2414" s="2">
        <f t="shared" si="1014"/>
        <v>0</v>
      </c>
      <c r="U2414" s="2">
        <f>U2385+AH2414</f>
        <v>0</v>
      </c>
      <c r="V2414" s="2">
        <f>V2385+AI2414</f>
        <v>0</v>
      </c>
      <c r="W2414" s="2">
        <f>ROUND(W2385+AJ2414,2)</f>
        <v>0</v>
      </c>
      <c r="X2414" s="2">
        <f>ROUND(X2385+AK2414,2)</f>
        <v>0</v>
      </c>
      <c r="Y2414" s="2">
        <f>ROUND(Y2385+AL2414,2)</f>
        <v>0</v>
      </c>
      <c r="Z2414" s="2"/>
      <c r="AA2414" s="2"/>
      <c r="AB2414" s="2"/>
      <c r="AC2414" s="2"/>
      <c r="AD2414" s="2"/>
      <c r="AE2414" s="2"/>
      <c r="AF2414" s="2"/>
      <c r="AG2414" s="2"/>
      <c r="AH2414" s="2"/>
      <c r="AI2414" s="2"/>
      <c r="AJ2414" s="2"/>
      <c r="AK2414" s="2"/>
      <c r="AL2414" s="2"/>
      <c r="AM2414" s="2"/>
      <c r="AN2414" s="2"/>
      <c r="AO2414" s="2">
        <f t="shared" ref="AO2414:BC2414" si="1015">ROUND(AO2385+BX2414,2)</f>
        <v>0</v>
      </c>
      <c r="AP2414" s="2">
        <f t="shared" si="1015"/>
        <v>0</v>
      </c>
      <c r="AQ2414" s="2">
        <f t="shared" si="1015"/>
        <v>0</v>
      </c>
      <c r="AR2414" s="2">
        <f t="shared" si="1015"/>
        <v>0</v>
      </c>
      <c r="AS2414" s="2">
        <f t="shared" si="1015"/>
        <v>0</v>
      </c>
      <c r="AT2414" s="2">
        <f t="shared" si="1015"/>
        <v>0</v>
      </c>
      <c r="AU2414" s="2">
        <f t="shared" si="1015"/>
        <v>0</v>
      </c>
      <c r="AV2414" s="2">
        <f t="shared" si="1015"/>
        <v>0</v>
      </c>
      <c r="AW2414" s="2">
        <f t="shared" si="1015"/>
        <v>0</v>
      </c>
      <c r="AX2414" s="2">
        <f t="shared" si="1015"/>
        <v>0</v>
      </c>
      <c r="AY2414" s="2">
        <f t="shared" si="1015"/>
        <v>0</v>
      </c>
      <c r="AZ2414" s="2">
        <f t="shared" si="1015"/>
        <v>0</v>
      </c>
      <c r="BA2414" s="2">
        <f t="shared" si="1015"/>
        <v>0</v>
      </c>
      <c r="BB2414" s="2">
        <f t="shared" si="1015"/>
        <v>0</v>
      </c>
      <c r="BC2414" s="2">
        <f t="shared" si="1015"/>
        <v>0</v>
      </c>
      <c r="BD2414" s="2"/>
      <c r="BE2414" s="2"/>
      <c r="BF2414" s="2"/>
      <c r="BG2414" s="2"/>
      <c r="BH2414" s="2"/>
      <c r="BI2414" s="2"/>
      <c r="BJ2414" s="2"/>
      <c r="BK2414" s="2"/>
      <c r="BL2414" s="2"/>
      <c r="BM2414" s="2"/>
      <c r="BN2414" s="2"/>
      <c r="BO2414" s="2"/>
      <c r="BP2414" s="2"/>
      <c r="BQ2414" s="2"/>
      <c r="BR2414" s="2"/>
      <c r="BS2414" s="2"/>
      <c r="BT2414" s="2"/>
      <c r="BU2414" s="2"/>
      <c r="BV2414" s="2"/>
      <c r="BW2414" s="2"/>
      <c r="BX2414" s="2"/>
      <c r="BY2414" s="2"/>
      <c r="BZ2414" s="2"/>
      <c r="CA2414" s="2"/>
      <c r="CB2414" s="2"/>
      <c r="CC2414" s="2"/>
      <c r="CD2414" s="2"/>
      <c r="CE2414" s="2"/>
      <c r="CF2414" s="2"/>
      <c r="CG2414" s="2"/>
      <c r="CH2414" s="2"/>
      <c r="CI2414" s="2"/>
      <c r="CJ2414" s="2"/>
      <c r="CK2414" s="2"/>
      <c r="CL2414" s="2"/>
      <c r="CM2414" s="2"/>
      <c r="CN2414" s="2"/>
      <c r="CO2414" s="2"/>
      <c r="CP2414" s="2"/>
      <c r="CQ2414" s="2"/>
      <c r="CR2414" s="2"/>
      <c r="CS2414" s="2"/>
      <c r="CT2414" s="2"/>
      <c r="CU2414" s="2"/>
      <c r="CV2414" s="2"/>
      <c r="CW2414" s="2"/>
      <c r="CX2414" s="2"/>
      <c r="CY2414" s="2"/>
      <c r="CZ2414" s="2"/>
      <c r="DA2414" s="2"/>
      <c r="DB2414" s="2"/>
      <c r="DC2414" s="2"/>
      <c r="DD2414" s="2"/>
      <c r="DE2414" s="2"/>
      <c r="DF2414" s="2"/>
      <c r="DG2414" s="3"/>
      <c r="DH2414" s="3"/>
      <c r="DI2414" s="3"/>
      <c r="DJ2414" s="3"/>
      <c r="DK2414" s="3"/>
      <c r="DL2414" s="3"/>
      <c r="DM2414" s="3"/>
      <c r="DN2414" s="3"/>
      <c r="DO2414" s="3"/>
      <c r="DP2414" s="3"/>
      <c r="DQ2414" s="3"/>
      <c r="DR2414" s="3"/>
      <c r="DS2414" s="3"/>
      <c r="DT2414" s="3"/>
      <c r="DU2414" s="3"/>
      <c r="DV2414" s="3"/>
      <c r="DW2414" s="3"/>
      <c r="DX2414" s="3"/>
      <c r="DY2414" s="3"/>
      <c r="DZ2414" s="3"/>
      <c r="EA2414" s="3"/>
      <c r="EB2414" s="3"/>
      <c r="EC2414" s="3"/>
      <c r="ED2414" s="3"/>
      <c r="EE2414" s="3"/>
      <c r="EF2414" s="3"/>
      <c r="EG2414" s="3"/>
      <c r="EH2414" s="3"/>
      <c r="EI2414" s="3"/>
      <c r="EJ2414" s="3"/>
      <c r="EK2414" s="3"/>
      <c r="EL2414" s="3"/>
      <c r="EM2414" s="3"/>
      <c r="EN2414" s="3"/>
      <c r="EO2414" s="3"/>
      <c r="EP2414" s="3"/>
      <c r="EQ2414" s="3"/>
      <c r="ER2414" s="3"/>
      <c r="ES2414" s="3"/>
      <c r="ET2414" s="3"/>
      <c r="EU2414" s="3"/>
      <c r="EV2414" s="3"/>
      <c r="EW2414" s="3"/>
      <c r="EX2414" s="3"/>
      <c r="EY2414" s="3"/>
      <c r="EZ2414" s="3"/>
      <c r="FA2414" s="3"/>
      <c r="FB2414" s="3"/>
      <c r="FC2414" s="3"/>
      <c r="FD2414" s="3"/>
      <c r="FE2414" s="3"/>
      <c r="FF2414" s="3"/>
      <c r="FG2414" s="3"/>
      <c r="FH2414" s="3"/>
      <c r="FI2414" s="3"/>
      <c r="FJ2414" s="3"/>
      <c r="FK2414" s="3"/>
      <c r="FL2414" s="3"/>
      <c r="FM2414" s="3"/>
      <c r="FN2414" s="3"/>
      <c r="FO2414" s="3"/>
      <c r="FP2414" s="3"/>
      <c r="FQ2414" s="3"/>
      <c r="FR2414" s="3"/>
      <c r="FS2414" s="3"/>
      <c r="FT2414" s="3"/>
      <c r="FU2414" s="3"/>
      <c r="FV2414" s="3"/>
      <c r="FW2414" s="3"/>
      <c r="FX2414" s="3"/>
      <c r="FY2414" s="3"/>
      <c r="FZ2414" s="3"/>
      <c r="GA2414" s="3"/>
      <c r="GB2414" s="3"/>
      <c r="GC2414" s="3"/>
      <c r="GD2414" s="3"/>
      <c r="GE2414" s="3"/>
      <c r="GF2414" s="3"/>
      <c r="GG2414" s="3"/>
      <c r="GH2414" s="3"/>
      <c r="GI2414" s="3"/>
      <c r="GJ2414" s="3"/>
      <c r="GK2414" s="3"/>
      <c r="GL2414" s="3"/>
      <c r="GM2414" s="3"/>
      <c r="GN2414" s="3"/>
      <c r="GO2414" s="3"/>
      <c r="GP2414" s="3"/>
      <c r="GQ2414" s="3"/>
      <c r="GR2414" s="3"/>
      <c r="GS2414" s="3"/>
      <c r="GT2414" s="3"/>
      <c r="GU2414" s="3"/>
      <c r="GV2414" s="3"/>
      <c r="GW2414" s="3"/>
      <c r="GX2414" s="3">
        <v>0</v>
      </c>
    </row>
    <row r="2416" spans="1:206" x14ac:dyDescent="0.2">
      <c r="A2416" s="4">
        <v>50</v>
      </c>
      <c r="B2416" s="4">
        <v>0</v>
      </c>
      <c r="C2416" s="4">
        <v>0</v>
      </c>
      <c r="D2416" s="4">
        <v>1</v>
      </c>
      <c r="E2416" s="4">
        <v>201</v>
      </c>
      <c r="F2416" s="4">
        <f>ROUND(Source!O2414,O2416)</f>
        <v>0</v>
      </c>
      <c r="G2416" s="4" t="s">
        <v>12</v>
      </c>
      <c r="H2416" s="4" t="s">
        <v>13</v>
      </c>
      <c r="I2416" s="4"/>
      <c r="J2416" s="4"/>
      <c r="K2416" s="4">
        <v>201</v>
      </c>
      <c r="L2416" s="4">
        <v>1</v>
      </c>
      <c r="M2416" s="4">
        <v>3</v>
      </c>
      <c r="N2416" s="4" t="s">
        <v>3</v>
      </c>
      <c r="O2416" s="4">
        <v>2</v>
      </c>
      <c r="P2416" s="4"/>
      <c r="Q2416" s="4"/>
      <c r="R2416" s="4"/>
      <c r="S2416" s="4"/>
      <c r="T2416" s="4"/>
      <c r="U2416" s="4"/>
      <c r="V2416" s="4"/>
      <c r="W2416" s="4"/>
    </row>
    <row r="2417" spans="1:23" x14ac:dyDescent="0.2">
      <c r="A2417" s="4">
        <v>50</v>
      </c>
      <c r="B2417" s="4">
        <v>0</v>
      </c>
      <c r="C2417" s="4">
        <v>0</v>
      </c>
      <c r="D2417" s="4">
        <v>1</v>
      </c>
      <c r="E2417" s="4">
        <v>202</v>
      </c>
      <c r="F2417" s="4">
        <f>ROUND(Source!P2414,O2417)</f>
        <v>0</v>
      </c>
      <c r="G2417" s="4" t="s">
        <v>14</v>
      </c>
      <c r="H2417" s="4" t="s">
        <v>15</v>
      </c>
      <c r="I2417" s="4"/>
      <c r="J2417" s="4"/>
      <c r="K2417" s="4">
        <v>202</v>
      </c>
      <c r="L2417" s="4">
        <v>2</v>
      </c>
      <c r="M2417" s="4">
        <v>3</v>
      </c>
      <c r="N2417" s="4" t="s">
        <v>3</v>
      </c>
      <c r="O2417" s="4">
        <v>2</v>
      </c>
      <c r="P2417" s="4"/>
      <c r="Q2417" s="4"/>
      <c r="R2417" s="4"/>
      <c r="S2417" s="4"/>
      <c r="T2417" s="4"/>
      <c r="U2417" s="4"/>
      <c r="V2417" s="4"/>
      <c r="W2417" s="4"/>
    </row>
    <row r="2418" spans="1:23" x14ac:dyDescent="0.2">
      <c r="A2418" s="4">
        <v>50</v>
      </c>
      <c r="B2418" s="4">
        <v>0</v>
      </c>
      <c r="C2418" s="4">
        <v>0</v>
      </c>
      <c r="D2418" s="4">
        <v>1</v>
      </c>
      <c r="E2418" s="4">
        <v>222</v>
      </c>
      <c r="F2418" s="4">
        <f>ROUND(Source!AO2414,O2418)</f>
        <v>0</v>
      </c>
      <c r="G2418" s="4" t="s">
        <v>16</v>
      </c>
      <c r="H2418" s="4" t="s">
        <v>17</v>
      </c>
      <c r="I2418" s="4"/>
      <c r="J2418" s="4"/>
      <c r="K2418" s="4">
        <v>222</v>
      </c>
      <c r="L2418" s="4">
        <v>3</v>
      </c>
      <c r="M2418" s="4">
        <v>3</v>
      </c>
      <c r="N2418" s="4" t="s">
        <v>3</v>
      </c>
      <c r="O2418" s="4">
        <v>2</v>
      </c>
      <c r="P2418" s="4"/>
      <c r="Q2418" s="4"/>
      <c r="R2418" s="4"/>
      <c r="S2418" s="4"/>
      <c r="T2418" s="4"/>
      <c r="U2418" s="4"/>
      <c r="V2418" s="4"/>
      <c r="W2418" s="4"/>
    </row>
    <row r="2419" spans="1:23" x14ac:dyDescent="0.2">
      <c r="A2419" s="4">
        <v>50</v>
      </c>
      <c r="B2419" s="4">
        <v>0</v>
      </c>
      <c r="C2419" s="4">
        <v>0</v>
      </c>
      <c r="D2419" s="4">
        <v>1</v>
      </c>
      <c r="E2419" s="4">
        <v>225</v>
      </c>
      <c r="F2419" s="4">
        <f>ROUND(Source!AV2414,O2419)</f>
        <v>0</v>
      </c>
      <c r="G2419" s="4" t="s">
        <v>18</v>
      </c>
      <c r="H2419" s="4" t="s">
        <v>19</v>
      </c>
      <c r="I2419" s="4"/>
      <c r="J2419" s="4"/>
      <c r="K2419" s="4">
        <v>225</v>
      </c>
      <c r="L2419" s="4">
        <v>4</v>
      </c>
      <c r="M2419" s="4">
        <v>3</v>
      </c>
      <c r="N2419" s="4" t="s">
        <v>3</v>
      </c>
      <c r="O2419" s="4">
        <v>2</v>
      </c>
      <c r="P2419" s="4"/>
      <c r="Q2419" s="4"/>
      <c r="R2419" s="4"/>
      <c r="S2419" s="4"/>
      <c r="T2419" s="4"/>
      <c r="U2419" s="4"/>
      <c r="V2419" s="4"/>
      <c r="W2419" s="4"/>
    </row>
    <row r="2420" spans="1:23" x14ac:dyDescent="0.2">
      <c r="A2420" s="4">
        <v>50</v>
      </c>
      <c r="B2420" s="4">
        <v>0</v>
      </c>
      <c r="C2420" s="4">
        <v>0</v>
      </c>
      <c r="D2420" s="4">
        <v>1</v>
      </c>
      <c r="E2420" s="4">
        <v>226</v>
      </c>
      <c r="F2420" s="4">
        <f>ROUND(Source!AW2414,O2420)</f>
        <v>0</v>
      </c>
      <c r="G2420" s="4" t="s">
        <v>20</v>
      </c>
      <c r="H2420" s="4" t="s">
        <v>21</v>
      </c>
      <c r="I2420" s="4"/>
      <c r="J2420" s="4"/>
      <c r="K2420" s="4">
        <v>226</v>
      </c>
      <c r="L2420" s="4">
        <v>5</v>
      </c>
      <c r="M2420" s="4">
        <v>3</v>
      </c>
      <c r="N2420" s="4" t="s">
        <v>3</v>
      </c>
      <c r="O2420" s="4">
        <v>2</v>
      </c>
      <c r="P2420" s="4"/>
      <c r="Q2420" s="4"/>
      <c r="R2420" s="4"/>
      <c r="S2420" s="4"/>
      <c r="T2420" s="4"/>
      <c r="U2420" s="4"/>
      <c r="V2420" s="4"/>
      <c r="W2420" s="4"/>
    </row>
    <row r="2421" spans="1:23" x14ac:dyDescent="0.2">
      <c r="A2421" s="4">
        <v>50</v>
      </c>
      <c r="B2421" s="4">
        <v>0</v>
      </c>
      <c r="C2421" s="4">
        <v>0</v>
      </c>
      <c r="D2421" s="4">
        <v>1</v>
      </c>
      <c r="E2421" s="4">
        <v>227</v>
      </c>
      <c r="F2421" s="4">
        <f>ROUND(Source!AX2414,O2421)</f>
        <v>0</v>
      </c>
      <c r="G2421" s="4" t="s">
        <v>22</v>
      </c>
      <c r="H2421" s="4" t="s">
        <v>23</v>
      </c>
      <c r="I2421" s="4"/>
      <c r="J2421" s="4"/>
      <c r="K2421" s="4">
        <v>227</v>
      </c>
      <c r="L2421" s="4">
        <v>6</v>
      </c>
      <c r="M2421" s="4">
        <v>3</v>
      </c>
      <c r="N2421" s="4" t="s">
        <v>3</v>
      </c>
      <c r="O2421" s="4">
        <v>2</v>
      </c>
      <c r="P2421" s="4"/>
      <c r="Q2421" s="4"/>
      <c r="R2421" s="4"/>
      <c r="S2421" s="4"/>
      <c r="T2421" s="4"/>
      <c r="U2421" s="4"/>
      <c r="V2421" s="4"/>
      <c r="W2421" s="4"/>
    </row>
    <row r="2422" spans="1:23" x14ac:dyDescent="0.2">
      <c r="A2422" s="4">
        <v>50</v>
      </c>
      <c r="B2422" s="4">
        <v>0</v>
      </c>
      <c r="C2422" s="4">
        <v>0</v>
      </c>
      <c r="D2422" s="4">
        <v>1</v>
      </c>
      <c r="E2422" s="4">
        <v>228</v>
      </c>
      <c r="F2422" s="4">
        <f>ROUND(Source!AY2414,O2422)</f>
        <v>0</v>
      </c>
      <c r="G2422" s="4" t="s">
        <v>24</v>
      </c>
      <c r="H2422" s="4" t="s">
        <v>25</v>
      </c>
      <c r="I2422" s="4"/>
      <c r="J2422" s="4"/>
      <c r="K2422" s="4">
        <v>228</v>
      </c>
      <c r="L2422" s="4">
        <v>7</v>
      </c>
      <c r="M2422" s="4">
        <v>3</v>
      </c>
      <c r="N2422" s="4" t="s">
        <v>3</v>
      </c>
      <c r="O2422" s="4">
        <v>2</v>
      </c>
      <c r="P2422" s="4"/>
      <c r="Q2422" s="4"/>
      <c r="R2422" s="4"/>
      <c r="S2422" s="4"/>
      <c r="T2422" s="4"/>
      <c r="U2422" s="4"/>
      <c r="V2422" s="4"/>
      <c r="W2422" s="4"/>
    </row>
    <row r="2423" spans="1:23" x14ac:dyDescent="0.2">
      <c r="A2423" s="4">
        <v>50</v>
      </c>
      <c r="B2423" s="4">
        <v>0</v>
      </c>
      <c r="C2423" s="4">
        <v>0</v>
      </c>
      <c r="D2423" s="4">
        <v>1</v>
      </c>
      <c r="E2423" s="4">
        <v>216</v>
      </c>
      <c r="F2423" s="4">
        <f>ROUND(Source!AP2414,O2423)</f>
        <v>0</v>
      </c>
      <c r="G2423" s="4" t="s">
        <v>26</v>
      </c>
      <c r="H2423" s="4" t="s">
        <v>27</v>
      </c>
      <c r="I2423" s="4"/>
      <c r="J2423" s="4"/>
      <c r="K2423" s="4">
        <v>216</v>
      </c>
      <c r="L2423" s="4">
        <v>8</v>
      </c>
      <c r="M2423" s="4">
        <v>3</v>
      </c>
      <c r="N2423" s="4" t="s">
        <v>3</v>
      </c>
      <c r="O2423" s="4">
        <v>2</v>
      </c>
      <c r="P2423" s="4"/>
      <c r="Q2423" s="4"/>
      <c r="R2423" s="4"/>
      <c r="S2423" s="4"/>
      <c r="T2423" s="4"/>
      <c r="U2423" s="4"/>
      <c r="V2423" s="4"/>
      <c r="W2423" s="4"/>
    </row>
    <row r="2424" spans="1:23" x14ac:dyDescent="0.2">
      <c r="A2424" s="4">
        <v>50</v>
      </c>
      <c r="B2424" s="4">
        <v>0</v>
      </c>
      <c r="C2424" s="4">
        <v>0</v>
      </c>
      <c r="D2424" s="4">
        <v>1</v>
      </c>
      <c r="E2424" s="4">
        <v>223</v>
      </c>
      <c r="F2424" s="4">
        <f>ROUND(Source!AQ2414,O2424)</f>
        <v>0</v>
      </c>
      <c r="G2424" s="4" t="s">
        <v>28</v>
      </c>
      <c r="H2424" s="4" t="s">
        <v>29</v>
      </c>
      <c r="I2424" s="4"/>
      <c r="J2424" s="4"/>
      <c r="K2424" s="4">
        <v>223</v>
      </c>
      <c r="L2424" s="4">
        <v>9</v>
      </c>
      <c r="M2424" s="4">
        <v>3</v>
      </c>
      <c r="N2424" s="4" t="s">
        <v>3</v>
      </c>
      <c r="O2424" s="4">
        <v>2</v>
      </c>
      <c r="P2424" s="4"/>
      <c r="Q2424" s="4"/>
      <c r="R2424" s="4"/>
      <c r="S2424" s="4"/>
      <c r="T2424" s="4"/>
      <c r="U2424" s="4"/>
      <c r="V2424" s="4"/>
      <c r="W2424" s="4"/>
    </row>
    <row r="2425" spans="1:23" x14ac:dyDescent="0.2">
      <c r="A2425" s="4">
        <v>50</v>
      </c>
      <c r="B2425" s="4">
        <v>0</v>
      </c>
      <c r="C2425" s="4">
        <v>0</v>
      </c>
      <c r="D2425" s="4">
        <v>1</v>
      </c>
      <c r="E2425" s="4">
        <v>229</v>
      </c>
      <c r="F2425" s="4">
        <f>ROUND(Source!AZ2414,O2425)</f>
        <v>0</v>
      </c>
      <c r="G2425" s="4" t="s">
        <v>30</v>
      </c>
      <c r="H2425" s="4" t="s">
        <v>31</v>
      </c>
      <c r="I2425" s="4"/>
      <c r="J2425" s="4"/>
      <c r="K2425" s="4">
        <v>229</v>
      </c>
      <c r="L2425" s="4">
        <v>10</v>
      </c>
      <c r="M2425" s="4">
        <v>3</v>
      </c>
      <c r="N2425" s="4" t="s">
        <v>3</v>
      </c>
      <c r="O2425" s="4">
        <v>2</v>
      </c>
      <c r="P2425" s="4"/>
      <c r="Q2425" s="4"/>
      <c r="R2425" s="4"/>
      <c r="S2425" s="4"/>
      <c r="T2425" s="4"/>
      <c r="U2425" s="4"/>
      <c r="V2425" s="4"/>
      <c r="W2425" s="4"/>
    </row>
    <row r="2426" spans="1:23" x14ac:dyDescent="0.2">
      <c r="A2426" s="4">
        <v>50</v>
      </c>
      <c r="B2426" s="4">
        <v>0</v>
      </c>
      <c r="C2426" s="4">
        <v>0</v>
      </c>
      <c r="D2426" s="4">
        <v>1</v>
      </c>
      <c r="E2426" s="4">
        <v>203</v>
      </c>
      <c r="F2426" s="4">
        <f>ROUND(Source!Q2414,O2426)</f>
        <v>0</v>
      </c>
      <c r="G2426" s="4" t="s">
        <v>32</v>
      </c>
      <c r="H2426" s="4" t="s">
        <v>33</v>
      </c>
      <c r="I2426" s="4"/>
      <c r="J2426" s="4"/>
      <c r="K2426" s="4">
        <v>203</v>
      </c>
      <c r="L2426" s="4">
        <v>11</v>
      </c>
      <c r="M2426" s="4">
        <v>3</v>
      </c>
      <c r="N2426" s="4" t="s">
        <v>3</v>
      </c>
      <c r="O2426" s="4">
        <v>2</v>
      </c>
      <c r="P2426" s="4"/>
      <c r="Q2426" s="4"/>
      <c r="R2426" s="4"/>
      <c r="S2426" s="4"/>
      <c r="T2426" s="4"/>
      <c r="U2426" s="4"/>
      <c r="V2426" s="4"/>
      <c r="W2426" s="4"/>
    </row>
    <row r="2427" spans="1:23" x14ac:dyDescent="0.2">
      <c r="A2427" s="4">
        <v>50</v>
      </c>
      <c r="B2427" s="4">
        <v>0</v>
      </c>
      <c r="C2427" s="4">
        <v>0</v>
      </c>
      <c r="D2427" s="4">
        <v>1</v>
      </c>
      <c r="E2427" s="4">
        <v>231</v>
      </c>
      <c r="F2427" s="4">
        <f>ROUND(Source!BB2414,O2427)</f>
        <v>0</v>
      </c>
      <c r="G2427" s="4" t="s">
        <v>34</v>
      </c>
      <c r="H2427" s="4" t="s">
        <v>35</v>
      </c>
      <c r="I2427" s="4"/>
      <c r="J2427" s="4"/>
      <c r="K2427" s="4">
        <v>231</v>
      </c>
      <c r="L2427" s="4">
        <v>12</v>
      </c>
      <c r="M2427" s="4">
        <v>3</v>
      </c>
      <c r="N2427" s="4" t="s">
        <v>3</v>
      </c>
      <c r="O2427" s="4">
        <v>2</v>
      </c>
      <c r="P2427" s="4"/>
      <c r="Q2427" s="4"/>
      <c r="R2427" s="4"/>
      <c r="S2427" s="4"/>
      <c r="T2427" s="4"/>
      <c r="U2427" s="4"/>
      <c r="V2427" s="4"/>
      <c r="W2427" s="4"/>
    </row>
    <row r="2428" spans="1:23" x14ac:dyDescent="0.2">
      <c r="A2428" s="4">
        <v>50</v>
      </c>
      <c r="B2428" s="4">
        <v>0</v>
      </c>
      <c r="C2428" s="4">
        <v>0</v>
      </c>
      <c r="D2428" s="4">
        <v>1</v>
      </c>
      <c r="E2428" s="4">
        <v>204</v>
      </c>
      <c r="F2428" s="4">
        <f>ROUND(Source!R2414,O2428)</f>
        <v>0</v>
      </c>
      <c r="G2428" s="4" t="s">
        <v>36</v>
      </c>
      <c r="H2428" s="4" t="s">
        <v>37</v>
      </c>
      <c r="I2428" s="4"/>
      <c r="J2428" s="4"/>
      <c r="K2428" s="4">
        <v>204</v>
      </c>
      <c r="L2428" s="4">
        <v>13</v>
      </c>
      <c r="M2428" s="4">
        <v>3</v>
      </c>
      <c r="N2428" s="4" t="s">
        <v>3</v>
      </c>
      <c r="O2428" s="4">
        <v>2</v>
      </c>
      <c r="P2428" s="4"/>
      <c r="Q2428" s="4"/>
      <c r="R2428" s="4"/>
      <c r="S2428" s="4"/>
      <c r="T2428" s="4"/>
      <c r="U2428" s="4"/>
      <c r="V2428" s="4"/>
      <c r="W2428" s="4"/>
    </row>
    <row r="2429" spans="1:23" x14ac:dyDescent="0.2">
      <c r="A2429" s="4">
        <v>50</v>
      </c>
      <c r="B2429" s="4">
        <v>0</v>
      </c>
      <c r="C2429" s="4">
        <v>0</v>
      </c>
      <c r="D2429" s="4">
        <v>1</v>
      </c>
      <c r="E2429" s="4">
        <v>205</v>
      </c>
      <c r="F2429" s="4">
        <f>ROUND(Source!S2414,O2429)</f>
        <v>0</v>
      </c>
      <c r="G2429" s="4" t="s">
        <v>38</v>
      </c>
      <c r="H2429" s="4" t="s">
        <v>39</v>
      </c>
      <c r="I2429" s="4"/>
      <c r="J2429" s="4"/>
      <c r="K2429" s="4">
        <v>205</v>
      </c>
      <c r="L2429" s="4">
        <v>14</v>
      </c>
      <c r="M2429" s="4">
        <v>3</v>
      </c>
      <c r="N2429" s="4" t="s">
        <v>3</v>
      </c>
      <c r="O2429" s="4">
        <v>2</v>
      </c>
      <c r="P2429" s="4"/>
      <c r="Q2429" s="4"/>
      <c r="R2429" s="4"/>
      <c r="S2429" s="4"/>
      <c r="T2429" s="4"/>
      <c r="U2429" s="4"/>
      <c r="V2429" s="4"/>
      <c r="W2429" s="4"/>
    </row>
    <row r="2430" spans="1:23" x14ac:dyDescent="0.2">
      <c r="A2430" s="4">
        <v>50</v>
      </c>
      <c r="B2430" s="4">
        <v>0</v>
      </c>
      <c r="C2430" s="4">
        <v>0</v>
      </c>
      <c r="D2430" s="4">
        <v>1</v>
      </c>
      <c r="E2430" s="4">
        <v>232</v>
      </c>
      <c r="F2430" s="4">
        <f>ROUND(Source!BC2414,O2430)</f>
        <v>0</v>
      </c>
      <c r="G2430" s="4" t="s">
        <v>40</v>
      </c>
      <c r="H2430" s="4" t="s">
        <v>41</v>
      </c>
      <c r="I2430" s="4"/>
      <c r="J2430" s="4"/>
      <c r="K2430" s="4">
        <v>232</v>
      </c>
      <c r="L2430" s="4">
        <v>15</v>
      </c>
      <c r="M2430" s="4">
        <v>3</v>
      </c>
      <c r="N2430" s="4" t="s">
        <v>3</v>
      </c>
      <c r="O2430" s="4">
        <v>2</v>
      </c>
      <c r="P2430" s="4"/>
      <c r="Q2430" s="4"/>
      <c r="R2430" s="4"/>
      <c r="S2430" s="4"/>
      <c r="T2430" s="4"/>
      <c r="U2430" s="4"/>
      <c r="V2430" s="4"/>
      <c r="W2430" s="4"/>
    </row>
    <row r="2431" spans="1:23" x14ac:dyDescent="0.2">
      <c r="A2431" s="4">
        <v>50</v>
      </c>
      <c r="B2431" s="4">
        <v>0</v>
      </c>
      <c r="C2431" s="4">
        <v>0</v>
      </c>
      <c r="D2431" s="4">
        <v>1</v>
      </c>
      <c r="E2431" s="4">
        <v>214</v>
      </c>
      <c r="F2431" s="4">
        <f>ROUND(Source!AS2414,O2431)</f>
        <v>0</v>
      </c>
      <c r="G2431" s="4" t="s">
        <v>42</v>
      </c>
      <c r="H2431" s="4" t="s">
        <v>43</v>
      </c>
      <c r="I2431" s="4"/>
      <c r="J2431" s="4"/>
      <c r="K2431" s="4">
        <v>214</v>
      </c>
      <c r="L2431" s="4">
        <v>16</v>
      </c>
      <c r="M2431" s="4">
        <v>3</v>
      </c>
      <c r="N2431" s="4" t="s">
        <v>3</v>
      </c>
      <c r="O2431" s="4">
        <v>2</v>
      </c>
      <c r="P2431" s="4"/>
      <c r="Q2431" s="4"/>
      <c r="R2431" s="4"/>
      <c r="S2431" s="4"/>
      <c r="T2431" s="4"/>
      <c r="U2431" s="4"/>
      <c r="V2431" s="4"/>
      <c r="W2431" s="4"/>
    </row>
    <row r="2432" spans="1:23" x14ac:dyDescent="0.2">
      <c r="A2432" s="4">
        <v>50</v>
      </c>
      <c r="B2432" s="4">
        <v>0</v>
      </c>
      <c r="C2432" s="4">
        <v>0</v>
      </c>
      <c r="D2432" s="4">
        <v>1</v>
      </c>
      <c r="E2432" s="4">
        <v>215</v>
      </c>
      <c r="F2432" s="4">
        <f>ROUND(Source!AT2414,O2432)</f>
        <v>0</v>
      </c>
      <c r="G2432" s="4" t="s">
        <v>44</v>
      </c>
      <c r="H2432" s="4" t="s">
        <v>45</v>
      </c>
      <c r="I2432" s="4"/>
      <c r="J2432" s="4"/>
      <c r="K2432" s="4">
        <v>215</v>
      </c>
      <c r="L2432" s="4">
        <v>17</v>
      </c>
      <c r="M2432" s="4">
        <v>3</v>
      </c>
      <c r="N2432" s="4" t="s">
        <v>3</v>
      </c>
      <c r="O2432" s="4">
        <v>2</v>
      </c>
      <c r="P2432" s="4"/>
      <c r="Q2432" s="4"/>
      <c r="R2432" s="4"/>
      <c r="S2432" s="4"/>
      <c r="T2432" s="4"/>
      <c r="U2432" s="4"/>
      <c r="V2432" s="4"/>
      <c r="W2432" s="4"/>
    </row>
    <row r="2433" spans="1:206" x14ac:dyDescent="0.2">
      <c r="A2433" s="4">
        <v>50</v>
      </c>
      <c r="B2433" s="4">
        <v>0</v>
      </c>
      <c r="C2433" s="4">
        <v>0</v>
      </c>
      <c r="D2433" s="4">
        <v>1</v>
      </c>
      <c r="E2433" s="4">
        <v>217</v>
      </c>
      <c r="F2433" s="4">
        <f>ROUND(Source!AU2414,O2433)</f>
        <v>0</v>
      </c>
      <c r="G2433" s="4" t="s">
        <v>46</v>
      </c>
      <c r="H2433" s="4" t="s">
        <v>47</v>
      </c>
      <c r="I2433" s="4"/>
      <c r="J2433" s="4"/>
      <c r="K2433" s="4">
        <v>217</v>
      </c>
      <c r="L2433" s="4">
        <v>18</v>
      </c>
      <c r="M2433" s="4">
        <v>3</v>
      </c>
      <c r="N2433" s="4" t="s">
        <v>3</v>
      </c>
      <c r="O2433" s="4">
        <v>2</v>
      </c>
      <c r="P2433" s="4"/>
      <c r="Q2433" s="4"/>
      <c r="R2433" s="4"/>
      <c r="S2433" s="4"/>
      <c r="T2433" s="4"/>
      <c r="U2433" s="4"/>
      <c r="V2433" s="4"/>
      <c r="W2433" s="4"/>
    </row>
    <row r="2434" spans="1:206" x14ac:dyDescent="0.2">
      <c r="A2434" s="4">
        <v>50</v>
      </c>
      <c r="B2434" s="4">
        <v>0</v>
      </c>
      <c r="C2434" s="4">
        <v>0</v>
      </c>
      <c r="D2434" s="4">
        <v>1</v>
      </c>
      <c r="E2434" s="4">
        <v>230</v>
      </c>
      <c r="F2434" s="4">
        <f>ROUND(Source!BA2414,O2434)</f>
        <v>0</v>
      </c>
      <c r="G2434" s="4" t="s">
        <v>48</v>
      </c>
      <c r="H2434" s="4" t="s">
        <v>49</v>
      </c>
      <c r="I2434" s="4"/>
      <c r="J2434" s="4"/>
      <c r="K2434" s="4">
        <v>230</v>
      </c>
      <c r="L2434" s="4">
        <v>19</v>
      </c>
      <c r="M2434" s="4">
        <v>3</v>
      </c>
      <c r="N2434" s="4" t="s">
        <v>3</v>
      </c>
      <c r="O2434" s="4">
        <v>2</v>
      </c>
      <c r="P2434" s="4"/>
      <c r="Q2434" s="4"/>
      <c r="R2434" s="4"/>
      <c r="S2434" s="4"/>
      <c r="T2434" s="4"/>
      <c r="U2434" s="4"/>
      <c r="V2434" s="4"/>
      <c r="W2434" s="4"/>
    </row>
    <row r="2435" spans="1:206" x14ac:dyDescent="0.2">
      <c r="A2435" s="4">
        <v>50</v>
      </c>
      <c r="B2435" s="4">
        <v>0</v>
      </c>
      <c r="C2435" s="4">
        <v>0</v>
      </c>
      <c r="D2435" s="4">
        <v>1</v>
      </c>
      <c r="E2435" s="4">
        <v>206</v>
      </c>
      <c r="F2435" s="4">
        <f>ROUND(Source!T2414,O2435)</f>
        <v>0</v>
      </c>
      <c r="G2435" s="4" t="s">
        <v>50</v>
      </c>
      <c r="H2435" s="4" t="s">
        <v>51</v>
      </c>
      <c r="I2435" s="4"/>
      <c r="J2435" s="4"/>
      <c r="K2435" s="4">
        <v>206</v>
      </c>
      <c r="L2435" s="4">
        <v>20</v>
      </c>
      <c r="M2435" s="4">
        <v>3</v>
      </c>
      <c r="N2435" s="4" t="s">
        <v>3</v>
      </c>
      <c r="O2435" s="4">
        <v>2</v>
      </c>
      <c r="P2435" s="4"/>
      <c r="Q2435" s="4"/>
      <c r="R2435" s="4"/>
      <c r="S2435" s="4"/>
      <c r="T2435" s="4"/>
      <c r="U2435" s="4"/>
      <c r="V2435" s="4"/>
      <c r="W2435" s="4"/>
    </row>
    <row r="2436" spans="1:206" x14ac:dyDescent="0.2">
      <c r="A2436" s="4">
        <v>50</v>
      </c>
      <c r="B2436" s="4">
        <v>0</v>
      </c>
      <c r="C2436" s="4">
        <v>0</v>
      </c>
      <c r="D2436" s="4">
        <v>1</v>
      </c>
      <c r="E2436" s="4">
        <v>207</v>
      </c>
      <c r="F2436" s="4">
        <f>Source!U2414</f>
        <v>0</v>
      </c>
      <c r="G2436" s="4" t="s">
        <v>52</v>
      </c>
      <c r="H2436" s="4" t="s">
        <v>53</v>
      </c>
      <c r="I2436" s="4"/>
      <c r="J2436" s="4"/>
      <c r="K2436" s="4">
        <v>207</v>
      </c>
      <c r="L2436" s="4">
        <v>21</v>
      </c>
      <c r="M2436" s="4">
        <v>3</v>
      </c>
      <c r="N2436" s="4" t="s">
        <v>3</v>
      </c>
      <c r="O2436" s="4">
        <v>-1</v>
      </c>
      <c r="P2436" s="4"/>
      <c r="Q2436" s="4"/>
      <c r="R2436" s="4"/>
      <c r="S2436" s="4"/>
      <c r="T2436" s="4"/>
      <c r="U2436" s="4"/>
      <c r="V2436" s="4"/>
      <c r="W2436" s="4"/>
    </row>
    <row r="2437" spans="1:206" x14ac:dyDescent="0.2">
      <c r="A2437" s="4">
        <v>50</v>
      </c>
      <c r="B2437" s="4">
        <v>0</v>
      </c>
      <c r="C2437" s="4">
        <v>0</v>
      </c>
      <c r="D2437" s="4">
        <v>1</v>
      </c>
      <c r="E2437" s="4">
        <v>208</v>
      </c>
      <c r="F2437" s="4">
        <f>Source!V2414</f>
        <v>0</v>
      </c>
      <c r="G2437" s="4" t="s">
        <v>54</v>
      </c>
      <c r="H2437" s="4" t="s">
        <v>55</v>
      </c>
      <c r="I2437" s="4"/>
      <c r="J2437" s="4"/>
      <c r="K2437" s="4">
        <v>208</v>
      </c>
      <c r="L2437" s="4">
        <v>22</v>
      </c>
      <c r="M2437" s="4">
        <v>3</v>
      </c>
      <c r="N2437" s="4" t="s">
        <v>3</v>
      </c>
      <c r="O2437" s="4">
        <v>-1</v>
      </c>
      <c r="P2437" s="4"/>
      <c r="Q2437" s="4"/>
      <c r="R2437" s="4"/>
      <c r="S2437" s="4"/>
      <c r="T2437" s="4"/>
      <c r="U2437" s="4"/>
      <c r="V2437" s="4"/>
      <c r="W2437" s="4"/>
    </row>
    <row r="2438" spans="1:206" x14ac:dyDescent="0.2">
      <c r="A2438" s="4">
        <v>50</v>
      </c>
      <c r="B2438" s="4">
        <v>0</v>
      </c>
      <c r="C2438" s="4">
        <v>0</v>
      </c>
      <c r="D2438" s="4">
        <v>1</v>
      </c>
      <c r="E2438" s="4">
        <v>209</v>
      </c>
      <c r="F2438" s="4">
        <f>ROUND(Source!W2414,O2438)</f>
        <v>0</v>
      </c>
      <c r="G2438" s="4" t="s">
        <v>56</v>
      </c>
      <c r="H2438" s="4" t="s">
        <v>57</v>
      </c>
      <c r="I2438" s="4"/>
      <c r="J2438" s="4"/>
      <c r="K2438" s="4">
        <v>209</v>
      </c>
      <c r="L2438" s="4">
        <v>23</v>
      </c>
      <c r="M2438" s="4">
        <v>3</v>
      </c>
      <c r="N2438" s="4" t="s">
        <v>3</v>
      </c>
      <c r="O2438" s="4">
        <v>2</v>
      </c>
      <c r="P2438" s="4"/>
      <c r="Q2438" s="4"/>
      <c r="R2438" s="4"/>
      <c r="S2438" s="4"/>
      <c r="T2438" s="4"/>
      <c r="U2438" s="4"/>
      <c r="V2438" s="4"/>
      <c r="W2438" s="4"/>
    </row>
    <row r="2439" spans="1:206" x14ac:dyDescent="0.2">
      <c r="A2439" s="4">
        <v>50</v>
      </c>
      <c r="B2439" s="4">
        <v>0</v>
      </c>
      <c r="C2439" s="4">
        <v>0</v>
      </c>
      <c r="D2439" s="4">
        <v>1</v>
      </c>
      <c r="E2439" s="4">
        <v>210</v>
      </c>
      <c r="F2439" s="4">
        <f>ROUND(Source!X2414,O2439)</f>
        <v>0</v>
      </c>
      <c r="G2439" s="4" t="s">
        <v>58</v>
      </c>
      <c r="H2439" s="4" t="s">
        <v>59</v>
      </c>
      <c r="I2439" s="4"/>
      <c r="J2439" s="4"/>
      <c r="K2439" s="4">
        <v>210</v>
      </c>
      <c r="L2439" s="4">
        <v>24</v>
      </c>
      <c r="M2439" s="4">
        <v>3</v>
      </c>
      <c r="N2439" s="4" t="s">
        <v>3</v>
      </c>
      <c r="O2439" s="4">
        <v>2</v>
      </c>
      <c r="P2439" s="4"/>
      <c r="Q2439" s="4"/>
      <c r="R2439" s="4"/>
      <c r="S2439" s="4"/>
      <c r="T2439" s="4"/>
      <c r="U2439" s="4"/>
      <c r="V2439" s="4"/>
      <c r="W2439" s="4"/>
    </row>
    <row r="2440" spans="1:206" x14ac:dyDescent="0.2">
      <c r="A2440" s="4">
        <v>50</v>
      </c>
      <c r="B2440" s="4">
        <v>0</v>
      </c>
      <c r="C2440" s="4">
        <v>0</v>
      </c>
      <c r="D2440" s="4">
        <v>1</v>
      </c>
      <c r="E2440" s="4">
        <v>211</v>
      </c>
      <c r="F2440" s="4">
        <f>ROUND(Source!Y2414,O2440)</f>
        <v>0</v>
      </c>
      <c r="G2440" s="4" t="s">
        <v>60</v>
      </c>
      <c r="H2440" s="4" t="s">
        <v>61</v>
      </c>
      <c r="I2440" s="4"/>
      <c r="J2440" s="4"/>
      <c r="K2440" s="4">
        <v>211</v>
      </c>
      <c r="L2440" s="4">
        <v>25</v>
      </c>
      <c r="M2440" s="4">
        <v>3</v>
      </c>
      <c r="N2440" s="4" t="s">
        <v>3</v>
      </c>
      <c r="O2440" s="4">
        <v>2</v>
      </c>
      <c r="P2440" s="4"/>
      <c r="Q2440" s="4"/>
      <c r="R2440" s="4"/>
      <c r="S2440" s="4"/>
      <c r="T2440" s="4"/>
      <c r="U2440" s="4"/>
      <c r="V2440" s="4"/>
      <c r="W2440" s="4"/>
    </row>
    <row r="2441" spans="1:206" x14ac:dyDescent="0.2">
      <c r="A2441" s="4">
        <v>50</v>
      </c>
      <c r="B2441" s="4">
        <v>0</v>
      </c>
      <c r="C2441" s="4">
        <v>0</v>
      </c>
      <c r="D2441" s="4">
        <v>1</v>
      </c>
      <c r="E2441" s="4">
        <v>224</v>
      </c>
      <c r="F2441" s="4">
        <f>ROUND(Source!AR2414,O2441)</f>
        <v>0</v>
      </c>
      <c r="G2441" s="4" t="s">
        <v>62</v>
      </c>
      <c r="H2441" s="4" t="s">
        <v>63</v>
      </c>
      <c r="I2441" s="4"/>
      <c r="J2441" s="4"/>
      <c r="K2441" s="4">
        <v>224</v>
      </c>
      <c r="L2441" s="4">
        <v>26</v>
      </c>
      <c r="M2441" s="4">
        <v>3</v>
      </c>
      <c r="N2441" s="4" t="s">
        <v>3</v>
      </c>
      <c r="O2441" s="4">
        <v>2</v>
      </c>
      <c r="P2441" s="4"/>
      <c r="Q2441" s="4"/>
      <c r="R2441" s="4"/>
      <c r="S2441" s="4"/>
      <c r="T2441" s="4"/>
      <c r="U2441" s="4"/>
      <c r="V2441" s="4"/>
      <c r="W2441" s="4"/>
    </row>
    <row r="2443" spans="1:206" x14ac:dyDescent="0.2">
      <c r="A2443" s="2">
        <v>51</v>
      </c>
      <c r="B2443" s="2">
        <f>B2371</f>
        <v>1</v>
      </c>
      <c r="C2443" s="2">
        <f>A2371</f>
        <v>3</v>
      </c>
      <c r="D2443" s="2">
        <f>ROW(A2371)</f>
        <v>2371</v>
      </c>
      <c r="E2443" s="2"/>
      <c r="F2443" s="2" t="str">
        <f>IF(F2371&lt;&gt;"",F2371,"")</f>
        <v>Новая локальная смета</v>
      </c>
      <c r="G2443" s="2" t="str">
        <f>IF(G2371&lt;&gt;"",G2371,"")</f>
        <v>Пресненский</v>
      </c>
      <c r="H2443" s="2">
        <v>0</v>
      </c>
      <c r="I2443" s="2"/>
      <c r="J2443" s="2"/>
      <c r="K2443" s="2"/>
      <c r="L2443" s="2"/>
      <c r="M2443" s="2"/>
      <c r="N2443" s="2"/>
      <c r="O2443" s="2">
        <f t="shared" ref="O2443:T2443" si="1016">ROUND(O2414+AB2443,2)</f>
        <v>0</v>
      </c>
      <c r="P2443" s="2">
        <f t="shared" si="1016"/>
        <v>0</v>
      </c>
      <c r="Q2443" s="2">
        <f t="shared" si="1016"/>
        <v>0</v>
      </c>
      <c r="R2443" s="2">
        <f t="shared" si="1016"/>
        <v>0</v>
      </c>
      <c r="S2443" s="2">
        <f t="shared" si="1016"/>
        <v>0</v>
      </c>
      <c r="T2443" s="2">
        <f t="shared" si="1016"/>
        <v>0</v>
      </c>
      <c r="U2443" s="2">
        <f>U2414+AH2443</f>
        <v>0</v>
      </c>
      <c r="V2443" s="2">
        <f>V2414+AI2443</f>
        <v>0</v>
      </c>
      <c r="W2443" s="2">
        <f>ROUND(W2414+AJ2443,2)</f>
        <v>0</v>
      </c>
      <c r="X2443" s="2">
        <f>ROUND(X2414+AK2443,2)</f>
        <v>0</v>
      </c>
      <c r="Y2443" s="2">
        <f>ROUND(Y2414+AL2443,2)</f>
        <v>0</v>
      </c>
      <c r="Z2443" s="2"/>
      <c r="AA2443" s="2"/>
      <c r="AB2443" s="2"/>
      <c r="AC2443" s="2"/>
      <c r="AD2443" s="2"/>
      <c r="AE2443" s="2"/>
      <c r="AF2443" s="2"/>
      <c r="AG2443" s="2"/>
      <c r="AH2443" s="2"/>
      <c r="AI2443" s="2"/>
      <c r="AJ2443" s="2"/>
      <c r="AK2443" s="2"/>
      <c r="AL2443" s="2"/>
      <c r="AM2443" s="2"/>
      <c r="AN2443" s="2"/>
      <c r="AO2443" s="2">
        <f t="shared" ref="AO2443:BC2443" si="1017">ROUND(AO2414+BX2443,2)</f>
        <v>0</v>
      </c>
      <c r="AP2443" s="2">
        <f t="shared" si="1017"/>
        <v>0</v>
      </c>
      <c r="AQ2443" s="2">
        <f t="shared" si="1017"/>
        <v>0</v>
      </c>
      <c r="AR2443" s="2">
        <f t="shared" si="1017"/>
        <v>0</v>
      </c>
      <c r="AS2443" s="2">
        <f t="shared" si="1017"/>
        <v>0</v>
      </c>
      <c r="AT2443" s="2">
        <f t="shared" si="1017"/>
        <v>0</v>
      </c>
      <c r="AU2443" s="2">
        <f t="shared" si="1017"/>
        <v>0</v>
      </c>
      <c r="AV2443" s="2">
        <f t="shared" si="1017"/>
        <v>0</v>
      </c>
      <c r="AW2443" s="2">
        <f t="shared" si="1017"/>
        <v>0</v>
      </c>
      <c r="AX2443" s="2">
        <f t="shared" si="1017"/>
        <v>0</v>
      </c>
      <c r="AY2443" s="2">
        <f t="shared" si="1017"/>
        <v>0</v>
      </c>
      <c r="AZ2443" s="2">
        <f t="shared" si="1017"/>
        <v>0</v>
      </c>
      <c r="BA2443" s="2">
        <f t="shared" si="1017"/>
        <v>0</v>
      </c>
      <c r="BB2443" s="2">
        <f t="shared" si="1017"/>
        <v>0</v>
      </c>
      <c r="BC2443" s="2">
        <f t="shared" si="1017"/>
        <v>0</v>
      </c>
      <c r="BD2443" s="2"/>
      <c r="BE2443" s="2"/>
      <c r="BF2443" s="2"/>
      <c r="BG2443" s="2"/>
      <c r="BH2443" s="2"/>
      <c r="BI2443" s="2"/>
      <c r="BJ2443" s="2"/>
      <c r="BK2443" s="2"/>
      <c r="BL2443" s="2"/>
      <c r="BM2443" s="2"/>
      <c r="BN2443" s="2"/>
      <c r="BO2443" s="2"/>
      <c r="BP2443" s="2"/>
      <c r="BQ2443" s="2"/>
      <c r="BR2443" s="2"/>
      <c r="BS2443" s="2"/>
      <c r="BT2443" s="2"/>
      <c r="BU2443" s="2"/>
      <c r="BV2443" s="2"/>
      <c r="BW2443" s="2"/>
      <c r="BX2443" s="2"/>
      <c r="BY2443" s="2"/>
      <c r="BZ2443" s="2"/>
      <c r="CA2443" s="2"/>
      <c r="CB2443" s="2"/>
      <c r="CC2443" s="2"/>
      <c r="CD2443" s="2"/>
      <c r="CE2443" s="2"/>
      <c r="CF2443" s="2"/>
      <c r="CG2443" s="2"/>
      <c r="CH2443" s="2"/>
      <c r="CI2443" s="2"/>
      <c r="CJ2443" s="2"/>
      <c r="CK2443" s="2"/>
      <c r="CL2443" s="2"/>
      <c r="CM2443" s="2"/>
      <c r="CN2443" s="2"/>
      <c r="CO2443" s="2"/>
      <c r="CP2443" s="2"/>
      <c r="CQ2443" s="2"/>
      <c r="CR2443" s="2"/>
      <c r="CS2443" s="2"/>
      <c r="CT2443" s="2"/>
      <c r="CU2443" s="2"/>
      <c r="CV2443" s="2"/>
      <c r="CW2443" s="2"/>
      <c r="CX2443" s="2"/>
      <c r="CY2443" s="2"/>
      <c r="CZ2443" s="2"/>
      <c r="DA2443" s="2"/>
      <c r="DB2443" s="2"/>
      <c r="DC2443" s="2"/>
      <c r="DD2443" s="2"/>
      <c r="DE2443" s="2"/>
      <c r="DF2443" s="2"/>
      <c r="DG2443" s="3"/>
      <c r="DH2443" s="3"/>
      <c r="DI2443" s="3"/>
      <c r="DJ2443" s="3"/>
      <c r="DK2443" s="3"/>
      <c r="DL2443" s="3"/>
      <c r="DM2443" s="3"/>
      <c r="DN2443" s="3"/>
      <c r="DO2443" s="3"/>
      <c r="DP2443" s="3"/>
      <c r="DQ2443" s="3"/>
      <c r="DR2443" s="3"/>
      <c r="DS2443" s="3"/>
      <c r="DT2443" s="3"/>
      <c r="DU2443" s="3"/>
      <c r="DV2443" s="3"/>
      <c r="DW2443" s="3"/>
      <c r="DX2443" s="3"/>
      <c r="DY2443" s="3"/>
      <c r="DZ2443" s="3"/>
      <c r="EA2443" s="3"/>
      <c r="EB2443" s="3"/>
      <c r="EC2443" s="3"/>
      <c r="ED2443" s="3"/>
      <c r="EE2443" s="3"/>
      <c r="EF2443" s="3"/>
      <c r="EG2443" s="3"/>
      <c r="EH2443" s="3"/>
      <c r="EI2443" s="3"/>
      <c r="EJ2443" s="3"/>
      <c r="EK2443" s="3"/>
      <c r="EL2443" s="3"/>
      <c r="EM2443" s="3"/>
      <c r="EN2443" s="3"/>
      <c r="EO2443" s="3"/>
      <c r="EP2443" s="3"/>
      <c r="EQ2443" s="3"/>
      <c r="ER2443" s="3"/>
      <c r="ES2443" s="3"/>
      <c r="ET2443" s="3"/>
      <c r="EU2443" s="3"/>
      <c r="EV2443" s="3"/>
      <c r="EW2443" s="3"/>
      <c r="EX2443" s="3"/>
      <c r="EY2443" s="3"/>
      <c r="EZ2443" s="3"/>
      <c r="FA2443" s="3"/>
      <c r="FB2443" s="3"/>
      <c r="FC2443" s="3"/>
      <c r="FD2443" s="3"/>
      <c r="FE2443" s="3"/>
      <c r="FF2443" s="3"/>
      <c r="FG2443" s="3"/>
      <c r="FH2443" s="3"/>
      <c r="FI2443" s="3"/>
      <c r="FJ2443" s="3"/>
      <c r="FK2443" s="3"/>
      <c r="FL2443" s="3"/>
      <c r="FM2443" s="3"/>
      <c r="FN2443" s="3"/>
      <c r="FO2443" s="3"/>
      <c r="FP2443" s="3"/>
      <c r="FQ2443" s="3"/>
      <c r="FR2443" s="3"/>
      <c r="FS2443" s="3"/>
      <c r="FT2443" s="3"/>
      <c r="FU2443" s="3"/>
      <c r="FV2443" s="3"/>
      <c r="FW2443" s="3"/>
      <c r="FX2443" s="3"/>
      <c r="FY2443" s="3"/>
      <c r="FZ2443" s="3"/>
      <c r="GA2443" s="3"/>
      <c r="GB2443" s="3"/>
      <c r="GC2443" s="3"/>
      <c r="GD2443" s="3"/>
      <c r="GE2443" s="3"/>
      <c r="GF2443" s="3"/>
      <c r="GG2443" s="3"/>
      <c r="GH2443" s="3"/>
      <c r="GI2443" s="3"/>
      <c r="GJ2443" s="3"/>
      <c r="GK2443" s="3"/>
      <c r="GL2443" s="3"/>
      <c r="GM2443" s="3"/>
      <c r="GN2443" s="3"/>
      <c r="GO2443" s="3"/>
      <c r="GP2443" s="3"/>
      <c r="GQ2443" s="3"/>
      <c r="GR2443" s="3"/>
      <c r="GS2443" s="3"/>
      <c r="GT2443" s="3"/>
      <c r="GU2443" s="3"/>
      <c r="GV2443" s="3"/>
      <c r="GW2443" s="3"/>
      <c r="GX2443" s="3">
        <v>0</v>
      </c>
    </row>
    <row r="2445" spans="1:206" x14ac:dyDescent="0.2">
      <c r="A2445" s="4">
        <v>50</v>
      </c>
      <c r="B2445" s="4">
        <v>0</v>
      </c>
      <c r="C2445" s="4">
        <v>0</v>
      </c>
      <c r="D2445" s="4">
        <v>1</v>
      </c>
      <c r="E2445" s="4">
        <v>201</v>
      </c>
      <c r="F2445" s="4">
        <f>ROUND(Source!O2443,O2445)</f>
        <v>0</v>
      </c>
      <c r="G2445" s="4" t="s">
        <v>12</v>
      </c>
      <c r="H2445" s="4" t="s">
        <v>13</v>
      </c>
      <c r="I2445" s="4"/>
      <c r="J2445" s="4"/>
      <c r="K2445" s="4">
        <v>201</v>
      </c>
      <c r="L2445" s="4">
        <v>1</v>
      </c>
      <c r="M2445" s="4">
        <v>3</v>
      </c>
      <c r="N2445" s="4" t="s">
        <v>3</v>
      </c>
      <c r="O2445" s="4">
        <v>2</v>
      </c>
      <c r="P2445" s="4"/>
      <c r="Q2445" s="4"/>
      <c r="R2445" s="4"/>
      <c r="S2445" s="4"/>
      <c r="T2445" s="4"/>
      <c r="U2445" s="4"/>
      <c r="V2445" s="4"/>
      <c r="W2445" s="4"/>
    </row>
    <row r="2446" spans="1:206" x14ac:dyDescent="0.2">
      <c r="A2446" s="4">
        <v>50</v>
      </c>
      <c r="B2446" s="4">
        <v>0</v>
      </c>
      <c r="C2446" s="4">
        <v>0</v>
      </c>
      <c r="D2446" s="4">
        <v>1</v>
      </c>
      <c r="E2446" s="4">
        <v>202</v>
      </c>
      <c r="F2446" s="4">
        <f>ROUND(Source!P2443,O2446)</f>
        <v>0</v>
      </c>
      <c r="G2446" s="4" t="s">
        <v>14</v>
      </c>
      <c r="H2446" s="4" t="s">
        <v>15</v>
      </c>
      <c r="I2446" s="4"/>
      <c r="J2446" s="4"/>
      <c r="K2446" s="4">
        <v>202</v>
      </c>
      <c r="L2446" s="4">
        <v>2</v>
      </c>
      <c r="M2446" s="4">
        <v>3</v>
      </c>
      <c r="N2446" s="4" t="s">
        <v>3</v>
      </c>
      <c r="O2446" s="4">
        <v>2</v>
      </c>
      <c r="P2446" s="4"/>
      <c r="Q2446" s="4"/>
      <c r="R2446" s="4"/>
      <c r="S2446" s="4"/>
      <c r="T2446" s="4"/>
      <c r="U2446" s="4"/>
      <c r="V2446" s="4"/>
      <c r="W2446" s="4"/>
    </row>
    <row r="2447" spans="1:206" x14ac:dyDescent="0.2">
      <c r="A2447" s="4">
        <v>50</v>
      </c>
      <c r="B2447" s="4">
        <v>0</v>
      </c>
      <c r="C2447" s="4">
        <v>0</v>
      </c>
      <c r="D2447" s="4">
        <v>1</v>
      </c>
      <c r="E2447" s="4">
        <v>222</v>
      </c>
      <c r="F2447" s="4">
        <f>ROUND(Source!AO2443,O2447)</f>
        <v>0</v>
      </c>
      <c r="G2447" s="4" t="s">
        <v>16</v>
      </c>
      <c r="H2447" s="4" t="s">
        <v>17</v>
      </c>
      <c r="I2447" s="4"/>
      <c r="J2447" s="4"/>
      <c r="K2447" s="4">
        <v>222</v>
      </c>
      <c r="L2447" s="4">
        <v>3</v>
      </c>
      <c r="M2447" s="4">
        <v>3</v>
      </c>
      <c r="N2447" s="4" t="s">
        <v>3</v>
      </c>
      <c r="O2447" s="4">
        <v>2</v>
      </c>
      <c r="P2447" s="4"/>
      <c r="Q2447" s="4"/>
      <c r="R2447" s="4"/>
      <c r="S2447" s="4"/>
      <c r="T2447" s="4"/>
      <c r="U2447" s="4"/>
      <c r="V2447" s="4"/>
      <c r="W2447" s="4"/>
    </row>
    <row r="2448" spans="1:206" x14ac:dyDescent="0.2">
      <c r="A2448" s="4">
        <v>50</v>
      </c>
      <c r="B2448" s="4">
        <v>0</v>
      </c>
      <c r="C2448" s="4">
        <v>0</v>
      </c>
      <c r="D2448" s="4">
        <v>1</v>
      </c>
      <c r="E2448" s="4">
        <v>225</v>
      </c>
      <c r="F2448" s="4">
        <f>ROUND(Source!AV2443,O2448)</f>
        <v>0</v>
      </c>
      <c r="G2448" s="4" t="s">
        <v>18</v>
      </c>
      <c r="H2448" s="4" t="s">
        <v>19</v>
      </c>
      <c r="I2448" s="4"/>
      <c r="J2448" s="4"/>
      <c r="K2448" s="4">
        <v>225</v>
      </c>
      <c r="L2448" s="4">
        <v>4</v>
      </c>
      <c r="M2448" s="4">
        <v>3</v>
      </c>
      <c r="N2448" s="4" t="s">
        <v>3</v>
      </c>
      <c r="O2448" s="4">
        <v>2</v>
      </c>
      <c r="P2448" s="4"/>
      <c r="Q2448" s="4"/>
      <c r="R2448" s="4"/>
      <c r="S2448" s="4"/>
      <c r="T2448" s="4"/>
      <c r="U2448" s="4"/>
      <c r="V2448" s="4"/>
      <c r="W2448" s="4"/>
    </row>
    <row r="2449" spans="1:23" x14ac:dyDescent="0.2">
      <c r="A2449" s="4">
        <v>50</v>
      </c>
      <c r="B2449" s="4">
        <v>0</v>
      </c>
      <c r="C2449" s="4">
        <v>0</v>
      </c>
      <c r="D2449" s="4">
        <v>1</v>
      </c>
      <c r="E2449" s="4">
        <v>226</v>
      </c>
      <c r="F2449" s="4">
        <f>ROUND(Source!AW2443,O2449)</f>
        <v>0</v>
      </c>
      <c r="G2449" s="4" t="s">
        <v>20</v>
      </c>
      <c r="H2449" s="4" t="s">
        <v>21</v>
      </c>
      <c r="I2449" s="4"/>
      <c r="J2449" s="4"/>
      <c r="K2449" s="4">
        <v>226</v>
      </c>
      <c r="L2449" s="4">
        <v>5</v>
      </c>
      <c r="M2449" s="4">
        <v>3</v>
      </c>
      <c r="N2449" s="4" t="s">
        <v>3</v>
      </c>
      <c r="O2449" s="4">
        <v>2</v>
      </c>
      <c r="P2449" s="4"/>
      <c r="Q2449" s="4"/>
      <c r="R2449" s="4"/>
      <c r="S2449" s="4"/>
      <c r="T2449" s="4"/>
      <c r="U2449" s="4"/>
      <c r="V2449" s="4"/>
      <c r="W2449" s="4"/>
    </row>
    <row r="2450" spans="1:23" x14ac:dyDescent="0.2">
      <c r="A2450" s="4">
        <v>50</v>
      </c>
      <c r="B2450" s="4">
        <v>0</v>
      </c>
      <c r="C2450" s="4">
        <v>0</v>
      </c>
      <c r="D2450" s="4">
        <v>1</v>
      </c>
      <c r="E2450" s="4">
        <v>227</v>
      </c>
      <c r="F2450" s="4">
        <f>ROUND(Source!AX2443,O2450)</f>
        <v>0</v>
      </c>
      <c r="G2450" s="4" t="s">
        <v>22</v>
      </c>
      <c r="H2450" s="4" t="s">
        <v>23</v>
      </c>
      <c r="I2450" s="4"/>
      <c r="J2450" s="4"/>
      <c r="K2450" s="4">
        <v>227</v>
      </c>
      <c r="L2450" s="4">
        <v>6</v>
      </c>
      <c r="M2450" s="4">
        <v>3</v>
      </c>
      <c r="N2450" s="4" t="s">
        <v>3</v>
      </c>
      <c r="O2450" s="4">
        <v>2</v>
      </c>
      <c r="P2450" s="4"/>
      <c r="Q2450" s="4"/>
      <c r="R2450" s="4"/>
      <c r="S2450" s="4"/>
      <c r="T2450" s="4"/>
      <c r="U2450" s="4"/>
      <c r="V2450" s="4"/>
      <c r="W2450" s="4"/>
    </row>
    <row r="2451" spans="1:23" x14ac:dyDescent="0.2">
      <c r="A2451" s="4">
        <v>50</v>
      </c>
      <c r="B2451" s="4">
        <v>0</v>
      </c>
      <c r="C2451" s="4">
        <v>0</v>
      </c>
      <c r="D2451" s="4">
        <v>1</v>
      </c>
      <c r="E2451" s="4">
        <v>228</v>
      </c>
      <c r="F2451" s="4">
        <f>ROUND(Source!AY2443,O2451)</f>
        <v>0</v>
      </c>
      <c r="G2451" s="4" t="s">
        <v>24</v>
      </c>
      <c r="H2451" s="4" t="s">
        <v>25</v>
      </c>
      <c r="I2451" s="4"/>
      <c r="J2451" s="4"/>
      <c r="K2451" s="4">
        <v>228</v>
      </c>
      <c r="L2451" s="4">
        <v>7</v>
      </c>
      <c r="M2451" s="4">
        <v>3</v>
      </c>
      <c r="N2451" s="4" t="s">
        <v>3</v>
      </c>
      <c r="O2451" s="4">
        <v>2</v>
      </c>
      <c r="P2451" s="4"/>
      <c r="Q2451" s="4"/>
      <c r="R2451" s="4"/>
      <c r="S2451" s="4"/>
      <c r="T2451" s="4"/>
      <c r="U2451" s="4"/>
      <c r="V2451" s="4"/>
      <c r="W2451" s="4"/>
    </row>
    <row r="2452" spans="1:23" x14ac:dyDescent="0.2">
      <c r="A2452" s="4">
        <v>50</v>
      </c>
      <c r="B2452" s="4">
        <v>0</v>
      </c>
      <c r="C2452" s="4">
        <v>0</v>
      </c>
      <c r="D2452" s="4">
        <v>1</v>
      </c>
      <c r="E2452" s="4">
        <v>216</v>
      </c>
      <c r="F2452" s="4">
        <f>ROUND(Source!AP2443,O2452)</f>
        <v>0</v>
      </c>
      <c r="G2452" s="4" t="s">
        <v>26</v>
      </c>
      <c r="H2452" s="4" t="s">
        <v>27</v>
      </c>
      <c r="I2452" s="4"/>
      <c r="J2452" s="4"/>
      <c r="K2452" s="4">
        <v>216</v>
      </c>
      <c r="L2452" s="4">
        <v>8</v>
      </c>
      <c r="M2452" s="4">
        <v>3</v>
      </c>
      <c r="N2452" s="4" t="s">
        <v>3</v>
      </c>
      <c r="O2452" s="4">
        <v>2</v>
      </c>
      <c r="P2452" s="4"/>
      <c r="Q2452" s="4"/>
      <c r="R2452" s="4"/>
      <c r="S2452" s="4"/>
      <c r="T2452" s="4"/>
      <c r="U2452" s="4"/>
      <c r="V2452" s="4"/>
      <c r="W2452" s="4"/>
    </row>
    <row r="2453" spans="1:23" x14ac:dyDescent="0.2">
      <c r="A2453" s="4">
        <v>50</v>
      </c>
      <c r="B2453" s="4">
        <v>0</v>
      </c>
      <c r="C2453" s="4">
        <v>0</v>
      </c>
      <c r="D2453" s="4">
        <v>1</v>
      </c>
      <c r="E2453" s="4">
        <v>223</v>
      </c>
      <c r="F2453" s="4">
        <f>ROUND(Source!AQ2443,O2453)</f>
        <v>0</v>
      </c>
      <c r="G2453" s="4" t="s">
        <v>28</v>
      </c>
      <c r="H2453" s="4" t="s">
        <v>29</v>
      </c>
      <c r="I2453" s="4"/>
      <c r="J2453" s="4"/>
      <c r="K2453" s="4">
        <v>223</v>
      </c>
      <c r="L2453" s="4">
        <v>9</v>
      </c>
      <c r="M2453" s="4">
        <v>3</v>
      </c>
      <c r="N2453" s="4" t="s">
        <v>3</v>
      </c>
      <c r="O2453" s="4">
        <v>2</v>
      </c>
      <c r="P2453" s="4"/>
      <c r="Q2453" s="4"/>
      <c r="R2453" s="4"/>
      <c r="S2453" s="4"/>
      <c r="T2453" s="4"/>
      <c r="U2453" s="4"/>
      <c r="V2453" s="4"/>
      <c r="W2453" s="4"/>
    </row>
    <row r="2454" spans="1:23" x14ac:dyDescent="0.2">
      <c r="A2454" s="4">
        <v>50</v>
      </c>
      <c r="B2454" s="4">
        <v>0</v>
      </c>
      <c r="C2454" s="4">
        <v>0</v>
      </c>
      <c r="D2454" s="4">
        <v>1</v>
      </c>
      <c r="E2454" s="4">
        <v>229</v>
      </c>
      <c r="F2454" s="4">
        <f>ROUND(Source!AZ2443,O2454)</f>
        <v>0</v>
      </c>
      <c r="G2454" s="4" t="s">
        <v>30</v>
      </c>
      <c r="H2454" s="4" t="s">
        <v>31</v>
      </c>
      <c r="I2454" s="4"/>
      <c r="J2454" s="4"/>
      <c r="K2454" s="4">
        <v>229</v>
      </c>
      <c r="L2454" s="4">
        <v>10</v>
      </c>
      <c r="M2454" s="4">
        <v>3</v>
      </c>
      <c r="N2454" s="4" t="s">
        <v>3</v>
      </c>
      <c r="O2454" s="4">
        <v>2</v>
      </c>
      <c r="P2454" s="4"/>
      <c r="Q2454" s="4"/>
      <c r="R2454" s="4"/>
      <c r="S2454" s="4"/>
      <c r="T2454" s="4"/>
      <c r="U2454" s="4"/>
      <c r="V2454" s="4"/>
      <c r="W2454" s="4"/>
    </row>
    <row r="2455" spans="1:23" x14ac:dyDescent="0.2">
      <c r="A2455" s="4">
        <v>50</v>
      </c>
      <c r="B2455" s="4">
        <v>0</v>
      </c>
      <c r="C2455" s="4">
        <v>0</v>
      </c>
      <c r="D2455" s="4">
        <v>1</v>
      </c>
      <c r="E2455" s="4">
        <v>203</v>
      </c>
      <c r="F2455" s="4">
        <f>ROUND(Source!Q2443,O2455)</f>
        <v>0</v>
      </c>
      <c r="G2455" s="4" t="s">
        <v>32</v>
      </c>
      <c r="H2455" s="4" t="s">
        <v>33</v>
      </c>
      <c r="I2455" s="4"/>
      <c r="J2455" s="4"/>
      <c r="K2455" s="4">
        <v>203</v>
      </c>
      <c r="L2455" s="4">
        <v>11</v>
      </c>
      <c r="M2455" s="4">
        <v>3</v>
      </c>
      <c r="N2455" s="4" t="s">
        <v>3</v>
      </c>
      <c r="O2455" s="4">
        <v>2</v>
      </c>
      <c r="P2455" s="4"/>
      <c r="Q2455" s="4"/>
      <c r="R2455" s="4"/>
      <c r="S2455" s="4"/>
      <c r="T2455" s="4"/>
      <c r="U2455" s="4"/>
      <c r="V2455" s="4"/>
      <c r="W2455" s="4"/>
    </row>
    <row r="2456" spans="1:23" x14ac:dyDescent="0.2">
      <c r="A2456" s="4">
        <v>50</v>
      </c>
      <c r="B2456" s="4">
        <v>0</v>
      </c>
      <c r="C2456" s="4">
        <v>0</v>
      </c>
      <c r="D2456" s="4">
        <v>1</v>
      </c>
      <c r="E2456" s="4">
        <v>231</v>
      </c>
      <c r="F2456" s="4">
        <f>ROUND(Source!BB2443,O2456)</f>
        <v>0</v>
      </c>
      <c r="G2456" s="4" t="s">
        <v>34</v>
      </c>
      <c r="H2456" s="4" t="s">
        <v>35</v>
      </c>
      <c r="I2456" s="4"/>
      <c r="J2456" s="4"/>
      <c r="K2456" s="4">
        <v>231</v>
      </c>
      <c r="L2456" s="4">
        <v>12</v>
      </c>
      <c r="M2456" s="4">
        <v>3</v>
      </c>
      <c r="N2456" s="4" t="s">
        <v>3</v>
      </c>
      <c r="O2456" s="4">
        <v>2</v>
      </c>
      <c r="P2456" s="4"/>
      <c r="Q2456" s="4"/>
      <c r="R2456" s="4"/>
      <c r="S2456" s="4"/>
      <c r="T2456" s="4"/>
      <c r="U2456" s="4"/>
      <c r="V2456" s="4"/>
      <c r="W2456" s="4"/>
    </row>
    <row r="2457" spans="1:23" x14ac:dyDescent="0.2">
      <c r="A2457" s="4">
        <v>50</v>
      </c>
      <c r="B2457" s="4">
        <v>0</v>
      </c>
      <c r="C2457" s="4">
        <v>0</v>
      </c>
      <c r="D2457" s="4">
        <v>1</v>
      </c>
      <c r="E2457" s="4">
        <v>204</v>
      </c>
      <c r="F2457" s="4">
        <f>ROUND(Source!R2443,O2457)</f>
        <v>0</v>
      </c>
      <c r="G2457" s="4" t="s">
        <v>36</v>
      </c>
      <c r="H2457" s="4" t="s">
        <v>37</v>
      </c>
      <c r="I2457" s="4"/>
      <c r="J2457" s="4"/>
      <c r="K2457" s="4">
        <v>204</v>
      </c>
      <c r="L2457" s="4">
        <v>13</v>
      </c>
      <c r="M2457" s="4">
        <v>3</v>
      </c>
      <c r="N2457" s="4" t="s">
        <v>3</v>
      </c>
      <c r="O2457" s="4">
        <v>2</v>
      </c>
      <c r="P2457" s="4"/>
      <c r="Q2457" s="4"/>
      <c r="R2457" s="4"/>
      <c r="S2457" s="4"/>
      <c r="T2457" s="4"/>
      <c r="U2457" s="4"/>
      <c r="V2457" s="4"/>
      <c r="W2457" s="4"/>
    </row>
    <row r="2458" spans="1:23" x14ac:dyDescent="0.2">
      <c r="A2458" s="4">
        <v>50</v>
      </c>
      <c r="B2458" s="4">
        <v>0</v>
      </c>
      <c r="C2458" s="4">
        <v>0</v>
      </c>
      <c r="D2458" s="4">
        <v>1</v>
      </c>
      <c r="E2458" s="4">
        <v>205</v>
      </c>
      <c r="F2458" s="4">
        <f>ROUND(Source!S2443,O2458)</f>
        <v>0</v>
      </c>
      <c r="G2458" s="4" t="s">
        <v>38</v>
      </c>
      <c r="H2458" s="4" t="s">
        <v>39</v>
      </c>
      <c r="I2458" s="4"/>
      <c r="J2458" s="4"/>
      <c r="K2458" s="4">
        <v>205</v>
      </c>
      <c r="L2458" s="4">
        <v>14</v>
      </c>
      <c r="M2458" s="4">
        <v>3</v>
      </c>
      <c r="N2458" s="4" t="s">
        <v>3</v>
      </c>
      <c r="O2458" s="4">
        <v>2</v>
      </c>
      <c r="P2458" s="4"/>
      <c r="Q2458" s="4"/>
      <c r="R2458" s="4"/>
      <c r="S2458" s="4"/>
      <c r="T2458" s="4"/>
      <c r="U2458" s="4"/>
      <c r="V2458" s="4"/>
      <c r="W2458" s="4"/>
    </row>
    <row r="2459" spans="1:23" x14ac:dyDescent="0.2">
      <c r="A2459" s="4">
        <v>50</v>
      </c>
      <c r="B2459" s="4">
        <v>0</v>
      </c>
      <c r="C2459" s="4">
        <v>0</v>
      </c>
      <c r="D2459" s="4">
        <v>1</v>
      </c>
      <c r="E2459" s="4">
        <v>232</v>
      </c>
      <c r="F2459" s="4">
        <f>ROUND(Source!BC2443,O2459)</f>
        <v>0</v>
      </c>
      <c r="G2459" s="4" t="s">
        <v>40</v>
      </c>
      <c r="H2459" s="4" t="s">
        <v>41</v>
      </c>
      <c r="I2459" s="4"/>
      <c r="J2459" s="4"/>
      <c r="K2459" s="4">
        <v>232</v>
      </c>
      <c r="L2459" s="4">
        <v>15</v>
      </c>
      <c r="M2459" s="4">
        <v>3</v>
      </c>
      <c r="N2459" s="4" t="s">
        <v>3</v>
      </c>
      <c r="O2459" s="4">
        <v>2</v>
      </c>
      <c r="P2459" s="4"/>
      <c r="Q2459" s="4"/>
      <c r="R2459" s="4"/>
      <c r="S2459" s="4"/>
      <c r="T2459" s="4"/>
      <c r="U2459" s="4"/>
      <c r="V2459" s="4"/>
      <c r="W2459" s="4"/>
    </row>
    <row r="2460" spans="1:23" x14ac:dyDescent="0.2">
      <c r="A2460" s="4">
        <v>50</v>
      </c>
      <c r="B2460" s="4">
        <v>0</v>
      </c>
      <c r="C2460" s="4">
        <v>0</v>
      </c>
      <c r="D2460" s="4">
        <v>1</v>
      </c>
      <c r="E2460" s="4">
        <v>214</v>
      </c>
      <c r="F2460" s="4">
        <f>ROUND(Source!AS2443,O2460)</f>
        <v>0</v>
      </c>
      <c r="G2460" s="4" t="s">
        <v>42</v>
      </c>
      <c r="H2460" s="4" t="s">
        <v>43</v>
      </c>
      <c r="I2460" s="4"/>
      <c r="J2460" s="4"/>
      <c r="K2460" s="4">
        <v>214</v>
      </c>
      <c r="L2460" s="4">
        <v>16</v>
      </c>
      <c r="M2460" s="4">
        <v>3</v>
      </c>
      <c r="N2460" s="4" t="s">
        <v>3</v>
      </c>
      <c r="O2460" s="4">
        <v>2</v>
      </c>
      <c r="P2460" s="4"/>
      <c r="Q2460" s="4"/>
      <c r="R2460" s="4"/>
      <c r="S2460" s="4"/>
      <c r="T2460" s="4"/>
      <c r="U2460" s="4"/>
      <c r="V2460" s="4"/>
      <c r="W2460" s="4"/>
    </row>
    <row r="2461" spans="1:23" x14ac:dyDescent="0.2">
      <c r="A2461" s="4">
        <v>50</v>
      </c>
      <c r="B2461" s="4">
        <v>0</v>
      </c>
      <c r="C2461" s="4">
        <v>0</v>
      </c>
      <c r="D2461" s="4">
        <v>1</v>
      </c>
      <c r="E2461" s="4">
        <v>215</v>
      </c>
      <c r="F2461" s="4">
        <f>ROUND(Source!AT2443,O2461)</f>
        <v>0</v>
      </c>
      <c r="G2461" s="4" t="s">
        <v>44</v>
      </c>
      <c r="H2461" s="4" t="s">
        <v>45</v>
      </c>
      <c r="I2461" s="4"/>
      <c r="J2461" s="4"/>
      <c r="K2461" s="4">
        <v>215</v>
      </c>
      <c r="L2461" s="4">
        <v>17</v>
      </c>
      <c r="M2461" s="4">
        <v>3</v>
      </c>
      <c r="N2461" s="4" t="s">
        <v>3</v>
      </c>
      <c r="O2461" s="4">
        <v>2</v>
      </c>
      <c r="P2461" s="4"/>
      <c r="Q2461" s="4"/>
      <c r="R2461" s="4"/>
      <c r="S2461" s="4"/>
      <c r="T2461" s="4"/>
      <c r="U2461" s="4"/>
      <c r="V2461" s="4"/>
      <c r="W2461" s="4"/>
    </row>
    <row r="2462" spans="1:23" x14ac:dyDescent="0.2">
      <c r="A2462" s="4">
        <v>50</v>
      </c>
      <c r="B2462" s="4">
        <v>0</v>
      </c>
      <c r="C2462" s="4">
        <v>0</v>
      </c>
      <c r="D2462" s="4">
        <v>1</v>
      </c>
      <c r="E2462" s="4">
        <v>217</v>
      </c>
      <c r="F2462" s="4">
        <f>ROUND(Source!AU2443,O2462)</f>
        <v>0</v>
      </c>
      <c r="G2462" s="4" t="s">
        <v>46</v>
      </c>
      <c r="H2462" s="4" t="s">
        <v>47</v>
      </c>
      <c r="I2462" s="4"/>
      <c r="J2462" s="4"/>
      <c r="K2462" s="4">
        <v>217</v>
      </c>
      <c r="L2462" s="4">
        <v>18</v>
      </c>
      <c r="M2462" s="4">
        <v>3</v>
      </c>
      <c r="N2462" s="4" t="s">
        <v>3</v>
      </c>
      <c r="O2462" s="4">
        <v>2</v>
      </c>
      <c r="P2462" s="4"/>
      <c r="Q2462" s="4"/>
      <c r="R2462" s="4"/>
      <c r="S2462" s="4"/>
      <c r="T2462" s="4"/>
      <c r="U2462" s="4"/>
      <c r="V2462" s="4"/>
      <c r="W2462" s="4"/>
    </row>
    <row r="2463" spans="1:23" x14ac:dyDescent="0.2">
      <c r="A2463" s="4">
        <v>50</v>
      </c>
      <c r="B2463" s="4">
        <v>0</v>
      </c>
      <c r="C2463" s="4">
        <v>0</v>
      </c>
      <c r="D2463" s="4">
        <v>1</v>
      </c>
      <c r="E2463" s="4">
        <v>230</v>
      </c>
      <c r="F2463" s="4">
        <f>ROUND(Source!BA2443,O2463)</f>
        <v>0</v>
      </c>
      <c r="G2463" s="4" t="s">
        <v>48</v>
      </c>
      <c r="H2463" s="4" t="s">
        <v>49</v>
      </c>
      <c r="I2463" s="4"/>
      <c r="J2463" s="4"/>
      <c r="K2463" s="4">
        <v>230</v>
      </c>
      <c r="L2463" s="4">
        <v>19</v>
      </c>
      <c r="M2463" s="4">
        <v>3</v>
      </c>
      <c r="N2463" s="4" t="s">
        <v>3</v>
      </c>
      <c r="O2463" s="4">
        <v>2</v>
      </c>
      <c r="P2463" s="4"/>
      <c r="Q2463" s="4"/>
      <c r="R2463" s="4"/>
      <c r="S2463" s="4"/>
      <c r="T2463" s="4"/>
      <c r="U2463" s="4"/>
      <c r="V2463" s="4"/>
      <c r="W2463" s="4"/>
    </row>
    <row r="2464" spans="1:23" x14ac:dyDescent="0.2">
      <c r="A2464" s="4">
        <v>50</v>
      </c>
      <c r="B2464" s="4">
        <v>0</v>
      </c>
      <c r="C2464" s="4">
        <v>0</v>
      </c>
      <c r="D2464" s="4">
        <v>1</v>
      </c>
      <c r="E2464" s="4">
        <v>206</v>
      </c>
      <c r="F2464" s="4">
        <f>ROUND(Source!T2443,O2464)</f>
        <v>0</v>
      </c>
      <c r="G2464" s="4" t="s">
        <v>50</v>
      </c>
      <c r="H2464" s="4" t="s">
        <v>51</v>
      </c>
      <c r="I2464" s="4"/>
      <c r="J2464" s="4"/>
      <c r="K2464" s="4">
        <v>206</v>
      </c>
      <c r="L2464" s="4">
        <v>20</v>
      </c>
      <c r="M2464" s="4">
        <v>3</v>
      </c>
      <c r="N2464" s="4" t="s">
        <v>3</v>
      </c>
      <c r="O2464" s="4">
        <v>2</v>
      </c>
      <c r="P2464" s="4"/>
      <c r="Q2464" s="4"/>
      <c r="R2464" s="4"/>
      <c r="S2464" s="4"/>
      <c r="T2464" s="4"/>
      <c r="U2464" s="4"/>
      <c r="V2464" s="4"/>
      <c r="W2464" s="4"/>
    </row>
    <row r="2465" spans="1:206" x14ac:dyDescent="0.2">
      <c r="A2465" s="4">
        <v>50</v>
      </c>
      <c r="B2465" s="4">
        <v>0</v>
      </c>
      <c r="C2465" s="4">
        <v>0</v>
      </c>
      <c r="D2465" s="4">
        <v>1</v>
      </c>
      <c r="E2465" s="4">
        <v>207</v>
      </c>
      <c r="F2465" s="4">
        <f>Source!U2443</f>
        <v>0</v>
      </c>
      <c r="G2465" s="4" t="s">
        <v>52</v>
      </c>
      <c r="H2465" s="4" t="s">
        <v>53</v>
      </c>
      <c r="I2465" s="4"/>
      <c r="J2465" s="4"/>
      <c r="K2465" s="4">
        <v>207</v>
      </c>
      <c r="L2465" s="4">
        <v>21</v>
      </c>
      <c r="M2465" s="4">
        <v>3</v>
      </c>
      <c r="N2465" s="4" t="s">
        <v>3</v>
      </c>
      <c r="O2465" s="4">
        <v>-1</v>
      </c>
      <c r="P2465" s="4"/>
      <c r="Q2465" s="4"/>
      <c r="R2465" s="4"/>
      <c r="S2465" s="4"/>
      <c r="T2465" s="4"/>
      <c r="U2465" s="4"/>
      <c r="V2465" s="4"/>
      <c r="W2465" s="4"/>
    </row>
    <row r="2466" spans="1:206" x14ac:dyDescent="0.2">
      <c r="A2466" s="4">
        <v>50</v>
      </c>
      <c r="B2466" s="4">
        <v>0</v>
      </c>
      <c r="C2466" s="4">
        <v>0</v>
      </c>
      <c r="D2466" s="4">
        <v>1</v>
      </c>
      <c r="E2466" s="4">
        <v>208</v>
      </c>
      <c r="F2466" s="4">
        <f>Source!V2443</f>
        <v>0</v>
      </c>
      <c r="G2466" s="4" t="s">
        <v>54</v>
      </c>
      <c r="H2466" s="4" t="s">
        <v>55</v>
      </c>
      <c r="I2466" s="4"/>
      <c r="J2466" s="4"/>
      <c r="K2466" s="4">
        <v>208</v>
      </c>
      <c r="L2466" s="4">
        <v>22</v>
      </c>
      <c r="M2466" s="4">
        <v>3</v>
      </c>
      <c r="N2466" s="4" t="s">
        <v>3</v>
      </c>
      <c r="O2466" s="4">
        <v>-1</v>
      </c>
      <c r="P2466" s="4"/>
      <c r="Q2466" s="4"/>
      <c r="R2466" s="4"/>
      <c r="S2466" s="4"/>
      <c r="T2466" s="4"/>
      <c r="U2466" s="4"/>
      <c r="V2466" s="4"/>
      <c r="W2466" s="4"/>
    </row>
    <row r="2467" spans="1:206" x14ac:dyDescent="0.2">
      <c r="A2467" s="4">
        <v>50</v>
      </c>
      <c r="B2467" s="4">
        <v>0</v>
      </c>
      <c r="C2467" s="4">
        <v>0</v>
      </c>
      <c r="D2467" s="4">
        <v>1</v>
      </c>
      <c r="E2467" s="4">
        <v>209</v>
      </c>
      <c r="F2467" s="4">
        <f>ROUND(Source!W2443,O2467)</f>
        <v>0</v>
      </c>
      <c r="G2467" s="4" t="s">
        <v>56</v>
      </c>
      <c r="H2467" s="4" t="s">
        <v>57</v>
      </c>
      <c r="I2467" s="4"/>
      <c r="J2467" s="4"/>
      <c r="K2467" s="4">
        <v>209</v>
      </c>
      <c r="L2467" s="4">
        <v>23</v>
      </c>
      <c r="M2467" s="4">
        <v>3</v>
      </c>
      <c r="N2467" s="4" t="s">
        <v>3</v>
      </c>
      <c r="O2467" s="4">
        <v>2</v>
      </c>
      <c r="P2467" s="4"/>
      <c r="Q2467" s="4"/>
      <c r="R2467" s="4"/>
      <c r="S2467" s="4"/>
      <c r="T2467" s="4"/>
      <c r="U2467" s="4"/>
      <c r="V2467" s="4"/>
      <c r="W2467" s="4"/>
    </row>
    <row r="2468" spans="1:206" x14ac:dyDescent="0.2">
      <c r="A2468" s="4">
        <v>50</v>
      </c>
      <c r="B2468" s="4">
        <v>0</v>
      </c>
      <c r="C2468" s="4">
        <v>0</v>
      </c>
      <c r="D2468" s="4">
        <v>1</v>
      </c>
      <c r="E2468" s="4">
        <v>210</v>
      </c>
      <c r="F2468" s="4">
        <f>ROUND(Source!X2443,O2468)</f>
        <v>0</v>
      </c>
      <c r="G2468" s="4" t="s">
        <v>58</v>
      </c>
      <c r="H2468" s="4" t="s">
        <v>59</v>
      </c>
      <c r="I2468" s="4"/>
      <c r="J2468" s="4"/>
      <c r="K2468" s="4">
        <v>210</v>
      </c>
      <c r="L2468" s="4">
        <v>24</v>
      </c>
      <c r="M2468" s="4">
        <v>3</v>
      </c>
      <c r="N2468" s="4" t="s">
        <v>3</v>
      </c>
      <c r="O2468" s="4">
        <v>2</v>
      </c>
      <c r="P2468" s="4"/>
      <c r="Q2468" s="4"/>
      <c r="R2468" s="4"/>
      <c r="S2468" s="4"/>
      <c r="T2468" s="4"/>
      <c r="U2468" s="4"/>
      <c r="V2468" s="4"/>
      <c r="W2468" s="4"/>
    </row>
    <row r="2469" spans="1:206" x14ac:dyDescent="0.2">
      <c r="A2469" s="4">
        <v>50</v>
      </c>
      <c r="B2469" s="4">
        <v>0</v>
      </c>
      <c r="C2469" s="4">
        <v>0</v>
      </c>
      <c r="D2469" s="4">
        <v>1</v>
      </c>
      <c r="E2469" s="4">
        <v>211</v>
      </c>
      <c r="F2469" s="4">
        <f>ROUND(Source!Y2443,O2469)</f>
        <v>0</v>
      </c>
      <c r="G2469" s="4" t="s">
        <v>60</v>
      </c>
      <c r="H2469" s="4" t="s">
        <v>61</v>
      </c>
      <c r="I2469" s="4"/>
      <c r="J2469" s="4"/>
      <c r="K2469" s="4">
        <v>211</v>
      </c>
      <c r="L2469" s="4">
        <v>25</v>
      </c>
      <c r="M2469" s="4">
        <v>3</v>
      </c>
      <c r="N2469" s="4" t="s">
        <v>3</v>
      </c>
      <c r="O2469" s="4">
        <v>2</v>
      </c>
      <c r="P2469" s="4"/>
      <c r="Q2469" s="4"/>
      <c r="R2469" s="4"/>
      <c r="S2469" s="4"/>
      <c r="T2469" s="4"/>
      <c r="U2469" s="4"/>
      <c r="V2469" s="4"/>
      <c r="W2469" s="4"/>
    </row>
    <row r="2470" spans="1:206" x14ac:dyDescent="0.2">
      <c r="A2470" s="4">
        <v>50</v>
      </c>
      <c r="B2470" s="4">
        <v>0</v>
      </c>
      <c r="C2470" s="4">
        <v>0</v>
      </c>
      <c r="D2470" s="4">
        <v>1</v>
      </c>
      <c r="E2470" s="4">
        <v>224</v>
      </c>
      <c r="F2470" s="4">
        <f>ROUND(Source!AR2443,O2470)</f>
        <v>0</v>
      </c>
      <c r="G2470" s="4" t="s">
        <v>62</v>
      </c>
      <c r="H2470" s="4" t="s">
        <v>63</v>
      </c>
      <c r="I2470" s="4"/>
      <c r="J2470" s="4"/>
      <c r="K2470" s="4">
        <v>224</v>
      </c>
      <c r="L2470" s="4">
        <v>26</v>
      </c>
      <c r="M2470" s="4">
        <v>3</v>
      </c>
      <c r="N2470" s="4" t="s">
        <v>3</v>
      </c>
      <c r="O2470" s="4">
        <v>2</v>
      </c>
      <c r="P2470" s="4"/>
      <c r="Q2470" s="4"/>
      <c r="R2470" s="4"/>
      <c r="S2470" s="4"/>
      <c r="T2470" s="4"/>
      <c r="U2470" s="4"/>
      <c r="V2470" s="4"/>
      <c r="W2470" s="4"/>
    </row>
    <row r="2471" spans="1:206" x14ac:dyDescent="0.2">
      <c r="A2471" s="4">
        <v>50</v>
      </c>
      <c r="B2471" s="4">
        <v>1</v>
      </c>
      <c r="C2471" s="4">
        <v>0</v>
      </c>
      <c r="D2471" s="4">
        <v>2</v>
      </c>
      <c r="E2471" s="4">
        <v>0</v>
      </c>
      <c r="F2471" s="4">
        <f>ROUND(F2470-F2469,O2471)</f>
        <v>0</v>
      </c>
      <c r="G2471" s="4" t="s">
        <v>64</v>
      </c>
      <c r="H2471" s="4" t="s">
        <v>65</v>
      </c>
      <c r="I2471" s="4"/>
      <c r="J2471" s="4"/>
      <c r="K2471" s="4">
        <v>212</v>
      </c>
      <c r="L2471" s="4">
        <v>27</v>
      </c>
      <c r="M2471" s="4">
        <v>0</v>
      </c>
      <c r="N2471" s="4" t="s">
        <v>3</v>
      </c>
      <c r="O2471" s="4">
        <v>2</v>
      </c>
      <c r="P2471" s="4"/>
      <c r="Q2471" s="4"/>
      <c r="R2471" s="4"/>
      <c r="S2471" s="4"/>
      <c r="T2471" s="4"/>
      <c r="U2471" s="4"/>
      <c r="V2471" s="4"/>
      <c r="W2471" s="4"/>
    </row>
    <row r="2472" spans="1:206" x14ac:dyDescent="0.2">
      <c r="A2472" s="4">
        <v>50</v>
      </c>
      <c r="B2472" s="4">
        <v>1</v>
      </c>
      <c r="C2472" s="4">
        <v>0</v>
      </c>
      <c r="D2472" s="4">
        <v>2</v>
      </c>
      <c r="E2472" s="4">
        <v>0</v>
      </c>
      <c r="F2472" s="4">
        <f>ROUND(F2457+F2458,O2472)</f>
        <v>0</v>
      </c>
      <c r="G2472" s="4" t="s">
        <v>66</v>
      </c>
      <c r="H2472" s="4" t="s">
        <v>67</v>
      </c>
      <c r="I2472" s="4"/>
      <c r="J2472" s="4"/>
      <c r="K2472" s="4">
        <v>212</v>
      </c>
      <c r="L2472" s="4">
        <v>28</v>
      </c>
      <c r="M2472" s="4">
        <v>0</v>
      </c>
      <c r="N2472" s="4" t="s">
        <v>3</v>
      </c>
      <c r="O2472" s="4">
        <v>2</v>
      </c>
      <c r="P2472" s="4"/>
      <c r="Q2472" s="4"/>
      <c r="R2472" s="4"/>
      <c r="S2472" s="4"/>
      <c r="T2472" s="4"/>
      <c r="U2472" s="4"/>
      <c r="V2472" s="4"/>
      <c r="W2472" s="4"/>
    </row>
    <row r="2473" spans="1:206" x14ac:dyDescent="0.2">
      <c r="A2473" s="4">
        <v>50</v>
      </c>
      <c r="B2473" s="4">
        <v>1</v>
      </c>
      <c r="C2473" s="4">
        <v>0</v>
      </c>
      <c r="D2473" s="4">
        <v>2</v>
      </c>
      <c r="E2473" s="4">
        <v>0</v>
      </c>
      <c r="F2473" s="4">
        <f>ROUND((F2471-F2458-F2457)*0.2,O2473)</f>
        <v>0</v>
      </c>
      <c r="G2473" s="4" t="s">
        <v>68</v>
      </c>
      <c r="H2473" s="4" t="s">
        <v>69</v>
      </c>
      <c r="I2473" s="4"/>
      <c r="J2473" s="4"/>
      <c r="K2473" s="4">
        <v>212</v>
      </c>
      <c r="L2473" s="4">
        <v>29</v>
      </c>
      <c r="M2473" s="4">
        <v>0</v>
      </c>
      <c r="N2473" s="4" t="s">
        <v>3</v>
      </c>
      <c r="O2473" s="4">
        <v>2</v>
      </c>
      <c r="P2473" s="4"/>
      <c r="Q2473" s="4"/>
      <c r="R2473" s="4"/>
      <c r="S2473" s="4"/>
      <c r="T2473" s="4"/>
      <c r="U2473" s="4"/>
      <c r="V2473" s="4"/>
      <c r="W2473" s="4"/>
    </row>
    <row r="2474" spans="1:206" x14ac:dyDescent="0.2">
      <c r="A2474" s="4">
        <v>50</v>
      </c>
      <c r="B2474" s="4">
        <v>1</v>
      </c>
      <c r="C2474" s="4">
        <v>0</v>
      </c>
      <c r="D2474" s="4">
        <v>2</v>
      </c>
      <c r="E2474" s="4">
        <v>0</v>
      </c>
      <c r="F2474" s="4">
        <f>ROUND(F2471+F2473,O2474)</f>
        <v>0</v>
      </c>
      <c r="G2474" s="4" t="s">
        <v>70</v>
      </c>
      <c r="H2474" s="4" t="s">
        <v>71</v>
      </c>
      <c r="I2474" s="4"/>
      <c r="J2474" s="4"/>
      <c r="K2474" s="4">
        <v>212</v>
      </c>
      <c r="L2474" s="4">
        <v>30</v>
      </c>
      <c r="M2474" s="4">
        <v>0</v>
      </c>
      <c r="N2474" s="4" t="s">
        <v>3</v>
      </c>
      <c r="O2474" s="4">
        <v>2</v>
      </c>
      <c r="P2474" s="4"/>
      <c r="Q2474" s="4"/>
      <c r="R2474" s="4"/>
      <c r="S2474" s="4"/>
      <c r="T2474" s="4"/>
      <c r="U2474" s="4"/>
      <c r="V2474" s="4"/>
      <c r="W2474" s="4"/>
    </row>
    <row r="2475" spans="1:206" x14ac:dyDescent="0.2">
      <c r="A2475" s="4">
        <v>50</v>
      </c>
      <c r="B2475" s="4">
        <v>1</v>
      </c>
      <c r="C2475" s="4">
        <v>0</v>
      </c>
      <c r="D2475" s="4">
        <v>2</v>
      </c>
      <c r="E2475" s="4">
        <v>213</v>
      </c>
      <c r="F2475" s="4">
        <f>ROUND(F2470*1.2,O2475)</f>
        <v>0</v>
      </c>
      <c r="G2475" s="4" t="s">
        <v>72</v>
      </c>
      <c r="H2475" s="4" t="s">
        <v>73</v>
      </c>
      <c r="I2475" s="4"/>
      <c r="J2475" s="4"/>
      <c r="K2475" s="4">
        <v>212</v>
      </c>
      <c r="L2475" s="4">
        <v>31</v>
      </c>
      <c r="M2475" s="4">
        <v>0</v>
      </c>
      <c r="N2475" s="4" t="s">
        <v>3</v>
      </c>
      <c r="O2475" s="4">
        <v>2</v>
      </c>
      <c r="P2475" s="4"/>
      <c r="Q2475" s="4"/>
      <c r="R2475" s="4"/>
      <c r="S2475" s="4"/>
      <c r="T2475" s="4"/>
      <c r="U2475" s="4"/>
      <c r="V2475" s="4"/>
      <c r="W2475" s="4"/>
    </row>
    <row r="2476" spans="1:206" x14ac:dyDescent="0.2">
      <c r="A2476" s="4">
        <v>50</v>
      </c>
      <c r="B2476" s="4">
        <v>1</v>
      </c>
      <c r="C2476" s="4">
        <v>0</v>
      </c>
      <c r="D2476" s="4">
        <v>2</v>
      </c>
      <c r="E2476" s="4">
        <v>0</v>
      </c>
      <c r="F2476" s="4">
        <f>ROUND(F2475-F2474,O2476)</f>
        <v>0</v>
      </c>
      <c r="G2476" s="4" t="s">
        <v>74</v>
      </c>
      <c r="H2476" s="4" t="s">
        <v>75</v>
      </c>
      <c r="I2476" s="4"/>
      <c r="J2476" s="4"/>
      <c r="K2476" s="4">
        <v>212</v>
      </c>
      <c r="L2476" s="4">
        <v>32</v>
      </c>
      <c r="M2476" s="4">
        <v>0</v>
      </c>
      <c r="N2476" s="4" t="s">
        <v>3</v>
      </c>
      <c r="O2476" s="4">
        <v>2</v>
      </c>
      <c r="P2476" s="4"/>
      <c r="Q2476" s="4"/>
      <c r="R2476" s="4"/>
      <c r="S2476" s="4"/>
      <c r="T2476" s="4"/>
      <c r="U2476" s="4"/>
      <c r="V2476" s="4"/>
      <c r="W2476" s="4"/>
    </row>
    <row r="2478" spans="1:206" x14ac:dyDescent="0.2">
      <c r="A2478" s="2">
        <v>51</v>
      </c>
      <c r="B2478" s="2">
        <f>B12</f>
        <v>2516</v>
      </c>
      <c r="C2478" s="2">
        <f>A12</f>
        <v>1</v>
      </c>
      <c r="D2478" s="2">
        <f>ROW(A12)</f>
        <v>12</v>
      </c>
      <c r="E2478" s="2"/>
      <c r="F2478" s="2" t="str">
        <f>IF(F12&lt;&gt;"",F12,"")</f>
        <v>1</v>
      </c>
      <c r="G2478" s="2" t="str">
        <f>IF(G12&lt;&gt;"",G12,"")</f>
        <v>Локальные мероприятия 2021 г. (ЦАО)</v>
      </c>
      <c r="H2478" s="2">
        <v>0</v>
      </c>
      <c r="I2478" s="2"/>
      <c r="J2478" s="2"/>
      <c r="K2478" s="2"/>
      <c r="L2478" s="2"/>
      <c r="M2478" s="2"/>
      <c r="N2478" s="2"/>
      <c r="O2478" s="2">
        <f t="shared" ref="O2478:T2478" si="1018">ROUND(O24+O205+O323+O585+O765+O1007+O1366+O1594+O1821+O1968+O2336+O2443,2)</f>
        <v>175424.79</v>
      </c>
      <c r="P2478" s="2">
        <f t="shared" si="1018"/>
        <v>158180.48000000001</v>
      </c>
      <c r="Q2478" s="2">
        <f t="shared" si="1018"/>
        <v>244.53</v>
      </c>
      <c r="R2478" s="2">
        <f t="shared" si="1018"/>
        <v>40.14</v>
      </c>
      <c r="S2478" s="2">
        <f t="shared" si="1018"/>
        <v>16999.78</v>
      </c>
      <c r="T2478" s="2">
        <f t="shared" si="1018"/>
        <v>0</v>
      </c>
      <c r="U2478" s="2">
        <f>U24+U205+U323+U585+U765+U1007+U1366+U1594+U1821+U1968+U2336+U2443</f>
        <v>70.141000000000005</v>
      </c>
      <c r="V2478" s="2">
        <f>V24+V205+V323+V585+V765+V1007+V1366+V1594+V1821+V1968+V2336+V2443</f>
        <v>0</v>
      </c>
      <c r="W2478" s="2">
        <f>ROUND(W24+W205+W323+W585+W765+W1007+W1366+W1594+W1821+W1968+W2336+W2443,2)</f>
        <v>0</v>
      </c>
      <c r="X2478" s="2">
        <f>ROUND(X24+X205+X323+X585+X765+X1007+X1366+X1594+X1821+X1968+X2336+X2443,2)</f>
        <v>11899.85</v>
      </c>
      <c r="Y2478" s="2">
        <f>ROUND(Y24+Y205+Y323+Y585+Y765+Y1007+Y1366+Y1594+Y1821+Y1968+Y2336+Y2443,2)</f>
        <v>1699.98</v>
      </c>
      <c r="Z2478" s="2"/>
      <c r="AA2478" s="2"/>
      <c r="AB2478" s="2"/>
      <c r="AC2478" s="2"/>
      <c r="AD2478" s="2"/>
      <c r="AE2478" s="2"/>
      <c r="AF2478" s="2"/>
      <c r="AG2478" s="2"/>
      <c r="AH2478" s="2"/>
      <c r="AI2478" s="2"/>
      <c r="AJ2478" s="2"/>
      <c r="AK2478" s="2"/>
      <c r="AL2478" s="2"/>
      <c r="AM2478" s="2"/>
      <c r="AN2478" s="2"/>
      <c r="AO2478" s="2">
        <f t="shared" ref="AO2478:BC2478" si="1019">ROUND(AO24+AO205+AO323+AO585+AO765+AO1007+AO1366+AO1594+AO1821+AO1968+AO2336+AO2443,2)</f>
        <v>0</v>
      </c>
      <c r="AP2478" s="2">
        <f t="shared" si="1019"/>
        <v>0</v>
      </c>
      <c r="AQ2478" s="2">
        <f t="shared" si="1019"/>
        <v>0</v>
      </c>
      <c r="AR2478" s="2">
        <f t="shared" si="1019"/>
        <v>189055.93</v>
      </c>
      <c r="AS2478" s="2">
        <f t="shared" si="1019"/>
        <v>0</v>
      </c>
      <c r="AT2478" s="2">
        <f t="shared" si="1019"/>
        <v>0</v>
      </c>
      <c r="AU2478" s="2">
        <f t="shared" si="1019"/>
        <v>189055.93</v>
      </c>
      <c r="AV2478" s="2">
        <f t="shared" si="1019"/>
        <v>158180.48000000001</v>
      </c>
      <c r="AW2478" s="2">
        <f t="shared" si="1019"/>
        <v>158180.48000000001</v>
      </c>
      <c r="AX2478" s="2">
        <f t="shared" si="1019"/>
        <v>0</v>
      </c>
      <c r="AY2478" s="2">
        <f t="shared" si="1019"/>
        <v>158180.48000000001</v>
      </c>
      <c r="AZ2478" s="2">
        <f t="shared" si="1019"/>
        <v>0</v>
      </c>
      <c r="BA2478" s="2">
        <f t="shared" si="1019"/>
        <v>0</v>
      </c>
      <c r="BB2478" s="2">
        <f t="shared" si="1019"/>
        <v>0</v>
      </c>
      <c r="BC2478" s="2">
        <f t="shared" si="1019"/>
        <v>0</v>
      </c>
      <c r="BD2478" s="2"/>
      <c r="BE2478" s="2"/>
      <c r="BF2478" s="2"/>
      <c r="BG2478" s="2"/>
      <c r="BH2478" s="2"/>
      <c r="BI2478" s="2"/>
      <c r="BJ2478" s="2"/>
      <c r="BK2478" s="2"/>
      <c r="BL2478" s="2"/>
      <c r="BM2478" s="2"/>
      <c r="BN2478" s="2"/>
      <c r="BO2478" s="2"/>
      <c r="BP2478" s="2"/>
      <c r="BQ2478" s="2"/>
      <c r="BR2478" s="2"/>
      <c r="BS2478" s="2"/>
      <c r="BT2478" s="2"/>
      <c r="BU2478" s="2"/>
      <c r="BV2478" s="2"/>
      <c r="BW2478" s="2"/>
      <c r="BX2478" s="2"/>
      <c r="BY2478" s="2"/>
      <c r="BZ2478" s="2"/>
      <c r="CA2478" s="2"/>
      <c r="CB2478" s="2"/>
      <c r="CC2478" s="2"/>
      <c r="CD2478" s="2"/>
      <c r="CE2478" s="2"/>
      <c r="CF2478" s="2"/>
      <c r="CG2478" s="2"/>
      <c r="CH2478" s="2"/>
      <c r="CI2478" s="2"/>
      <c r="CJ2478" s="2"/>
      <c r="CK2478" s="2"/>
      <c r="CL2478" s="2"/>
      <c r="CM2478" s="2"/>
      <c r="CN2478" s="2"/>
      <c r="CO2478" s="2"/>
      <c r="CP2478" s="2"/>
      <c r="CQ2478" s="2"/>
      <c r="CR2478" s="2"/>
      <c r="CS2478" s="2"/>
      <c r="CT2478" s="2"/>
      <c r="CU2478" s="2"/>
      <c r="CV2478" s="2"/>
      <c r="CW2478" s="2"/>
      <c r="CX2478" s="2"/>
      <c r="CY2478" s="2"/>
      <c r="CZ2478" s="2"/>
      <c r="DA2478" s="2"/>
      <c r="DB2478" s="2"/>
      <c r="DC2478" s="2"/>
      <c r="DD2478" s="2"/>
      <c r="DE2478" s="2"/>
      <c r="DF2478" s="2"/>
      <c r="DG2478" s="3"/>
      <c r="DH2478" s="3"/>
      <c r="DI2478" s="3"/>
      <c r="DJ2478" s="3"/>
      <c r="DK2478" s="3"/>
      <c r="DL2478" s="3"/>
      <c r="DM2478" s="3"/>
      <c r="DN2478" s="3"/>
      <c r="DO2478" s="3"/>
      <c r="DP2478" s="3"/>
      <c r="DQ2478" s="3"/>
      <c r="DR2478" s="3"/>
      <c r="DS2478" s="3"/>
      <c r="DT2478" s="3"/>
      <c r="DU2478" s="3"/>
      <c r="DV2478" s="3"/>
      <c r="DW2478" s="3"/>
      <c r="DX2478" s="3"/>
      <c r="DY2478" s="3"/>
      <c r="DZ2478" s="3"/>
      <c r="EA2478" s="3"/>
      <c r="EB2478" s="3"/>
      <c r="EC2478" s="3"/>
      <c r="ED2478" s="3"/>
      <c r="EE2478" s="3"/>
      <c r="EF2478" s="3"/>
      <c r="EG2478" s="3"/>
      <c r="EH2478" s="3"/>
      <c r="EI2478" s="3"/>
      <c r="EJ2478" s="3"/>
      <c r="EK2478" s="3"/>
      <c r="EL2478" s="3"/>
      <c r="EM2478" s="3"/>
      <c r="EN2478" s="3"/>
      <c r="EO2478" s="3"/>
      <c r="EP2478" s="3"/>
      <c r="EQ2478" s="3"/>
      <c r="ER2478" s="3"/>
      <c r="ES2478" s="3"/>
      <c r="ET2478" s="3"/>
      <c r="EU2478" s="3"/>
      <c r="EV2478" s="3"/>
      <c r="EW2478" s="3"/>
      <c r="EX2478" s="3"/>
      <c r="EY2478" s="3"/>
      <c r="EZ2478" s="3"/>
      <c r="FA2478" s="3"/>
      <c r="FB2478" s="3"/>
      <c r="FC2478" s="3"/>
      <c r="FD2478" s="3"/>
      <c r="FE2478" s="3"/>
      <c r="FF2478" s="3"/>
      <c r="FG2478" s="3"/>
      <c r="FH2478" s="3"/>
      <c r="FI2478" s="3"/>
      <c r="FJ2478" s="3"/>
      <c r="FK2478" s="3"/>
      <c r="FL2478" s="3"/>
      <c r="FM2478" s="3"/>
      <c r="FN2478" s="3"/>
      <c r="FO2478" s="3"/>
      <c r="FP2478" s="3"/>
      <c r="FQ2478" s="3"/>
      <c r="FR2478" s="3"/>
      <c r="FS2478" s="3"/>
      <c r="FT2478" s="3"/>
      <c r="FU2478" s="3"/>
      <c r="FV2478" s="3"/>
      <c r="FW2478" s="3"/>
      <c r="FX2478" s="3"/>
      <c r="FY2478" s="3"/>
      <c r="FZ2478" s="3"/>
      <c r="GA2478" s="3"/>
      <c r="GB2478" s="3"/>
      <c r="GC2478" s="3"/>
      <c r="GD2478" s="3"/>
      <c r="GE2478" s="3"/>
      <c r="GF2478" s="3"/>
      <c r="GG2478" s="3"/>
      <c r="GH2478" s="3"/>
      <c r="GI2478" s="3"/>
      <c r="GJ2478" s="3"/>
      <c r="GK2478" s="3"/>
      <c r="GL2478" s="3"/>
      <c r="GM2478" s="3"/>
      <c r="GN2478" s="3"/>
      <c r="GO2478" s="3"/>
      <c r="GP2478" s="3"/>
      <c r="GQ2478" s="3"/>
      <c r="GR2478" s="3"/>
      <c r="GS2478" s="3"/>
      <c r="GT2478" s="3"/>
      <c r="GU2478" s="3"/>
      <c r="GV2478" s="3"/>
      <c r="GW2478" s="3"/>
      <c r="GX2478" s="3">
        <v>0</v>
      </c>
    </row>
    <row r="2480" spans="1:206" x14ac:dyDescent="0.2">
      <c r="A2480" s="4">
        <v>50</v>
      </c>
      <c r="B2480" s="4">
        <v>0</v>
      </c>
      <c r="C2480" s="4">
        <v>0</v>
      </c>
      <c r="D2480" s="4">
        <v>1</v>
      </c>
      <c r="E2480" s="4">
        <v>201</v>
      </c>
      <c r="F2480" s="4">
        <f>ROUND(Source!O2478,O2480)</f>
        <v>175424.79</v>
      </c>
      <c r="G2480" s="4" t="s">
        <v>12</v>
      </c>
      <c r="H2480" s="4" t="s">
        <v>13</v>
      </c>
      <c r="I2480" s="4"/>
      <c r="J2480" s="4"/>
      <c r="K2480" s="4">
        <v>201</v>
      </c>
      <c r="L2480" s="4">
        <v>1</v>
      </c>
      <c r="M2480" s="4">
        <v>3</v>
      </c>
      <c r="N2480" s="4" t="s">
        <v>3</v>
      </c>
      <c r="O2480" s="4">
        <v>2</v>
      </c>
      <c r="P2480" s="4"/>
      <c r="Q2480" s="4"/>
      <c r="R2480" s="4"/>
      <c r="S2480" s="4"/>
      <c r="T2480" s="4"/>
      <c r="U2480" s="4"/>
      <c r="V2480" s="4"/>
      <c r="W2480" s="4"/>
    </row>
    <row r="2481" spans="1:23" x14ac:dyDescent="0.2">
      <c r="A2481" s="4">
        <v>50</v>
      </c>
      <c r="B2481" s="4">
        <v>0</v>
      </c>
      <c r="C2481" s="4">
        <v>0</v>
      </c>
      <c r="D2481" s="4">
        <v>1</v>
      </c>
      <c r="E2481" s="4">
        <v>202</v>
      </c>
      <c r="F2481" s="4">
        <f>ROUND(Source!P2478,O2481)</f>
        <v>158180.48000000001</v>
      </c>
      <c r="G2481" s="4" t="s">
        <v>14</v>
      </c>
      <c r="H2481" s="4" t="s">
        <v>15</v>
      </c>
      <c r="I2481" s="4"/>
      <c r="J2481" s="4"/>
      <c r="K2481" s="4">
        <v>202</v>
      </c>
      <c r="L2481" s="4">
        <v>2</v>
      </c>
      <c r="M2481" s="4">
        <v>3</v>
      </c>
      <c r="N2481" s="4" t="s">
        <v>3</v>
      </c>
      <c r="O2481" s="4">
        <v>2</v>
      </c>
      <c r="P2481" s="4"/>
      <c r="Q2481" s="4"/>
      <c r="R2481" s="4"/>
      <c r="S2481" s="4"/>
      <c r="T2481" s="4"/>
      <c r="U2481" s="4"/>
      <c r="V2481" s="4"/>
      <c r="W2481" s="4"/>
    </row>
    <row r="2482" spans="1:23" x14ac:dyDescent="0.2">
      <c r="A2482" s="4">
        <v>50</v>
      </c>
      <c r="B2482" s="4">
        <v>0</v>
      </c>
      <c r="C2482" s="4">
        <v>0</v>
      </c>
      <c r="D2482" s="4">
        <v>1</v>
      </c>
      <c r="E2482" s="4">
        <v>222</v>
      </c>
      <c r="F2482" s="4">
        <f>ROUND(Source!AO2478,O2482)</f>
        <v>0</v>
      </c>
      <c r="G2482" s="4" t="s">
        <v>16</v>
      </c>
      <c r="H2482" s="4" t="s">
        <v>17</v>
      </c>
      <c r="I2482" s="4"/>
      <c r="J2482" s="4"/>
      <c r="K2482" s="4">
        <v>222</v>
      </c>
      <c r="L2482" s="4">
        <v>3</v>
      </c>
      <c r="M2482" s="4">
        <v>3</v>
      </c>
      <c r="N2482" s="4" t="s">
        <v>3</v>
      </c>
      <c r="O2482" s="4">
        <v>2</v>
      </c>
      <c r="P2482" s="4"/>
      <c r="Q2482" s="4"/>
      <c r="R2482" s="4"/>
      <c r="S2482" s="4"/>
      <c r="T2482" s="4"/>
      <c r="U2482" s="4"/>
      <c r="V2482" s="4"/>
      <c r="W2482" s="4"/>
    </row>
    <row r="2483" spans="1:23" x14ac:dyDescent="0.2">
      <c r="A2483" s="4">
        <v>50</v>
      </c>
      <c r="B2483" s="4">
        <v>0</v>
      </c>
      <c r="C2483" s="4">
        <v>0</v>
      </c>
      <c r="D2483" s="4">
        <v>1</v>
      </c>
      <c r="E2483" s="4">
        <v>225</v>
      </c>
      <c r="F2483" s="4">
        <f>ROUND(Source!AV2478,O2483)</f>
        <v>158180.48000000001</v>
      </c>
      <c r="G2483" s="4" t="s">
        <v>18</v>
      </c>
      <c r="H2483" s="4" t="s">
        <v>19</v>
      </c>
      <c r="I2483" s="4"/>
      <c r="J2483" s="4"/>
      <c r="K2483" s="4">
        <v>225</v>
      </c>
      <c r="L2483" s="4">
        <v>4</v>
      </c>
      <c r="M2483" s="4">
        <v>3</v>
      </c>
      <c r="N2483" s="4" t="s">
        <v>3</v>
      </c>
      <c r="O2483" s="4">
        <v>2</v>
      </c>
      <c r="P2483" s="4"/>
      <c r="Q2483" s="4"/>
      <c r="R2483" s="4"/>
      <c r="S2483" s="4"/>
      <c r="T2483" s="4"/>
      <c r="U2483" s="4"/>
      <c r="V2483" s="4"/>
      <c r="W2483" s="4"/>
    </row>
    <row r="2484" spans="1:23" x14ac:dyDescent="0.2">
      <c r="A2484" s="4">
        <v>50</v>
      </c>
      <c r="B2484" s="4">
        <v>0</v>
      </c>
      <c r="C2484" s="4">
        <v>0</v>
      </c>
      <c r="D2484" s="4">
        <v>1</v>
      </c>
      <c r="E2484" s="4">
        <v>226</v>
      </c>
      <c r="F2484" s="4">
        <f>ROUND(Source!AW2478,O2484)</f>
        <v>158180.48000000001</v>
      </c>
      <c r="G2484" s="4" t="s">
        <v>20</v>
      </c>
      <c r="H2484" s="4" t="s">
        <v>21</v>
      </c>
      <c r="I2484" s="4"/>
      <c r="J2484" s="4"/>
      <c r="K2484" s="4">
        <v>226</v>
      </c>
      <c r="L2484" s="4">
        <v>5</v>
      </c>
      <c r="M2484" s="4">
        <v>3</v>
      </c>
      <c r="N2484" s="4" t="s">
        <v>3</v>
      </c>
      <c r="O2484" s="4">
        <v>2</v>
      </c>
      <c r="P2484" s="4"/>
      <c r="Q2484" s="4"/>
      <c r="R2484" s="4"/>
      <c r="S2484" s="4"/>
      <c r="T2484" s="4"/>
      <c r="U2484" s="4"/>
      <c r="V2484" s="4"/>
      <c r="W2484" s="4"/>
    </row>
    <row r="2485" spans="1:23" x14ac:dyDescent="0.2">
      <c r="A2485" s="4">
        <v>50</v>
      </c>
      <c r="B2485" s="4">
        <v>0</v>
      </c>
      <c r="C2485" s="4">
        <v>0</v>
      </c>
      <c r="D2485" s="4">
        <v>1</v>
      </c>
      <c r="E2485" s="4">
        <v>227</v>
      </c>
      <c r="F2485" s="4">
        <f>ROUND(Source!AX2478,O2485)</f>
        <v>0</v>
      </c>
      <c r="G2485" s="4" t="s">
        <v>22</v>
      </c>
      <c r="H2485" s="4" t="s">
        <v>23</v>
      </c>
      <c r="I2485" s="4"/>
      <c r="J2485" s="4"/>
      <c r="K2485" s="4">
        <v>227</v>
      </c>
      <c r="L2485" s="4">
        <v>6</v>
      </c>
      <c r="M2485" s="4">
        <v>3</v>
      </c>
      <c r="N2485" s="4" t="s">
        <v>3</v>
      </c>
      <c r="O2485" s="4">
        <v>2</v>
      </c>
      <c r="P2485" s="4"/>
      <c r="Q2485" s="4"/>
      <c r="R2485" s="4"/>
      <c r="S2485" s="4"/>
      <c r="T2485" s="4"/>
      <c r="U2485" s="4"/>
      <c r="V2485" s="4"/>
      <c r="W2485" s="4"/>
    </row>
    <row r="2486" spans="1:23" x14ac:dyDescent="0.2">
      <c r="A2486" s="4">
        <v>50</v>
      </c>
      <c r="B2486" s="4">
        <v>0</v>
      </c>
      <c r="C2486" s="4">
        <v>0</v>
      </c>
      <c r="D2486" s="4">
        <v>1</v>
      </c>
      <c r="E2486" s="4">
        <v>228</v>
      </c>
      <c r="F2486" s="4">
        <f>ROUND(Source!AY2478,O2486)</f>
        <v>158180.48000000001</v>
      </c>
      <c r="G2486" s="4" t="s">
        <v>24</v>
      </c>
      <c r="H2486" s="4" t="s">
        <v>25</v>
      </c>
      <c r="I2486" s="4"/>
      <c r="J2486" s="4"/>
      <c r="K2486" s="4">
        <v>228</v>
      </c>
      <c r="L2486" s="4">
        <v>7</v>
      </c>
      <c r="M2486" s="4">
        <v>3</v>
      </c>
      <c r="N2486" s="4" t="s">
        <v>3</v>
      </c>
      <c r="O2486" s="4">
        <v>2</v>
      </c>
      <c r="P2486" s="4"/>
      <c r="Q2486" s="4"/>
      <c r="R2486" s="4"/>
      <c r="S2486" s="4"/>
      <c r="T2486" s="4"/>
      <c r="U2486" s="4"/>
      <c r="V2486" s="4"/>
      <c r="W2486" s="4"/>
    </row>
    <row r="2487" spans="1:23" x14ac:dyDescent="0.2">
      <c r="A2487" s="4">
        <v>50</v>
      </c>
      <c r="B2487" s="4">
        <v>0</v>
      </c>
      <c r="C2487" s="4">
        <v>0</v>
      </c>
      <c r="D2487" s="4">
        <v>1</v>
      </c>
      <c r="E2487" s="4">
        <v>216</v>
      </c>
      <c r="F2487" s="4">
        <f>ROUND(Source!AP2478,O2487)</f>
        <v>0</v>
      </c>
      <c r="G2487" s="4" t="s">
        <v>26</v>
      </c>
      <c r="H2487" s="4" t="s">
        <v>27</v>
      </c>
      <c r="I2487" s="4"/>
      <c r="J2487" s="4"/>
      <c r="K2487" s="4">
        <v>216</v>
      </c>
      <c r="L2487" s="4">
        <v>8</v>
      </c>
      <c r="M2487" s="4">
        <v>3</v>
      </c>
      <c r="N2487" s="4" t="s">
        <v>3</v>
      </c>
      <c r="O2487" s="4">
        <v>2</v>
      </c>
      <c r="P2487" s="4"/>
      <c r="Q2487" s="4"/>
      <c r="R2487" s="4"/>
      <c r="S2487" s="4"/>
      <c r="T2487" s="4"/>
      <c r="U2487" s="4"/>
      <c r="V2487" s="4"/>
      <c r="W2487" s="4"/>
    </row>
    <row r="2488" spans="1:23" x14ac:dyDescent="0.2">
      <c r="A2488" s="4">
        <v>50</v>
      </c>
      <c r="B2488" s="4">
        <v>0</v>
      </c>
      <c r="C2488" s="4">
        <v>0</v>
      </c>
      <c r="D2488" s="4">
        <v>1</v>
      </c>
      <c r="E2488" s="4">
        <v>223</v>
      </c>
      <c r="F2488" s="4">
        <f>ROUND(Source!AQ2478,O2488)</f>
        <v>0</v>
      </c>
      <c r="G2488" s="4" t="s">
        <v>28</v>
      </c>
      <c r="H2488" s="4" t="s">
        <v>29</v>
      </c>
      <c r="I2488" s="4"/>
      <c r="J2488" s="4"/>
      <c r="K2488" s="4">
        <v>223</v>
      </c>
      <c r="L2488" s="4">
        <v>9</v>
      </c>
      <c r="M2488" s="4">
        <v>3</v>
      </c>
      <c r="N2488" s="4" t="s">
        <v>3</v>
      </c>
      <c r="O2488" s="4">
        <v>2</v>
      </c>
      <c r="P2488" s="4"/>
      <c r="Q2488" s="4"/>
      <c r="R2488" s="4"/>
      <c r="S2488" s="4"/>
      <c r="T2488" s="4"/>
      <c r="U2488" s="4"/>
      <c r="V2488" s="4"/>
      <c r="W2488" s="4"/>
    </row>
    <row r="2489" spans="1:23" x14ac:dyDescent="0.2">
      <c r="A2489" s="4">
        <v>50</v>
      </c>
      <c r="B2489" s="4">
        <v>0</v>
      </c>
      <c r="C2489" s="4">
        <v>0</v>
      </c>
      <c r="D2489" s="4">
        <v>1</v>
      </c>
      <c r="E2489" s="4">
        <v>229</v>
      </c>
      <c r="F2489" s="4">
        <f>ROUND(Source!AZ2478,O2489)</f>
        <v>0</v>
      </c>
      <c r="G2489" s="4" t="s">
        <v>30</v>
      </c>
      <c r="H2489" s="4" t="s">
        <v>31</v>
      </c>
      <c r="I2489" s="4"/>
      <c r="J2489" s="4"/>
      <c r="K2489" s="4">
        <v>229</v>
      </c>
      <c r="L2489" s="4">
        <v>10</v>
      </c>
      <c r="M2489" s="4">
        <v>3</v>
      </c>
      <c r="N2489" s="4" t="s">
        <v>3</v>
      </c>
      <c r="O2489" s="4">
        <v>2</v>
      </c>
      <c r="P2489" s="4"/>
      <c r="Q2489" s="4"/>
      <c r="R2489" s="4"/>
      <c r="S2489" s="4"/>
      <c r="T2489" s="4"/>
      <c r="U2489" s="4"/>
      <c r="V2489" s="4"/>
      <c r="W2489" s="4"/>
    </row>
    <row r="2490" spans="1:23" x14ac:dyDescent="0.2">
      <c r="A2490" s="4">
        <v>50</v>
      </c>
      <c r="B2490" s="4">
        <v>0</v>
      </c>
      <c r="C2490" s="4">
        <v>0</v>
      </c>
      <c r="D2490" s="4">
        <v>1</v>
      </c>
      <c r="E2490" s="4">
        <v>203</v>
      </c>
      <c r="F2490" s="4">
        <f>ROUND(Source!Q2478,O2490)</f>
        <v>244.53</v>
      </c>
      <c r="G2490" s="4" t="s">
        <v>32</v>
      </c>
      <c r="H2490" s="4" t="s">
        <v>33</v>
      </c>
      <c r="I2490" s="4"/>
      <c r="J2490" s="4"/>
      <c r="K2490" s="4">
        <v>203</v>
      </c>
      <c r="L2490" s="4">
        <v>11</v>
      </c>
      <c r="M2490" s="4">
        <v>3</v>
      </c>
      <c r="N2490" s="4" t="s">
        <v>3</v>
      </c>
      <c r="O2490" s="4">
        <v>2</v>
      </c>
      <c r="P2490" s="4"/>
      <c r="Q2490" s="4"/>
      <c r="R2490" s="4"/>
      <c r="S2490" s="4"/>
      <c r="T2490" s="4"/>
      <c r="U2490" s="4"/>
      <c r="V2490" s="4"/>
      <c r="W2490" s="4"/>
    </row>
    <row r="2491" spans="1:23" x14ac:dyDescent="0.2">
      <c r="A2491" s="4">
        <v>50</v>
      </c>
      <c r="B2491" s="4">
        <v>0</v>
      </c>
      <c r="C2491" s="4">
        <v>0</v>
      </c>
      <c r="D2491" s="4">
        <v>1</v>
      </c>
      <c r="E2491" s="4">
        <v>231</v>
      </c>
      <c r="F2491" s="4">
        <f>ROUND(Source!BB2478,O2491)</f>
        <v>0</v>
      </c>
      <c r="G2491" s="4" t="s">
        <v>34</v>
      </c>
      <c r="H2491" s="4" t="s">
        <v>35</v>
      </c>
      <c r="I2491" s="4"/>
      <c r="J2491" s="4"/>
      <c r="K2491" s="4">
        <v>231</v>
      </c>
      <c r="L2491" s="4">
        <v>12</v>
      </c>
      <c r="M2491" s="4">
        <v>3</v>
      </c>
      <c r="N2491" s="4" t="s">
        <v>3</v>
      </c>
      <c r="O2491" s="4">
        <v>2</v>
      </c>
      <c r="P2491" s="4"/>
      <c r="Q2491" s="4"/>
      <c r="R2491" s="4"/>
      <c r="S2491" s="4"/>
      <c r="T2491" s="4"/>
      <c r="U2491" s="4"/>
      <c r="V2491" s="4"/>
      <c r="W2491" s="4"/>
    </row>
    <row r="2492" spans="1:23" x14ac:dyDescent="0.2">
      <c r="A2492" s="4">
        <v>50</v>
      </c>
      <c r="B2492" s="4">
        <v>0</v>
      </c>
      <c r="C2492" s="4">
        <v>0</v>
      </c>
      <c r="D2492" s="4">
        <v>1</v>
      </c>
      <c r="E2492" s="4">
        <v>204</v>
      </c>
      <c r="F2492" s="4">
        <f>ROUND(Source!R2478,O2492)</f>
        <v>40.14</v>
      </c>
      <c r="G2492" s="4" t="s">
        <v>36</v>
      </c>
      <c r="H2492" s="4" t="s">
        <v>37</v>
      </c>
      <c r="I2492" s="4"/>
      <c r="J2492" s="4"/>
      <c r="K2492" s="4">
        <v>204</v>
      </c>
      <c r="L2492" s="4">
        <v>13</v>
      </c>
      <c r="M2492" s="4">
        <v>3</v>
      </c>
      <c r="N2492" s="4" t="s">
        <v>3</v>
      </c>
      <c r="O2492" s="4">
        <v>2</v>
      </c>
      <c r="P2492" s="4"/>
      <c r="Q2492" s="4"/>
      <c r="R2492" s="4"/>
      <c r="S2492" s="4"/>
      <c r="T2492" s="4"/>
      <c r="U2492" s="4"/>
      <c r="V2492" s="4"/>
      <c r="W2492" s="4"/>
    </row>
    <row r="2493" spans="1:23" x14ac:dyDescent="0.2">
      <c r="A2493" s="4">
        <v>50</v>
      </c>
      <c r="B2493" s="4">
        <v>0</v>
      </c>
      <c r="C2493" s="4">
        <v>0</v>
      </c>
      <c r="D2493" s="4">
        <v>1</v>
      </c>
      <c r="E2493" s="4">
        <v>205</v>
      </c>
      <c r="F2493" s="4">
        <f>ROUND(Source!S2478,O2493)</f>
        <v>16999.78</v>
      </c>
      <c r="G2493" s="4" t="s">
        <v>38</v>
      </c>
      <c r="H2493" s="4" t="s">
        <v>39</v>
      </c>
      <c r="I2493" s="4"/>
      <c r="J2493" s="4"/>
      <c r="K2493" s="4">
        <v>205</v>
      </c>
      <c r="L2493" s="4">
        <v>14</v>
      </c>
      <c r="M2493" s="4">
        <v>3</v>
      </c>
      <c r="N2493" s="4" t="s">
        <v>3</v>
      </c>
      <c r="O2493" s="4">
        <v>2</v>
      </c>
      <c r="P2493" s="4"/>
      <c r="Q2493" s="4"/>
      <c r="R2493" s="4"/>
      <c r="S2493" s="4"/>
      <c r="T2493" s="4"/>
      <c r="U2493" s="4"/>
      <c r="V2493" s="4"/>
      <c r="W2493" s="4"/>
    </row>
    <row r="2494" spans="1:23" x14ac:dyDescent="0.2">
      <c r="A2494" s="4">
        <v>50</v>
      </c>
      <c r="B2494" s="4">
        <v>0</v>
      </c>
      <c r="C2494" s="4">
        <v>0</v>
      </c>
      <c r="D2494" s="4">
        <v>1</v>
      </c>
      <c r="E2494" s="4">
        <v>232</v>
      </c>
      <c r="F2494" s="4">
        <f>ROUND(Source!BC2478,O2494)</f>
        <v>0</v>
      </c>
      <c r="G2494" s="4" t="s">
        <v>40</v>
      </c>
      <c r="H2494" s="4" t="s">
        <v>41</v>
      </c>
      <c r="I2494" s="4"/>
      <c r="J2494" s="4"/>
      <c r="K2494" s="4">
        <v>232</v>
      </c>
      <c r="L2494" s="4">
        <v>15</v>
      </c>
      <c r="M2494" s="4">
        <v>3</v>
      </c>
      <c r="N2494" s="4" t="s">
        <v>3</v>
      </c>
      <c r="O2494" s="4">
        <v>2</v>
      </c>
      <c r="P2494" s="4"/>
      <c r="Q2494" s="4"/>
      <c r="R2494" s="4"/>
      <c r="S2494" s="4"/>
      <c r="T2494" s="4"/>
      <c r="U2494" s="4"/>
      <c r="V2494" s="4"/>
      <c r="W2494" s="4"/>
    </row>
    <row r="2495" spans="1:23" x14ac:dyDescent="0.2">
      <c r="A2495" s="4">
        <v>50</v>
      </c>
      <c r="B2495" s="4">
        <v>0</v>
      </c>
      <c r="C2495" s="4">
        <v>0</v>
      </c>
      <c r="D2495" s="4">
        <v>1</v>
      </c>
      <c r="E2495" s="4">
        <v>214</v>
      </c>
      <c r="F2495" s="4">
        <f>ROUND(Source!AS2478,O2495)</f>
        <v>0</v>
      </c>
      <c r="G2495" s="4" t="s">
        <v>42</v>
      </c>
      <c r="H2495" s="4" t="s">
        <v>43</v>
      </c>
      <c r="I2495" s="4"/>
      <c r="J2495" s="4"/>
      <c r="K2495" s="4">
        <v>214</v>
      </c>
      <c r="L2495" s="4">
        <v>16</v>
      </c>
      <c r="M2495" s="4">
        <v>3</v>
      </c>
      <c r="N2495" s="4" t="s">
        <v>3</v>
      </c>
      <c r="O2495" s="4">
        <v>2</v>
      </c>
      <c r="P2495" s="4"/>
      <c r="Q2495" s="4"/>
      <c r="R2495" s="4"/>
      <c r="S2495" s="4"/>
      <c r="T2495" s="4"/>
      <c r="U2495" s="4"/>
      <c r="V2495" s="4"/>
      <c r="W2495" s="4"/>
    </row>
    <row r="2496" spans="1:23" x14ac:dyDescent="0.2">
      <c r="A2496" s="4">
        <v>50</v>
      </c>
      <c r="B2496" s="4">
        <v>0</v>
      </c>
      <c r="C2496" s="4">
        <v>0</v>
      </c>
      <c r="D2496" s="4">
        <v>1</v>
      </c>
      <c r="E2496" s="4">
        <v>215</v>
      </c>
      <c r="F2496" s="4">
        <f>ROUND(Source!AT2478,O2496)</f>
        <v>0</v>
      </c>
      <c r="G2496" s="4" t="s">
        <v>44</v>
      </c>
      <c r="H2496" s="4" t="s">
        <v>45</v>
      </c>
      <c r="I2496" s="4"/>
      <c r="J2496" s="4"/>
      <c r="K2496" s="4">
        <v>215</v>
      </c>
      <c r="L2496" s="4">
        <v>17</v>
      </c>
      <c r="M2496" s="4">
        <v>3</v>
      </c>
      <c r="N2496" s="4" t="s">
        <v>3</v>
      </c>
      <c r="O2496" s="4">
        <v>2</v>
      </c>
      <c r="P2496" s="4"/>
      <c r="Q2496" s="4"/>
      <c r="R2496" s="4"/>
      <c r="S2496" s="4"/>
      <c r="T2496" s="4"/>
      <c r="U2496" s="4"/>
      <c r="V2496" s="4"/>
      <c r="W2496" s="4"/>
    </row>
    <row r="2497" spans="1:23" x14ac:dyDescent="0.2">
      <c r="A2497" s="4">
        <v>50</v>
      </c>
      <c r="B2497" s="4">
        <v>0</v>
      </c>
      <c r="C2497" s="4">
        <v>0</v>
      </c>
      <c r="D2497" s="4">
        <v>1</v>
      </c>
      <c r="E2497" s="4">
        <v>217</v>
      </c>
      <c r="F2497" s="4">
        <f>ROUND(Source!AU2478,O2497)</f>
        <v>189055.93</v>
      </c>
      <c r="G2497" s="4" t="s">
        <v>46</v>
      </c>
      <c r="H2497" s="4" t="s">
        <v>47</v>
      </c>
      <c r="I2497" s="4"/>
      <c r="J2497" s="4"/>
      <c r="K2497" s="4">
        <v>217</v>
      </c>
      <c r="L2497" s="4">
        <v>18</v>
      </c>
      <c r="M2497" s="4">
        <v>3</v>
      </c>
      <c r="N2497" s="4" t="s">
        <v>3</v>
      </c>
      <c r="O2497" s="4">
        <v>2</v>
      </c>
      <c r="P2497" s="4"/>
      <c r="Q2497" s="4"/>
      <c r="R2497" s="4"/>
      <c r="S2497" s="4"/>
      <c r="T2497" s="4"/>
      <c r="U2497" s="4"/>
      <c r="V2497" s="4"/>
      <c r="W2497" s="4"/>
    </row>
    <row r="2498" spans="1:23" x14ac:dyDescent="0.2">
      <c r="A2498" s="4">
        <v>50</v>
      </c>
      <c r="B2498" s="4">
        <v>0</v>
      </c>
      <c r="C2498" s="4">
        <v>0</v>
      </c>
      <c r="D2498" s="4">
        <v>1</v>
      </c>
      <c r="E2498" s="4">
        <v>230</v>
      </c>
      <c r="F2498" s="4">
        <f>ROUND(Source!BA2478,O2498)</f>
        <v>0</v>
      </c>
      <c r="G2498" s="4" t="s">
        <v>48</v>
      </c>
      <c r="H2498" s="4" t="s">
        <v>49</v>
      </c>
      <c r="I2498" s="4"/>
      <c r="J2498" s="4"/>
      <c r="K2498" s="4">
        <v>230</v>
      </c>
      <c r="L2498" s="4">
        <v>19</v>
      </c>
      <c r="M2498" s="4">
        <v>3</v>
      </c>
      <c r="N2498" s="4" t="s">
        <v>3</v>
      </c>
      <c r="O2498" s="4">
        <v>2</v>
      </c>
      <c r="P2498" s="4"/>
      <c r="Q2498" s="4"/>
      <c r="R2498" s="4"/>
      <c r="S2498" s="4"/>
      <c r="T2498" s="4"/>
      <c r="U2498" s="4"/>
      <c r="V2498" s="4"/>
      <c r="W2498" s="4"/>
    </row>
    <row r="2499" spans="1:23" x14ac:dyDescent="0.2">
      <c r="A2499" s="4">
        <v>50</v>
      </c>
      <c r="B2499" s="4">
        <v>0</v>
      </c>
      <c r="C2499" s="4">
        <v>0</v>
      </c>
      <c r="D2499" s="4">
        <v>1</v>
      </c>
      <c r="E2499" s="4">
        <v>206</v>
      </c>
      <c r="F2499" s="4">
        <f>ROUND(Source!T2478,O2499)</f>
        <v>0</v>
      </c>
      <c r="G2499" s="4" t="s">
        <v>50</v>
      </c>
      <c r="H2499" s="4" t="s">
        <v>51</v>
      </c>
      <c r="I2499" s="4"/>
      <c r="J2499" s="4"/>
      <c r="K2499" s="4">
        <v>206</v>
      </c>
      <c r="L2499" s="4">
        <v>20</v>
      </c>
      <c r="M2499" s="4">
        <v>3</v>
      </c>
      <c r="N2499" s="4" t="s">
        <v>3</v>
      </c>
      <c r="O2499" s="4">
        <v>2</v>
      </c>
      <c r="P2499" s="4"/>
      <c r="Q2499" s="4"/>
      <c r="R2499" s="4"/>
      <c r="S2499" s="4"/>
      <c r="T2499" s="4"/>
      <c r="U2499" s="4"/>
      <c r="V2499" s="4"/>
      <c r="W2499" s="4"/>
    </row>
    <row r="2500" spans="1:23" x14ac:dyDescent="0.2">
      <c r="A2500" s="4">
        <v>50</v>
      </c>
      <c r="B2500" s="4">
        <v>0</v>
      </c>
      <c r="C2500" s="4">
        <v>0</v>
      </c>
      <c r="D2500" s="4">
        <v>1</v>
      </c>
      <c r="E2500" s="4">
        <v>207</v>
      </c>
      <c r="F2500" s="4">
        <f>Source!U2478</f>
        <v>70.141000000000005</v>
      </c>
      <c r="G2500" s="4" t="s">
        <v>52</v>
      </c>
      <c r="H2500" s="4" t="s">
        <v>53</v>
      </c>
      <c r="I2500" s="4"/>
      <c r="J2500" s="4"/>
      <c r="K2500" s="4">
        <v>207</v>
      </c>
      <c r="L2500" s="4">
        <v>21</v>
      </c>
      <c r="M2500" s="4">
        <v>3</v>
      </c>
      <c r="N2500" s="4" t="s">
        <v>3</v>
      </c>
      <c r="O2500" s="4">
        <v>-1</v>
      </c>
      <c r="P2500" s="4"/>
      <c r="Q2500" s="4"/>
      <c r="R2500" s="4"/>
      <c r="S2500" s="4"/>
      <c r="T2500" s="4"/>
      <c r="U2500" s="4"/>
      <c r="V2500" s="4"/>
      <c r="W2500" s="4"/>
    </row>
    <row r="2501" spans="1:23" x14ac:dyDescent="0.2">
      <c r="A2501" s="4">
        <v>50</v>
      </c>
      <c r="B2501" s="4">
        <v>0</v>
      </c>
      <c r="C2501" s="4">
        <v>0</v>
      </c>
      <c r="D2501" s="4">
        <v>1</v>
      </c>
      <c r="E2501" s="4">
        <v>208</v>
      </c>
      <c r="F2501" s="4">
        <f>Source!V2478</f>
        <v>0</v>
      </c>
      <c r="G2501" s="4" t="s">
        <v>54</v>
      </c>
      <c r="H2501" s="4" t="s">
        <v>55</v>
      </c>
      <c r="I2501" s="4"/>
      <c r="J2501" s="4"/>
      <c r="K2501" s="4">
        <v>208</v>
      </c>
      <c r="L2501" s="4">
        <v>22</v>
      </c>
      <c r="M2501" s="4">
        <v>3</v>
      </c>
      <c r="N2501" s="4" t="s">
        <v>3</v>
      </c>
      <c r="O2501" s="4">
        <v>-1</v>
      </c>
      <c r="P2501" s="4"/>
      <c r="Q2501" s="4"/>
      <c r="R2501" s="4"/>
      <c r="S2501" s="4"/>
      <c r="T2501" s="4"/>
      <c r="U2501" s="4"/>
      <c r="V2501" s="4"/>
      <c r="W2501" s="4"/>
    </row>
    <row r="2502" spans="1:23" x14ac:dyDescent="0.2">
      <c r="A2502" s="4">
        <v>50</v>
      </c>
      <c r="B2502" s="4">
        <v>0</v>
      </c>
      <c r="C2502" s="4">
        <v>0</v>
      </c>
      <c r="D2502" s="4">
        <v>1</v>
      </c>
      <c r="E2502" s="4">
        <v>209</v>
      </c>
      <c r="F2502" s="4">
        <f>ROUND(Source!W2478,O2502)</f>
        <v>0</v>
      </c>
      <c r="G2502" s="4" t="s">
        <v>56</v>
      </c>
      <c r="H2502" s="4" t="s">
        <v>57</v>
      </c>
      <c r="I2502" s="4"/>
      <c r="J2502" s="4"/>
      <c r="K2502" s="4">
        <v>209</v>
      </c>
      <c r="L2502" s="4">
        <v>23</v>
      </c>
      <c r="M2502" s="4">
        <v>3</v>
      </c>
      <c r="N2502" s="4" t="s">
        <v>3</v>
      </c>
      <c r="O2502" s="4">
        <v>2</v>
      </c>
      <c r="P2502" s="4"/>
      <c r="Q2502" s="4"/>
      <c r="R2502" s="4"/>
      <c r="S2502" s="4"/>
      <c r="T2502" s="4"/>
      <c r="U2502" s="4"/>
      <c r="V2502" s="4"/>
      <c r="W2502" s="4"/>
    </row>
    <row r="2503" spans="1:23" x14ac:dyDescent="0.2">
      <c r="A2503" s="4">
        <v>50</v>
      </c>
      <c r="B2503" s="4">
        <v>0</v>
      </c>
      <c r="C2503" s="4">
        <v>0</v>
      </c>
      <c r="D2503" s="4">
        <v>1</v>
      </c>
      <c r="E2503" s="4">
        <v>210</v>
      </c>
      <c r="F2503" s="4">
        <f>ROUND(Source!X2478,O2503)</f>
        <v>11899.85</v>
      </c>
      <c r="G2503" s="4" t="s">
        <v>58</v>
      </c>
      <c r="H2503" s="4" t="s">
        <v>59</v>
      </c>
      <c r="I2503" s="4"/>
      <c r="J2503" s="4"/>
      <c r="K2503" s="4">
        <v>210</v>
      </c>
      <c r="L2503" s="4">
        <v>24</v>
      </c>
      <c r="M2503" s="4">
        <v>3</v>
      </c>
      <c r="N2503" s="4" t="s">
        <v>3</v>
      </c>
      <c r="O2503" s="4">
        <v>2</v>
      </c>
      <c r="P2503" s="4"/>
      <c r="Q2503" s="4"/>
      <c r="R2503" s="4"/>
      <c r="S2503" s="4"/>
      <c r="T2503" s="4"/>
      <c r="U2503" s="4"/>
      <c r="V2503" s="4"/>
      <c r="W2503" s="4"/>
    </row>
    <row r="2504" spans="1:23" x14ac:dyDescent="0.2">
      <c r="A2504" s="4">
        <v>50</v>
      </c>
      <c r="B2504" s="4">
        <v>0</v>
      </c>
      <c r="C2504" s="4">
        <v>0</v>
      </c>
      <c r="D2504" s="4">
        <v>1</v>
      </c>
      <c r="E2504" s="4">
        <v>211</v>
      </c>
      <c r="F2504" s="4">
        <f>ROUND(Source!Y2478,O2504)</f>
        <v>1699.98</v>
      </c>
      <c r="G2504" s="4" t="s">
        <v>60</v>
      </c>
      <c r="H2504" s="4" t="s">
        <v>61</v>
      </c>
      <c r="I2504" s="4"/>
      <c r="J2504" s="4"/>
      <c r="K2504" s="4">
        <v>211</v>
      </c>
      <c r="L2504" s="4">
        <v>25</v>
      </c>
      <c r="M2504" s="4">
        <v>3</v>
      </c>
      <c r="N2504" s="4" t="s">
        <v>3</v>
      </c>
      <c r="O2504" s="4">
        <v>2</v>
      </c>
      <c r="P2504" s="4"/>
      <c r="Q2504" s="4"/>
      <c r="R2504" s="4"/>
      <c r="S2504" s="4"/>
      <c r="T2504" s="4"/>
      <c r="U2504" s="4"/>
      <c r="V2504" s="4"/>
      <c r="W2504" s="4"/>
    </row>
    <row r="2505" spans="1:23" x14ac:dyDescent="0.2">
      <c r="A2505" s="4">
        <v>50</v>
      </c>
      <c r="B2505" s="4">
        <v>0</v>
      </c>
      <c r="C2505" s="4">
        <v>0</v>
      </c>
      <c r="D2505" s="4">
        <v>1</v>
      </c>
      <c r="E2505" s="4">
        <v>224</v>
      </c>
      <c r="F2505" s="4">
        <f>ROUND(Source!AR2478,O2505)</f>
        <v>189055.93</v>
      </c>
      <c r="G2505" s="4" t="s">
        <v>62</v>
      </c>
      <c r="H2505" s="4" t="s">
        <v>63</v>
      </c>
      <c r="I2505" s="4"/>
      <c r="J2505" s="4"/>
      <c r="K2505" s="4">
        <v>224</v>
      </c>
      <c r="L2505" s="4">
        <v>26</v>
      </c>
      <c r="M2505" s="4">
        <v>3</v>
      </c>
      <c r="N2505" s="4" t="s">
        <v>3</v>
      </c>
      <c r="O2505" s="4">
        <v>2</v>
      </c>
      <c r="P2505" s="4"/>
      <c r="Q2505" s="4"/>
      <c r="R2505" s="4"/>
      <c r="S2505" s="4"/>
      <c r="T2505" s="4"/>
      <c r="U2505" s="4"/>
      <c r="V2505" s="4"/>
      <c r="W2505" s="4"/>
    </row>
    <row r="2506" spans="1:23" x14ac:dyDescent="0.2">
      <c r="A2506" s="4">
        <v>50</v>
      </c>
      <c r="B2506" s="4">
        <v>1</v>
      </c>
      <c r="C2506" s="4">
        <v>0</v>
      </c>
      <c r="D2506" s="4">
        <v>2</v>
      </c>
      <c r="E2506" s="4">
        <v>0</v>
      </c>
      <c r="F2506" s="4">
        <f>ROUND(F2505-F2504,O2506)</f>
        <v>187355.95</v>
      </c>
      <c r="G2506" s="4" t="s">
        <v>64</v>
      </c>
      <c r="H2506" s="4" t="s">
        <v>65</v>
      </c>
      <c r="I2506" s="4"/>
      <c r="J2506" s="4"/>
      <c r="K2506" s="4">
        <v>212</v>
      </c>
      <c r="L2506" s="4">
        <v>27</v>
      </c>
      <c r="M2506" s="4">
        <v>0</v>
      </c>
      <c r="N2506" s="4" t="s">
        <v>3</v>
      </c>
      <c r="O2506" s="4">
        <v>2</v>
      </c>
      <c r="P2506" s="4"/>
      <c r="Q2506" s="4"/>
      <c r="R2506" s="4"/>
      <c r="S2506" s="4"/>
      <c r="T2506" s="4"/>
      <c r="U2506" s="4"/>
      <c r="V2506" s="4"/>
      <c r="W2506" s="4"/>
    </row>
    <row r="2507" spans="1:23" x14ac:dyDescent="0.2">
      <c r="A2507" s="4">
        <v>50</v>
      </c>
      <c r="B2507" s="4">
        <v>1</v>
      </c>
      <c r="C2507" s="4">
        <v>0</v>
      </c>
      <c r="D2507" s="4">
        <v>2</v>
      </c>
      <c r="E2507" s="4">
        <v>0</v>
      </c>
      <c r="F2507" s="4">
        <f>ROUND(F2492+F2493,O2507)</f>
        <v>17039.919999999998</v>
      </c>
      <c r="G2507" s="4" t="s">
        <v>66</v>
      </c>
      <c r="H2507" s="4" t="s">
        <v>67</v>
      </c>
      <c r="I2507" s="4"/>
      <c r="J2507" s="4"/>
      <c r="K2507" s="4">
        <v>212</v>
      </c>
      <c r="L2507" s="4">
        <v>28</v>
      </c>
      <c r="M2507" s="4">
        <v>0</v>
      </c>
      <c r="N2507" s="4" t="s">
        <v>3</v>
      </c>
      <c r="O2507" s="4">
        <v>2</v>
      </c>
      <c r="P2507" s="4"/>
      <c r="Q2507" s="4"/>
      <c r="R2507" s="4"/>
      <c r="S2507" s="4"/>
      <c r="T2507" s="4"/>
      <c r="U2507" s="4"/>
      <c r="V2507" s="4"/>
      <c r="W2507" s="4"/>
    </row>
    <row r="2508" spans="1:23" x14ac:dyDescent="0.2">
      <c r="A2508" s="4">
        <v>50</v>
      </c>
      <c r="B2508" s="4">
        <v>1</v>
      </c>
      <c r="C2508" s="4">
        <v>0</v>
      </c>
      <c r="D2508" s="4">
        <v>2</v>
      </c>
      <c r="E2508" s="4">
        <v>0</v>
      </c>
      <c r="F2508" s="4">
        <f>ROUND((F2506-F2493-F2492)*0.2,O2508)</f>
        <v>34063.21</v>
      </c>
      <c r="G2508" s="4" t="s">
        <v>68</v>
      </c>
      <c r="H2508" s="4" t="s">
        <v>69</v>
      </c>
      <c r="I2508" s="4"/>
      <c r="J2508" s="4"/>
      <c r="K2508" s="4">
        <v>212</v>
      </c>
      <c r="L2508" s="4">
        <v>29</v>
      </c>
      <c r="M2508" s="4">
        <v>0</v>
      </c>
      <c r="N2508" s="4" t="s">
        <v>3</v>
      </c>
      <c r="O2508" s="4">
        <v>2</v>
      </c>
      <c r="P2508" s="4"/>
      <c r="Q2508" s="4"/>
      <c r="R2508" s="4"/>
      <c r="S2508" s="4"/>
      <c r="T2508" s="4"/>
      <c r="U2508" s="4"/>
      <c r="V2508" s="4"/>
      <c r="W2508" s="4"/>
    </row>
    <row r="2509" spans="1:23" x14ac:dyDescent="0.2">
      <c r="A2509" s="4">
        <v>50</v>
      </c>
      <c r="B2509" s="4">
        <v>1</v>
      </c>
      <c r="C2509" s="4">
        <v>0</v>
      </c>
      <c r="D2509" s="4">
        <v>2</v>
      </c>
      <c r="E2509" s="4">
        <v>0</v>
      </c>
      <c r="F2509" s="4">
        <f>ROUND(F2506+F2508,O2509)</f>
        <v>221419.16</v>
      </c>
      <c r="G2509" s="4" t="s">
        <v>70</v>
      </c>
      <c r="H2509" s="4" t="s">
        <v>71</v>
      </c>
      <c r="I2509" s="4"/>
      <c r="J2509" s="4"/>
      <c r="K2509" s="4">
        <v>212</v>
      </c>
      <c r="L2509" s="4">
        <v>30</v>
      </c>
      <c r="M2509" s="4">
        <v>0</v>
      </c>
      <c r="N2509" s="4" t="s">
        <v>3</v>
      </c>
      <c r="O2509" s="4">
        <v>2</v>
      </c>
      <c r="P2509" s="4"/>
      <c r="Q2509" s="4"/>
      <c r="R2509" s="4"/>
      <c r="S2509" s="4"/>
      <c r="T2509" s="4"/>
      <c r="U2509" s="4"/>
      <c r="V2509" s="4"/>
      <c r="W2509" s="4"/>
    </row>
    <row r="2510" spans="1:23" x14ac:dyDescent="0.2">
      <c r="A2510" s="4">
        <v>50</v>
      </c>
      <c r="B2510" s="4">
        <v>1</v>
      </c>
      <c r="C2510" s="4">
        <v>0</v>
      </c>
      <c r="D2510" s="4">
        <v>2</v>
      </c>
      <c r="E2510" s="4">
        <v>213</v>
      </c>
      <c r="F2510" s="4">
        <f>ROUND(F2505*1.2,O2510)</f>
        <v>226867.12</v>
      </c>
      <c r="G2510" s="4" t="s">
        <v>72</v>
      </c>
      <c r="H2510" s="4" t="s">
        <v>73</v>
      </c>
      <c r="I2510" s="4"/>
      <c r="J2510" s="4"/>
      <c r="K2510" s="4">
        <v>212</v>
      </c>
      <c r="L2510" s="4">
        <v>31</v>
      </c>
      <c r="M2510" s="4">
        <v>0</v>
      </c>
      <c r="N2510" s="4" t="s">
        <v>3</v>
      </c>
      <c r="O2510" s="4">
        <v>2</v>
      </c>
      <c r="P2510" s="4"/>
      <c r="Q2510" s="4"/>
      <c r="R2510" s="4"/>
      <c r="S2510" s="4"/>
      <c r="T2510" s="4"/>
      <c r="U2510" s="4"/>
      <c r="V2510" s="4"/>
      <c r="W2510" s="4"/>
    </row>
    <row r="2511" spans="1:23" x14ac:dyDescent="0.2">
      <c r="A2511" s="4">
        <v>50</v>
      </c>
      <c r="B2511" s="4">
        <v>1</v>
      </c>
      <c r="C2511" s="4">
        <v>0</v>
      </c>
      <c r="D2511" s="4">
        <v>2</v>
      </c>
      <c r="E2511" s="4">
        <v>0</v>
      </c>
      <c r="F2511" s="4">
        <f>ROUND(F2510-F2509,O2511)</f>
        <v>5447.96</v>
      </c>
      <c r="G2511" s="4" t="s">
        <v>74</v>
      </c>
      <c r="H2511" s="4" t="s">
        <v>75</v>
      </c>
      <c r="I2511" s="4"/>
      <c r="J2511" s="4"/>
      <c r="K2511" s="4">
        <v>212</v>
      </c>
      <c r="L2511" s="4">
        <v>32</v>
      </c>
      <c r="M2511" s="4">
        <v>0</v>
      </c>
      <c r="N2511" s="4" t="s">
        <v>3</v>
      </c>
      <c r="O2511" s="4">
        <v>2</v>
      </c>
      <c r="P2511" s="4"/>
      <c r="Q2511" s="4"/>
      <c r="R2511" s="4"/>
      <c r="S2511" s="4"/>
      <c r="T2511" s="4"/>
      <c r="U2511" s="4"/>
      <c r="V2511" s="4"/>
      <c r="W2511" s="4"/>
    </row>
    <row r="2514" spans="1:15" x14ac:dyDescent="0.2">
      <c r="A2514">
        <v>-1</v>
      </c>
    </row>
    <row r="2516" spans="1:15" x14ac:dyDescent="0.2">
      <c r="A2516" s="3">
        <v>75</v>
      </c>
      <c r="B2516" s="3" t="s">
        <v>346</v>
      </c>
      <c r="C2516" s="3">
        <v>2018</v>
      </c>
      <c r="D2516" s="3">
        <v>0</v>
      </c>
      <c r="E2516" s="3">
        <v>10</v>
      </c>
      <c r="F2516" s="3">
        <v>0</v>
      </c>
      <c r="G2516" s="3">
        <v>0</v>
      </c>
      <c r="H2516" s="3">
        <v>1</v>
      </c>
      <c r="I2516" s="3">
        <v>0</v>
      </c>
      <c r="J2516" s="3">
        <v>1</v>
      </c>
      <c r="K2516" s="3">
        <v>78</v>
      </c>
      <c r="L2516" s="3">
        <v>0</v>
      </c>
      <c r="M2516" s="3">
        <v>0</v>
      </c>
      <c r="N2516" s="3">
        <v>36286615</v>
      </c>
      <c r="O2516" s="3">
        <v>1</v>
      </c>
    </row>
    <row r="2520" spans="1:15" x14ac:dyDescent="0.2">
      <c r="A2520">
        <v>65</v>
      </c>
      <c r="C2520">
        <v>1</v>
      </c>
      <c r="D2520">
        <v>0</v>
      </c>
      <c r="E2520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67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347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0</v>
      </c>
      <c r="L1">
        <v>11491</v>
      </c>
      <c r="M1">
        <v>10</v>
      </c>
      <c r="N1">
        <v>10</v>
      </c>
      <c r="O1">
        <v>1</v>
      </c>
      <c r="P1">
        <v>0</v>
      </c>
      <c r="Q1">
        <v>11</v>
      </c>
    </row>
    <row r="12" spans="1:133" x14ac:dyDescent="0.2">
      <c r="A12" s="1">
        <v>1</v>
      </c>
      <c r="B12" s="1">
        <v>67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78</v>
      </c>
      <c r="S12" s="1"/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6</v>
      </c>
      <c r="BI12" s="1" t="s">
        <v>7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 t="s">
        <v>8</v>
      </c>
      <c r="BZ12" s="1" t="s">
        <v>9</v>
      </c>
      <c r="CA12" s="1" t="s">
        <v>10</v>
      </c>
      <c r="CB12" s="1" t="s">
        <v>10</v>
      </c>
      <c r="CC12" s="1" t="s">
        <v>10</v>
      </c>
      <c r="CD12" s="1" t="s">
        <v>10</v>
      </c>
      <c r="CE12" s="1" t="s">
        <v>3</v>
      </c>
      <c r="CF12" s="1">
        <v>0</v>
      </c>
      <c r="CG12" s="1">
        <v>0</v>
      </c>
      <c r="CH12" s="1">
        <v>8</v>
      </c>
      <c r="CI12" s="1" t="s">
        <v>3</v>
      </c>
      <c r="CJ12" s="1" t="s">
        <v>3</v>
      </c>
      <c r="CK12" s="1">
        <v>1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36286615</v>
      </c>
      <c r="E14" s="1">
        <v>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6">
        <v>3</v>
      </c>
      <c r="B16" s="6">
        <v>1</v>
      </c>
      <c r="C16" s="6" t="s">
        <v>3</v>
      </c>
      <c r="D16" s="6" t="s">
        <v>11</v>
      </c>
      <c r="E16" s="7">
        <f>(Source!F41)/1000</f>
        <v>0</v>
      </c>
      <c r="F16" s="7">
        <f>(Source!F42)/1000</f>
        <v>0</v>
      </c>
      <c r="G16" s="7">
        <f>(Source!F33)/1000</f>
        <v>0</v>
      </c>
      <c r="H16" s="7">
        <f>(Source!F43)/1000+(Source!F44)/1000</f>
        <v>0</v>
      </c>
      <c r="I16" s="7">
        <f t="shared" ref="I16:I27" si="0">E16+F16+G16+H16</f>
        <v>0</v>
      </c>
      <c r="J16" s="7">
        <f>(Source!F39)/1000</f>
        <v>0</v>
      </c>
      <c r="AI16" s="6">
        <v>0</v>
      </c>
      <c r="AJ16" s="6">
        <v>-1</v>
      </c>
      <c r="AK16" s="6" t="s">
        <v>3</v>
      </c>
      <c r="AL16" s="6" t="s">
        <v>3</v>
      </c>
      <c r="AM16" s="6" t="s">
        <v>3</v>
      </c>
      <c r="AN16" s="6">
        <v>0</v>
      </c>
      <c r="AO16" s="6" t="s">
        <v>3</v>
      </c>
      <c r="AP16" s="6" t="s">
        <v>3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</row>
    <row r="17" spans="1:63" x14ac:dyDescent="0.2">
      <c r="A17" s="6">
        <v>3</v>
      </c>
      <c r="B17" s="6">
        <v>2</v>
      </c>
      <c r="C17" s="6" t="s">
        <v>76</v>
      </c>
      <c r="D17" s="6" t="s">
        <v>77</v>
      </c>
      <c r="E17" s="7">
        <f>(Source!F222)/1000</f>
        <v>0</v>
      </c>
      <c r="F17" s="7">
        <f>(Source!F223)/1000</f>
        <v>0</v>
      </c>
      <c r="G17" s="7">
        <f>(Source!F214)/1000</f>
        <v>0</v>
      </c>
      <c r="H17" s="7">
        <f>(Source!F224)/1000+(Source!F225)/1000</f>
        <v>0</v>
      </c>
      <c r="I17" s="7">
        <f t="shared" si="0"/>
        <v>0</v>
      </c>
      <c r="J17" s="7">
        <f>(Source!F220)/1000</f>
        <v>0</v>
      </c>
      <c r="AI17" s="6">
        <v>0</v>
      </c>
      <c r="AJ17" s="6">
        <v>-1</v>
      </c>
      <c r="AK17" s="6" t="s">
        <v>3</v>
      </c>
      <c r="AL17" s="6" t="s">
        <v>3</v>
      </c>
      <c r="AM17" s="6" t="s">
        <v>3</v>
      </c>
      <c r="AN17" s="6">
        <v>0</v>
      </c>
      <c r="AO17" s="6" t="s">
        <v>3</v>
      </c>
      <c r="AP17" s="6" t="s">
        <v>3</v>
      </c>
      <c r="AT17" s="7">
        <v>99751</v>
      </c>
      <c r="AU17" s="7">
        <v>88424.92</v>
      </c>
      <c r="AV17" s="7">
        <v>0</v>
      </c>
      <c r="AW17" s="7">
        <v>0</v>
      </c>
      <c r="AX17" s="7">
        <v>0</v>
      </c>
      <c r="AY17" s="7">
        <v>139.38999999999999</v>
      </c>
      <c r="AZ17" s="7">
        <v>20.56</v>
      </c>
      <c r="BA17" s="7">
        <v>11186.69</v>
      </c>
      <c r="BB17" s="7">
        <v>0</v>
      </c>
      <c r="BC17" s="7">
        <v>0</v>
      </c>
      <c r="BD17" s="7">
        <v>108716.4</v>
      </c>
      <c r="BE17" s="7">
        <v>0</v>
      </c>
      <c r="BF17" s="7">
        <v>47.691000000000003</v>
      </c>
      <c r="BG17" s="7">
        <v>0</v>
      </c>
      <c r="BH17" s="7">
        <v>0</v>
      </c>
      <c r="BI17" s="7">
        <v>7830.69</v>
      </c>
      <c r="BJ17" s="7">
        <v>1118.68</v>
      </c>
      <c r="BK17" s="7">
        <v>108716.4</v>
      </c>
    </row>
    <row r="18" spans="1:63" x14ac:dyDescent="0.2">
      <c r="A18" s="6">
        <v>3</v>
      </c>
      <c r="B18" s="6">
        <v>3</v>
      </c>
      <c r="C18" s="6" t="s">
        <v>89</v>
      </c>
      <c r="D18" s="6" t="s">
        <v>106</v>
      </c>
      <c r="E18" s="7">
        <f>(Source!F340)/1000</f>
        <v>0</v>
      </c>
      <c r="F18" s="7">
        <f>(Source!F341)/1000</f>
        <v>0</v>
      </c>
      <c r="G18" s="7">
        <f>(Source!F332)/1000</f>
        <v>0</v>
      </c>
      <c r="H18" s="7">
        <f>(Source!F342)/1000+(Source!F343)/1000</f>
        <v>0</v>
      </c>
      <c r="I18" s="7">
        <f t="shared" si="0"/>
        <v>0</v>
      </c>
      <c r="J18" s="7">
        <f>(Source!F338)/1000</f>
        <v>0</v>
      </c>
      <c r="AI18" s="6">
        <v>0</v>
      </c>
      <c r="AJ18" s="6">
        <v>-1</v>
      </c>
      <c r="AK18" s="6" t="s">
        <v>3</v>
      </c>
      <c r="AL18" s="6" t="s">
        <v>3</v>
      </c>
      <c r="AM18" s="6" t="s">
        <v>3</v>
      </c>
      <c r="AN18" s="6">
        <v>0</v>
      </c>
      <c r="AO18" s="6" t="s">
        <v>3</v>
      </c>
      <c r="AP18" s="6" t="s">
        <v>3</v>
      </c>
      <c r="AT18" s="7">
        <v>11746.63</v>
      </c>
      <c r="AU18" s="7">
        <v>10721.12</v>
      </c>
      <c r="AV18" s="7">
        <v>0</v>
      </c>
      <c r="AW18" s="7">
        <v>0</v>
      </c>
      <c r="AX18" s="7">
        <v>0</v>
      </c>
      <c r="AY18" s="7">
        <v>12.16</v>
      </c>
      <c r="AZ18" s="7">
        <v>0.04</v>
      </c>
      <c r="BA18" s="7">
        <v>1013.35</v>
      </c>
      <c r="BB18" s="7">
        <v>0</v>
      </c>
      <c r="BC18" s="7">
        <v>0</v>
      </c>
      <c r="BD18" s="7">
        <v>12557.35</v>
      </c>
      <c r="BE18" s="7">
        <v>0</v>
      </c>
      <c r="BF18" s="7">
        <v>5.4416000000000002</v>
      </c>
      <c r="BG18" s="7">
        <v>0</v>
      </c>
      <c r="BH18" s="7">
        <v>0</v>
      </c>
      <c r="BI18" s="7">
        <v>709.35</v>
      </c>
      <c r="BJ18" s="7">
        <v>101.34</v>
      </c>
      <c r="BK18" s="7">
        <v>12557.35</v>
      </c>
    </row>
    <row r="19" spans="1:63" x14ac:dyDescent="0.2">
      <c r="A19" s="6">
        <v>3</v>
      </c>
      <c r="B19" s="6">
        <v>4</v>
      </c>
      <c r="C19" s="6" t="s">
        <v>96</v>
      </c>
      <c r="D19" s="6" t="s">
        <v>157</v>
      </c>
      <c r="E19" s="7">
        <f>(Source!F602)/1000</f>
        <v>0</v>
      </c>
      <c r="F19" s="7">
        <f>(Source!F603)/1000</f>
        <v>0</v>
      </c>
      <c r="G19" s="7">
        <f>(Source!F594)/1000</f>
        <v>0</v>
      </c>
      <c r="H19" s="7">
        <f>(Source!F604)/1000+(Source!F605)/1000</f>
        <v>0</v>
      </c>
      <c r="I19" s="7">
        <f t="shared" si="0"/>
        <v>0</v>
      </c>
      <c r="J19" s="7">
        <f>(Source!F600)/1000</f>
        <v>0</v>
      </c>
      <c r="AI19" s="6">
        <v>0</v>
      </c>
      <c r="AJ19" s="6">
        <v>-1</v>
      </c>
      <c r="AK19" s="6" t="s">
        <v>3</v>
      </c>
      <c r="AL19" s="6" t="s">
        <v>3</v>
      </c>
      <c r="AM19" s="6" t="s">
        <v>3</v>
      </c>
      <c r="AN19" s="6">
        <v>0</v>
      </c>
      <c r="AO19" s="6" t="s">
        <v>3</v>
      </c>
      <c r="AP19" s="6" t="s">
        <v>3</v>
      </c>
      <c r="AT19" s="7">
        <v>236834.51</v>
      </c>
      <c r="AU19" s="7">
        <v>166100.5</v>
      </c>
      <c r="AV19" s="7">
        <v>0</v>
      </c>
      <c r="AW19" s="7">
        <v>0</v>
      </c>
      <c r="AX19" s="7">
        <v>0</v>
      </c>
      <c r="AY19" s="7">
        <v>45267.61</v>
      </c>
      <c r="AZ19" s="7">
        <v>29259.02</v>
      </c>
      <c r="BA19" s="7">
        <v>25466.400000000001</v>
      </c>
      <c r="BB19" s="7">
        <v>0</v>
      </c>
      <c r="BC19" s="7">
        <v>0</v>
      </c>
      <c r="BD19" s="7">
        <v>261982.14</v>
      </c>
      <c r="BE19" s="7">
        <v>0</v>
      </c>
      <c r="BF19" s="7">
        <v>142.60792000000001</v>
      </c>
      <c r="BG19" s="7">
        <v>0</v>
      </c>
      <c r="BH19" s="7">
        <v>0</v>
      </c>
      <c r="BI19" s="7">
        <v>17826.490000000002</v>
      </c>
      <c r="BJ19" s="7">
        <v>2546.64</v>
      </c>
      <c r="BK19" s="7">
        <v>261982.14</v>
      </c>
    </row>
    <row r="20" spans="1:63" x14ac:dyDescent="0.2">
      <c r="A20" s="6">
        <v>3</v>
      </c>
      <c r="B20" s="6">
        <v>5</v>
      </c>
      <c r="C20" s="6" t="s">
        <v>127</v>
      </c>
      <c r="D20" s="6" t="s">
        <v>228</v>
      </c>
      <c r="E20" s="7">
        <f>(Source!F782)/1000</f>
        <v>0</v>
      </c>
      <c r="F20" s="7">
        <f>(Source!F783)/1000</f>
        <v>0</v>
      </c>
      <c r="G20" s="7">
        <f>(Source!F774)/1000</f>
        <v>0</v>
      </c>
      <c r="H20" s="7">
        <f>(Source!F784)/1000+(Source!F785)/1000</f>
        <v>0</v>
      </c>
      <c r="I20" s="7">
        <f t="shared" si="0"/>
        <v>0</v>
      </c>
      <c r="J20" s="7">
        <f>(Source!F780)/1000</f>
        <v>0</v>
      </c>
      <c r="AI20" s="6">
        <v>0</v>
      </c>
      <c r="AJ20" s="6">
        <v>-1</v>
      </c>
      <c r="AK20" s="6" t="s">
        <v>3</v>
      </c>
      <c r="AL20" s="6" t="s">
        <v>3</v>
      </c>
      <c r="AM20" s="6" t="s">
        <v>3</v>
      </c>
      <c r="AN20" s="6">
        <v>0</v>
      </c>
      <c r="AO20" s="6" t="s">
        <v>3</v>
      </c>
      <c r="AP20" s="6" t="s">
        <v>3</v>
      </c>
      <c r="AT20" s="7">
        <v>27348.69</v>
      </c>
      <c r="AU20" s="7">
        <v>13428.69</v>
      </c>
      <c r="AV20" s="7">
        <v>0</v>
      </c>
      <c r="AW20" s="7">
        <v>0</v>
      </c>
      <c r="AX20" s="7">
        <v>0</v>
      </c>
      <c r="AY20" s="7">
        <v>8203.2000000000007</v>
      </c>
      <c r="AZ20" s="7">
        <v>5884.83</v>
      </c>
      <c r="BA20" s="7">
        <v>5716.8</v>
      </c>
      <c r="BB20" s="7">
        <v>0</v>
      </c>
      <c r="BC20" s="7">
        <v>0</v>
      </c>
      <c r="BD20" s="7">
        <v>32340.01</v>
      </c>
      <c r="BE20" s="7">
        <v>0</v>
      </c>
      <c r="BF20" s="7">
        <v>33.233878400000002</v>
      </c>
      <c r="BG20" s="7">
        <v>0</v>
      </c>
      <c r="BH20" s="7">
        <v>0</v>
      </c>
      <c r="BI20" s="7">
        <v>4001.75</v>
      </c>
      <c r="BJ20" s="7">
        <v>571.67999999999995</v>
      </c>
      <c r="BK20" s="7">
        <v>32340.01</v>
      </c>
    </row>
    <row r="21" spans="1:63" x14ac:dyDescent="0.2">
      <c r="A21" s="6">
        <v>3</v>
      </c>
      <c r="B21" s="6">
        <v>6</v>
      </c>
      <c r="C21" s="6" t="s">
        <v>128</v>
      </c>
      <c r="D21" s="6" t="s">
        <v>239</v>
      </c>
      <c r="E21" s="7">
        <f>(Source!F1024)/1000</f>
        <v>0</v>
      </c>
      <c r="F21" s="7">
        <f>(Source!F1025)/1000</f>
        <v>0</v>
      </c>
      <c r="G21" s="7">
        <f>(Source!F1016)/1000</f>
        <v>0</v>
      </c>
      <c r="H21" s="7">
        <f>(Source!F1026)/1000+(Source!F1027)/1000</f>
        <v>0</v>
      </c>
      <c r="I21" s="7">
        <f t="shared" si="0"/>
        <v>0</v>
      </c>
      <c r="J21" s="7">
        <f>(Source!F1022)/1000</f>
        <v>0</v>
      </c>
      <c r="AI21" s="6">
        <v>0</v>
      </c>
      <c r="AJ21" s="6">
        <v>-1</v>
      </c>
      <c r="AK21" s="6" t="s">
        <v>3</v>
      </c>
      <c r="AL21" s="6" t="s">
        <v>3</v>
      </c>
      <c r="AM21" s="6" t="s">
        <v>3</v>
      </c>
      <c r="AN21" s="6">
        <v>0</v>
      </c>
      <c r="AO21" s="6" t="s">
        <v>3</v>
      </c>
      <c r="AP21" s="6" t="s">
        <v>3</v>
      </c>
      <c r="AT21" s="7">
        <v>358769.96</v>
      </c>
      <c r="AU21" s="7">
        <v>256233.92</v>
      </c>
      <c r="AV21" s="7">
        <v>0</v>
      </c>
      <c r="AW21" s="7">
        <v>0</v>
      </c>
      <c r="AX21" s="7">
        <v>0</v>
      </c>
      <c r="AY21" s="7">
        <v>70773.09</v>
      </c>
      <c r="AZ21" s="7">
        <v>45041.78</v>
      </c>
      <c r="BA21" s="7">
        <v>31762.95</v>
      </c>
      <c r="BB21" s="7">
        <v>0</v>
      </c>
      <c r="BC21" s="7">
        <v>0</v>
      </c>
      <c r="BD21" s="7">
        <v>392260.87</v>
      </c>
      <c r="BE21" s="7">
        <v>0</v>
      </c>
      <c r="BF21" s="7">
        <v>175.20036800000003</v>
      </c>
      <c r="BG21" s="7">
        <v>0</v>
      </c>
      <c r="BH21" s="7">
        <v>0</v>
      </c>
      <c r="BI21" s="7">
        <v>22234.06</v>
      </c>
      <c r="BJ21" s="7">
        <v>3176.29</v>
      </c>
      <c r="BK21" s="7">
        <v>392260.87</v>
      </c>
    </row>
    <row r="22" spans="1:63" x14ac:dyDescent="0.2">
      <c r="A22" s="6">
        <v>3</v>
      </c>
      <c r="B22" s="6">
        <v>7</v>
      </c>
      <c r="C22" s="6" t="s">
        <v>129</v>
      </c>
      <c r="D22" s="6" t="s">
        <v>251</v>
      </c>
      <c r="E22" s="7">
        <f>(Source!F1383)/1000</f>
        <v>0</v>
      </c>
      <c r="F22" s="7">
        <f>(Source!F1384)/1000</f>
        <v>0</v>
      </c>
      <c r="G22" s="7">
        <f>(Source!F1375)/1000</f>
        <v>0</v>
      </c>
      <c r="H22" s="7">
        <f>(Source!F1385)/1000+(Source!F1386)/1000</f>
        <v>189.05592999999999</v>
      </c>
      <c r="I22" s="7">
        <f t="shared" si="0"/>
        <v>189.05592999999999</v>
      </c>
      <c r="J22" s="7">
        <f>(Source!F1381)/1000</f>
        <v>16.999779999999998</v>
      </c>
      <c r="AI22" s="6">
        <v>0</v>
      </c>
      <c r="AJ22" s="6">
        <v>-1</v>
      </c>
      <c r="AK22" s="6" t="s">
        <v>3</v>
      </c>
      <c r="AL22" s="6" t="s">
        <v>3</v>
      </c>
      <c r="AM22" s="6" t="s">
        <v>3</v>
      </c>
      <c r="AN22" s="6">
        <v>0</v>
      </c>
      <c r="AO22" s="6" t="s">
        <v>3</v>
      </c>
      <c r="AP22" s="6" t="s">
        <v>3</v>
      </c>
      <c r="AT22" s="7">
        <v>444860.86</v>
      </c>
      <c r="AU22" s="7">
        <v>362143.72</v>
      </c>
      <c r="AV22" s="7">
        <v>0</v>
      </c>
      <c r="AW22" s="7">
        <v>0</v>
      </c>
      <c r="AX22" s="7">
        <v>0</v>
      </c>
      <c r="AY22" s="7">
        <v>45381.05</v>
      </c>
      <c r="AZ22" s="7">
        <v>27461.17</v>
      </c>
      <c r="BA22" s="7">
        <v>37336.089999999997</v>
      </c>
      <c r="BB22" s="7">
        <v>0</v>
      </c>
      <c r="BC22" s="7">
        <v>0</v>
      </c>
      <c r="BD22" s="7">
        <v>481049.91</v>
      </c>
      <c r="BE22" s="7">
        <v>0</v>
      </c>
      <c r="BF22" s="7">
        <v>180.84936400000001</v>
      </c>
      <c r="BG22" s="7">
        <v>0</v>
      </c>
      <c r="BH22" s="7">
        <v>0</v>
      </c>
      <c r="BI22" s="7">
        <v>26135.27</v>
      </c>
      <c r="BJ22" s="7">
        <v>3733.61</v>
      </c>
      <c r="BK22" s="7">
        <v>481049.91</v>
      </c>
    </row>
    <row r="23" spans="1:63" x14ac:dyDescent="0.2">
      <c r="A23" s="6">
        <v>3</v>
      </c>
      <c r="B23" s="6">
        <v>8</v>
      </c>
      <c r="C23" s="6" t="s">
        <v>4</v>
      </c>
      <c r="D23" s="6" t="s">
        <v>251</v>
      </c>
      <c r="E23" s="7">
        <f>(Source!F1611)/1000</f>
        <v>0</v>
      </c>
      <c r="F23" s="7">
        <f>(Source!F1612)/1000</f>
        <v>0</v>
      </c>
      <c r="G23" s="7">
        <f>(Source!F1603)/1000</f>
        <v>0</v>
      </c>
      <c r="H23" s="7">
        <f>(Source!F1613)/1000+(Source!F1614)/1000</f>
        <v>0</v>
      </c>
      <c r="I23" s="7">
        <f t="shared" si="0"/>
        <v>0</v>
      </c>
      <c r="J23" s="7">
        <f>(Source!F1609)/1000</f>
        <v>0</v>
      </c>
      <c r="AI23" s="6">
        <v>0</v>
      </c>
      <c r="AJ23" s="6">
        <v>-1</v>
      </c>
      <c r="AK23" s="6" t="s">
        <v>3</v>
      </c>
      <c r="AL23" s="6" t="s">
        <v>3</v>
      </c>
      <c r="AM23" s="6" t="s">
        <v>3</v>
      </c>
      <c r="AN23" s="6">
        <v>0</v>
      </c>
      <c r="AO23" s="6" t="s">
        <v>3</v>
      </c>
      <c r="AP23" s="6" t="s">
        <v>3</v>
      </c>
      <c r="AT23" s="7">
        <v>734455.45</v>
      </c>
      <c r="AU23" s="7">
        <v>556464.63</v>
      </c>
      <c r="AV23" s="7">
        <v>0</v>
      </c>
      <c r="AW23" s="7">
        <v>0</v>
      </c>
      <c r="AX23" s="7">
        <v>0</v>
      </c>
      <c r="AY23" s="7">
        <v>94021.7</v>
      </c>
      <c r="AZ23" s="7">
        <v>42973.73</v>
      </c>
      <c r="BA23" s="7">
        <v>83969.12</v>
      </c>
      <c r="BB23" s="7">
        <v>0</v>
      </c>
      <c r="BC23" s="7">
        <v>0</v>
      </c>
      <c r="BD23" s="7">
        <v>829552.65</v>
      </c>
      <c r="BE23" s="7">
        <v>0</v>
      </c>
      <c r="BF23" s="7">
        <v>425.57016799999997</v>
      </c>
      <c r="BG23" s="7">
        <v>0</v>
      </c>
      <c r="BH23" s="7">
        <v>0</v>
      </c>
      <c r="BI23" s="7">
        <v>62039.95</v>
      </c>
      <c r="BJ23" s="7">
        <v>8396.91</v>
      </c>
      <c r="BK23" s="7">
        <v>829552.65</v>
      </c>
    </row>
    <row r="24" spans="1:63" x14ac:dyDescent="0.2">
      <c r="A24" s="6">
        <v>3</v>
      </c>
      <c r="B24" s="6">
        <v>9</v>
      </c>
      <c r="C24" s="6" t="s">
        <v>89</v>
      </c>
      <c r="D24" s="6" t="s">
        <v>303</v>
      </c>
      <c r="E24" s="7">
        <f>(Source!F1838)/1000</f>
        <v>0</v>
      </c>
      <c r="F24" s="7">
        <f>(Source!F1839)/1000</f>
        <v>0</v>
      </c>
      <c r="G24" s="7">
        <f>(Source!F1830)/1000</f>
        <v>0</v>
      </c>
      <c r="H24" s="7">
        <f>(Source!F1840)/1000+(Source!F1841)/1000</f>
        <v>0</v>
      </c>
      <c r="I24" s="7">
        <f t="shared" si="0"/>
        <v>0</v>
      </c>
      <c r="J24" s="7">
        <f>(Source!F1836)/1000</f>
        <v>0</v>
      </c>
      <c r="AI24" s="6">
        <v>0</v>
      </c>
      <c r="AJ24" s="6">
        <v>-1</v>
      </c>
      <c r="AK24" s="6" t="s">
        <v>3</v>
      </c>
      <c r="AL24" s="6" t="s">
        <v>3</v>
      </c>
      <c r="AM24" s="6" t="s">
        <v>3</v>
      </c>
      <c r="AN24" s="6">
        <v>0</v>
      </c>
      <c r="AO24" s="6" t="s">
        <v>3</v>
      </c>
      <c r="AP24" s="6" t="s">
        <v>3</v>
      </c>
      <c r="AT24" s="7">
        <v>597486</v>
      </c>
      <c r="AU24" s="7">
        <v>318589.19</v>
      </c>
      <c r="AV24" s="7">
        <v>0</v>
      </c>
      <c r="AW24" s="7">
        <v>0</v>
      </c>
      <c r="AX24" s="7">
        <v>0</v>
      </c>
      <c r="AY24" s="7">
        <v>151060.01999999999</v>
      </c>
      <c r="AZ24" s="7">
        <v>87019.14</v>
      </c>
      <c r="BA24" s="7">
        <v>127836.79</v>
      </c>
      <c r="BB24" s="7">
        <v>0</v>
      </c>
      <c r="BC24" s="7">
        <v>0</v>
      </c>
      <c r="BD24" s="7">
        <v>777673.75</v>
      </c>
      <c r="BE24" s="7">
        <v>0</v>
      </c>
      <c r="BF24" s="7">
        <v>613.43607599999996</v>
      </c>
      <c r="BG24" s="7">
        <v>0</v>
      </c>
      <c r="BH24" s="7">
        <v>0</v>
      </c>
      <c r="BI24" s="7">
        <v>101139.9</v>
      </c>
      <c r="BJ24" s="7">
        <v>12783.68</v>
      </c>
      <c r="BK24" s="7">
        <v>777673.75</v>
      </c>
    </row>
    <row r="25" spans="1:63" x14ac:dyDescent="0.2">
      <c r="A25" s="6">
        <v>3</v>
      </c>
      <c r="B25" s="6">
        <v>10</v>
      </c>
      <c r="C25" s="6" t="s">
        <v>96</v>
      </c>
      <c r="D25" s="6" t="s">
        <v>306</v>
      </c>
      <c r="E25" s="7">
        <f>(Source!F1985)/1000</f>
        <v>0</v>
      </c>
      <c r="F25" s="7">
        <f>(Source!F1986)/1000</f>
        <v>0</v>
      </c>
      <c r="G25" s="7">
        <f>(Source!F1977)/1000</f>
        <v>0</v>
      </c>
      <c r="H25" s="7">
        <f>(Source!F1987)/1000+(Source!F1988)/1000</f>
        <v>0</v>
      </c>
      <c r="I25" s="7">
        <f t="shared" si="0"/>
        <v>0</v>
      </c>
      <c r="J25" s="7">
        <f>(Source!F1983)/1000</f>
        <v>0</v>
      </c>
      <c r="AI25" s="6">
        <v>0</v>
      </c>
      <c r="AJ25" s="6">
        <v>-1</v>
      </c>
      <c r="AK25" s="6" t="s">
        <v>3</v>
      </c>
      <c r="AL25" s="6" t="s">
        <v>3</v>
      </c>
      <c r="AM25" s="6" t="s">
        <v>3</v>
      </c>
      <c r="AN25" s="6">
        <v>0</v>
      </c>
      <c r="AO25" s="6" t="s">
        <v>3</v>
      </c>
      <c r="AP25" s="6" t="s">
        <v>3</v>
      </c>
      <c r="AT25" s="7">
        <v>681324.46</v>
      </c>
      <c r="AU25" s="7">
        <v>561543.09</v>
      </c>
      <c r="AV25" s="7">
        <v>0</v>
      </c>
      <c r="AW25" s="7">
        <v>0</v>
      </c>
      <c r="AX25" s="7">
        <v>0</v>
      </c>
      <c r="AY25" s="7">
        <v>40888.81</v>
      </c>
      <c r="AZ25" s="7">
        <v>15721.43</v>
      </c>
      <c r="BA25" s="7">
        <v>78892.56</v>
      </c>
      <c r="BB25" s="7">
        <v>0</v>
      </c>
      <c r="BC25" s="7">
        <v>0</v>
      </c>
      <c r="BD25" s="7">
        <v>756701.23</v>
      </c>
      <c r="BE25" s="7">
        <v>0</v>
      </c>
      <c r="BF25" s="7">
        <v>432.80259999999993</v>
      </c>
      <c r="BG25" s="7">
        <v>0</v>
      </c>
      <c r="BH25" s="7">
        <v>0</v>
      </c>
      <c r="BI25" s="7">
        <v>55224.79</v>
      </c>
      <c r="BJ25" s="7">
        <v>7889.26</v>
      </c>
      <c r="BK25" s="7">
        <v>756701.23</v>
      </c>
    </row>
    <row r="26" spans="1:63" x14ac:dyDescent="0.2">
      <c r="A26" s="6">
        <v>3</v>
      </c>
      <c r="B26" s="6">
        <v>11</v>
      </c>
      <c r="C26" s="6" t="s">
        <v>127</v>
      </c>
      <c r="D26" s="6" t="s">
        <v>310</v>
      </c>
      <c r="E26" s="7">
        <f>(Source!F2353)/1000</f>
        <v>0</v>
      </c>
      <c r="F26" s="7">
        <f>(Source!F2354)/1000</f>
        <v>0</v>
      </c>
      <c r="G26" s="7">
        <f>(Source!F2345)/1000</f>
        <v>0</v>
      </c>
      <c r="H26" s="7">
        <f>(Source!F2355)/1000+(Source!F2356)/1000</f>
        <v>0</v>
      </c>
      <c r="I26" s="7">
        <f t="shared" si="0"/>
        <v>0</v>
      </c>
      <c r="J26" s="7">
        <f>(Source!F2351)/1000</f>
        <v>0</v>
      </c>
      <c r="AI26" s="6">
        <v>0</v>
      </c>
      <c r="AJ26" s="6">
        <v>-1</v>
      </c>
      <c r="AK26" s="6" t="s">
        <v>3</v>
      </c>
      <c r="AL26" s="6" t="s">
        <v>3</v>
      </c>
      <c r="AM26" s="6" t="s">
        <v>3</v>
      </c>
      <c r="AN26" s="6">
        <v>0</v>
      </c>
      <c r="AO26" s="6" t="s">
        <v>3</v>
      </c>
      <c r="AP26" s="6" t="s">
        <v>3</v>
      </c>
      <c r="AT26" s="7">
        <v>1210942.6299999999</v>
      </c>
      <c r="AU26" s="7">
        <v>890800.04</v>
      </c>
      <c r="AV26" s="7">
        <v>0</v>
      </c>
      <c r="AW26" s="7">
        <v>0</v>
      </c>
      <c r="AX26" s="7">
        <v>0</v>
      </c>
      <c r="AY26" s="7">
        <v>154063.39000000001</v>
      </c>
      <c r="AZ26" s="7">
        <v>77538.600000000006</v>
      </c>
      <c r="BA26" s="7">
        <v>166079.20000000001</v>
      </c>
      <c r="BB26" s="7">
        <v>0</v>
      </c>
      <c r="BC26" s="7">
        <v>0</v>
      </c>
      <c r="BD26" s="7">
        <v>1358273.8</v>
      </c>
      <c r="BE26" s="7">
        <v>0</v>
      </c>
      <c r="BF26" s="7">
        <v>879.40708400000005</v>
      </c>
      <c r="BG26" s="7">
        <v>0</v>
      </c>
      <c r="BH26" s="7">
        <v>0</v>
      </c>
      <c r="BI26" s="7">
        <v>116255.44</v>
      </c>
      <c r="BJ26" s="7">
        <v>16607.91</v>
      </c>
      <c r="BK26" s="7">
        <v>1358273.8</v>
      </c>
    </row>
    <row r="27" spans="1:63" x14ac:dyDescent="0.2">
      <c r="A27" s="6">
        <v>3</v>
      </c>
      <c r="B27" s="6">
        <v>12</v>
      </c>
      <c r="C27" s="6" t="s">
        <v>343</v>
      </c>
      <c r="D27" s="6" t="s">
        <v>344</v>
      </c>
      <c r="E27" s="7">
        <f>(Source!F2460)/1000</f>
        <v>0</v>
      </c>
      <c r="F27" s="7">
        <f>(Source!F2461)/1000</f>
        <v>0</v>
      </c>
      <c r="G27" s="7">
        <f>(Source!F2452)/1000</f>
        <v>0</v>
      </c>
      <c r="H27" s="7">
        <f>(Source!F2462)/1000+(Source!F2463)/1000</f>
        <v>0</v>
      </c>
      <c r="I27" s="7">
        <f t="shared" si="0"/>
        <v>0</v>
      </c>
      <c r="J27" s="7">
        <f>(Source!F2458)/1000</f>
        <v>0</v>
      </c>
      <c r="AI27" s="6">
        <v>0</v>
      </c>
      <c r="AJ27" s="6">
        <v>0</v>
      </c>
      <c r="AK27" s="6" t="s">
        <v>3</v>
      </c>
      <c r="AL27" s="6" t="s">
        <v>3</v>
      </c>
      <c r="AM27" s="6" t="s">
        <v>3</v>
      </c>
      <c r="AN27" s="6">
        <v>0</v>
      </c>
      <c r="AO27" s="6" t="s">
        <v>3</v>
      </c>
      <c r="AP27" s="6" t="s">
        <v>3</v>
      </c>
      <c r="AT27" s="7">
        <v>143542.84</v>
      </c>
      <c r="AU27" s="7">
        <v>115447.42</v>
      </c>
      <c r="AV27" s="7">
        <v>0</v>
      </c>
      <c r="AW27" s="7">
        <v>0</v>
      </c>
      <c r="AX27" s="7">
        <v>0</v>
      </c>
      <c r="AY27" s="7">
        <v>1212.75</v>
      </c>
      <c r="AZ27" s="7">
        <v>852.97</v>
      </c>
      <c r="BA27" s="7">
        <v>26882.67</v>
      </c>
      <c r="BB27" s="7">
        <v>0</v>
      </c>
      <c r="BC27" s="7">
        <v>0</v>
      </c>
      <c r="BD27" s="7">
        <v>165714.29999999999</v>
      </c>
      <c r="BE27" s="7">
        <v>0</v>
      </c>
      <c r="BF27" s="7">
        <v>122.25</v>
      </c>
      <c r="BG27" s="7">
        <v>0</v>
      </c>
      <c r="BH27" s="7">
        <v>0</v>
      </c>
      <c r="BI27" s="7">
        <v>18817.87</v>
      </c>
      <c r="BJ27" s="7">
        <v>2688.27</v>
      </c>
      <c r="BK27" s="7">
        <v>165714.29999999999</v>
      </c>
    </row>
    <row r="29" spans="1:63" x14ac:dyDescent="0.2">
      <c r="A29">
        <v>51</v>
      </c>
      <c r="E29" s="5">
        <f>SUMIF(A16:A28,3,E16:E28)</f>
        <v>0</v>
      </c>
      <c r="F29" s="5">
        <f>SUMIF(A16:A28,3,F16:F28)</f>
        <v>0</v>
      </c>
      <c r="G29" s="5">
        <f>SUMIF(A16:A28,3,G16:G28)</f>
        <v>0</v>
      </c>
      <c r="H29" s="5">
        <f>SUMIF(A16:A28,3,H16:H28)</f>
        <v>189.05592999999999</v>
      </c>
      <c r="I29" s="5">
        <f>SUMIF(A16:A28,3,I16:I28)</f>
        <v>189.05592999999999</v>
      </c>
      <c r="J29" s="5">
        <f>SUMIF(A16:A28,3,J16:J28)</f>
        <v>16.999779999999998</v>
      </c>
      <c r="K29" s="5"/>
      <c r="L29" s="5"/>
      <c r="M29" s="5"/>
      <c r="N29" s="5"/>
      <c r="O29" s="5"/>
      <c r="P29" s="5"/>
      <c r="Q29" s="5"/>
      <c r="R29" s="5"/>
      <c r="S29" s="5"/>
    </row>
    <row r="31" spans="1:63" x14ac:dyDescent="0.2">
      <c r="A31" s="4">
        <v>50</v>
      </c>
      <c r="B31" s="4">
        <v>0</v>
      </c>
      <c r="C31" s="4">
        <v>0</v>
      </c>
      <c r="D31" s="4">
        <v>1</v>
      </c>
      <c r="E31" s="4">
        <v>201</v>
      </c>
      <c r="F31" s="4">
        <v>4547063.03</v>
      </c>
      <c r="G31" s="4" t="s">
        <v>12</v>
      </c>
      <c r="H31" s="4" t="s">
        <v>13</v>
      </c>
      <c r="I31" s="4"/>
      <c r="J31" s="4"/>
      <c r="K31" s="4">
        <v>201</v>
      </c>
      <c r="L31" s="4">
        <v>1</v>
      </c>
      <c r="M31" s="4">
        <v>3</v>
      </c>
      <c r="N31" s="4" t="s">
        <v>3</v>
      </c>
      <c r="O31" s="4">
        <v>2</v>
      </c>
      <c r="P31" s="4"/>
    </row>
    <row r="32" spans="1:63" x14ac:dyDescent="0.2">
      <c r="A32" s="4">
        <v>50</v>
      </c>
      <c r="B32" s="4">
        <v>0</v>
      </c>
      <c r="C32" s="4">
        <v>0</v>
      </c>
      <c r="D32" s="4">
        <v>1</v>
      </c>
      <c r="E32" s="4">
        <v>202</v>
      </c>
      <c r="F32" s="4">
        <v>3339897.24</v>
      </c>
      <c r="G32" s="4" t="s">
        <v>14</v>
      </c>
      <c r="H32" s="4" t="s">
        <v>15</v>
      </c>
      <c r="I32" s="4"/>
      <c r="J32" s="4"/>
      <c r="K32" s="4">
        <v>202</v>
      </c>
      <c r="L32" s="4">
        <v>2</v>
      </c>
      <c r="M32" s="4">
        <v>3</v>
      </c>
      <c r="N32" s="4" t="s">
        <v>3</v>
      </c>
      <c r="O32" s="4">
        <v>2</v>
      </c>
      <c r="P32" s="4"/>
    </row>
    <row r="33" spans="1:16" x14ac:dyDescent="0.2">
      <c r="A33" s="4">
        <v>50</v>
      </c>
      <c r="B33" s="4">
        <v>0</v>
      </c>
      <c r="C33" s="4">
        <v>0</v>
      </c>
      <c r="D33" s="4">
        <v>1</v>
      </c>
      <c r="E33" s="4">
        <v>222</v>
      </c>
      <c r="F33" s="4">
        <v>0</v>
      </c>
      <c r="G33" s="4" t="s">
        <v>16</v>
      </c>
      <c r="H33" s="4" t="s">
        <v>17</v>
      </c>
      <c r="I33" s="4"/>
      <c r="J33" s="4"/>
      <c r="K33" s="4">
        <v>222</v>
      </c>
      <c r="L33" s="4">
        <v>3</v>
      </c>
      <c r="M33" s="4">
        <v>3</v>
      </c>
      <c r="N33" s="4" t="s">
        <v>3</v>
      </c>
      <c r="O33" s="4">
        <v>2</v>
      </c>
      <c r="P33" s="4"/>
    </row>
    <row r="34" spans="1:16" x14ac:dyDescent="0.2">
      <c r="A34" s="4">
        <v>50</v>
      </c>
      <c r="B34" s="4">
        <v>0</v>
      </c>
      <c r="C34" s="4">
        <v>0</v>
      </c>
      <c r="D34" s="4">
        <v>1</v>
      </c>
      <c r="E34" s="4">
        <v>225</v>
      </c>
      <c r="F34" s="4">
        <v>3339897.24</v>
      </c>
      <c r="G34" s="4" t="s">
        <v>18</v>
      </c>
      <c r="H34" s="4" t="s">
        <v>19</v>
      </c>
      <c r="I34" s="4"/>
      <c r="J34" s="4"/>
      <c r="K34" s="4">
        <v>225</v>
      </c>
      <c r="L34" s="4">
        <v>4</v>
      </c>
      <c r="M34" s="4">
        <v>3</v>
      </c>
      <c r="N34" s="4" t="s">
        <v>3</v>
      </c>
      <c r="O34" s="4">
        <v>2</v>
      </c>
      <c r="P34" s="4"/>
    </row>
    <row r="35" spans="1:16" x14ac:dyDescent="0.2">
      <c r="A35" s="4">
        <v>50</v>
      </c>
      <c r="B35" s="4">
        <v>0</v>
      </c>
      <c r="C35" s="4">
        <v>0</v>
      </c>
      <c r="D35" s="4">
        <v>1</v>
      </c>
      <c r="E35" s="4">
        <v>226</v>
      </c>
      <c r="F35" s="4">
        <v>3339897.24</v>
      </c>
      <c r="G35" s="4" t="s">
        <v>20</v>
      </c>
      <c r="H35" s="4" t="s">
        <v>21</v>
      </c>
      <c r="I35" s="4"/>
      <c r="J35" s="4"/>
      <c r="K35" s="4">
        <v>226</v>
      </c>
      <c r="L35" s="4">
        <v>5</v>
      </c>
      <c r="M35" s="4">
        <v>3</v>
      </c>
      <c r="N35" s="4" t="s">
        <v>3</v>
      </c>
      <c r="O35" s="4">
        <v>2</v>
      </c>
      <c r="P35" s="4"/>
    </row>
    <row r="36" spans="1:16" x14ac:dyDescent="0.2">
      <c r="A36" s="4">
        <v>50</v>
      </c>
      <c r="B36" s="4">
        <v>0</v>
      </c>
      <c r="C36" s="4">
        <v>0</v>
      </c>
      <c r="D36" s="4">
        <v>1</v>
      </c>
      <c r="E36" s="4">
        <v>227</v>
      </c>
      <c r="F36" s="4">
        <v>0</v>
      </c>
      <c r="G36" s="4" t="s">
        <v>22</v>
      </c>
      <c r="H36" s="4" t="s">
        <v>23</v>
      </c>
      <c r="I36" s="4"/>
      <c r="J36" s="4"/>
      <c r="K36" s="4">
        <v>227</v>
      </c>
      <c r="L36" s="4">
        <v>6</v>
      </c>
      <c r="M36" s="4">
        <v>3</v>
      </c>
      <c r="N36" s="4" t="s">
        <v>3</v>
      </c>
      <c r="O36" s="4">
        <v>2</v>
      </c>
      <c r="P36" s="4"/>
    </row>
    <row r="37" spans="1:16" x14ac:dyDescent="0.2">
      <c r="A37" s="4">
        <v>50</v>
      </c>
      <c r="B37" s="4">
        <v>0</v>
      </c>
      <c r="C37" s="4">
        <v>0</v>
      </c>
      <c r="D37" s="4">
        <v>1</v>
      </c>
      <c r="E37" s="4">
        <v>228</v>
      </c>
      <c r="F37" s="4">
        <v>3339897.24</v>
      </c>
      <c r="G37" s="4" t="s">
        <v>24</v>
      </c>
      <c r="H37" s="4" t="s">
        <v>25</v>
      </c>
      <c r="I37" s="4"/>
      <c r="J37" s="4"/>
      <c r="K37" s="4">
        <v>228</v>
      </c>
      <c r="L37" s="4">
        <v>7</v>
      </c>
      <c r="M37" s="4">
        <v>3</v>
      </c>
      <c r="N37" s="4" t="s">
        <v>3</v>
      </c>
      <c r="O37" s="4">
        <v>2</v>
      </c>
      <c r="P37" s="4"/>
    </row>
    <row r="38" spans="1:16" x14ac:dyDescent="0.2">
      <c r="A38" s="4">
        <v>50</v>
      </c>
      <c r="B38" s="4">
        <v>0</v>
      </c>
      <c r="C38" s="4">
        <v>0</v>
      </c>
      <c r="D38" s="4">
        <v>1</v>
      </c>
      <c r="E38" s="4">
        <v>216</v>
      </c>
      <c r="F38" s="4">
        <v>0</v>
      </c>
      <c r="G38" s="4" t="s">
        <v>26</v>
      </c>
      <c r="H38" s="4" t="s">
        <v>27</v>
      </c>
      <c r="I38" s="4"/>
      <c r="J38" s="4"/>
      <c r="K38" s="4">
        <v>216</v>
      </c>
      <c r="L38" s="4">
        <v>8</v>
      </c>
      <c r="M38" s="4">
        <v>3</v>
      </c>
      <c r="N38" s="4" t="s">
        <v>3</v>
      </c>
      <c r="O38" s="4">
        <v>2</v>
      </c>
      <c r="P38" s="4"/>
    </row>
    <row r="39" spans="1:16" x14ac:dyDescent="0.2">
      <c r="A39" s="4">
        <v>50</v>
      </c>
      <c r="B39" s="4">
        <v>0</v>
      </c>
      <c r="C39" s="4">
        <v>0</v>
      </c>
      <c r="D39" s="4">
        <v>1</v>
      </c>
      <c r="E39" s="4">
        <v>223</v>
      </c>
      <c r="F39" s="4">
        <v>0</v>
      </c>
      <c r="G39" s="4" t="s">
        <v>28</v>
      </c>
      <c r="H39" s="4" t="s">
        <v>29</v>
      </c>
      <c r="I39" s="4"/>
      <c r="J39" s="4"/>
      <c r="K39" s="4">
        <v>223</v>
      </c>
      <c r="L39" s="4">
        <v>9</v>
      </c>
      <c r="M39" s="4">
        <v>3</v>
      </c>
      <c r="N39" s="4" t="s">
        <v>3</v>
      </c>
      <c r="O39" s="4">
        <v>2</v>
      </c>
      <c r="P39" s="4"/>
    </row>
    <row r="40" spans="1:16" x14ac:dyDescent="0.2">
      <c r="A40" s="4">
        <v>50</v>
      </c>
      <c r="B40" s="4">
        <v>0</v>
      </c>
      <c r="C40" s="4">
        <v>0</v>
      </c>
      <c r="D40" s="4">
        <v>1</v>
      </c>
      <c r="E40" s="4">
        <v>229</v>
      </c>
      <c r="F40" s="4">
        <v>0</v>
      </c>
      <c r="G40" s="4" t="s">
        <v>30</v>
      </c>
      <c r="H40" s="4" t="s">
        <v>31</v>
      </c>
      <c r="I40" s="4"/>
      <c r="J40" s="4"/>
      <c r="K40" s="4">
        <v>229</v>
      </c>
      <c r="L40" s="4">
        <v>10</v>
      </c>
      <c r="M40" s="4">
        <v>3</v>
      </c>
      <c r="N40" s="4" t="s">
        <v>3</v>
      </c>
      <c r="O40" s="4">
        <v>2</v>
      </c>
      <c r="P40" s="4"/>
    </row>
    <row r="41" spans="1:16" x14ac:dyDescent="0.2">
      <c r="A41" s="4">
        <v>50</v>
      </c>
      <c r="B41" s="4">
        <v>0</v>
      </c>
      <c r="C41" s="4">
        <v>0</v>
      </c>
      <c r="D41" s="4">
        <v>1</v>
      </c>
      <c r="E41" s="4">
        <v>203</v>
      </c>
      <c r="F41" s="4">
        <v>611023.17000000004</v>
      </c>
      <c r="G41" s="4" t="s">
        <v>32</v>
      </c>
      <c r="H41" s="4" t="s">
        <v>33</v>
      </c>
      <c r="I41" s="4"/>
      <c r="J41" s="4"/>
      <c r="K41" s="4">
        <v>203</v>
      </c>
      <c r="L41" s="4">
        <v>11</v>
      </c>
      <c r="M41" s="4">
        <v>3</v>
      </c>
      <c r="N41" s="4" t="s">
        <v>3</v>
      </c>
      <c r="O41" s="4">
        <v>2</v>
      </c>
      <c r="P41" s="4"/>
    </row>
    <row r="42" spans="1:16" x14ac:dyDescent="0.2">
      <c r="A42" s="4">
        <v>50</v>
      </c>
      <c r="B42" s="4">
        <v>0</v>
      </c>
      <c r="C42" s="4">
        <v>0</v>
      </c>
      <c r="D42" s="4">
        <v>1</v>
      </c>
      <c r="E42" s="4">
        <v>231</v>
      </c>
      <c r="F42" s="4">
        <v>0</v>
      </c>
      <c r="G42" s="4" t="s">
        <v>34</v>
      </c>
      <c r="H42" s="4" t="s">
        <v>35</v>
      </c>
      <c r="I42" s="4"/>
      <c r="J42" s="4"/>
      <c r="K42" s="4">
        <v>231</v>
      </c>
      <c r="L42" s="4">
        <v>12</v>
      </c>
      <c r="M42" s="4">
        <v>3</v>
      </c>
      <c r="N42" s="4" t="s">
        <v>3</v>
      </c>
      <c r="O42" s="4">
        <v>2</v>
      </c>
      <c r="P42" s="4"/>
    </row>
    <row r="43" spans="1:16" x14ac:dyDescent="0.2">
      <c r="A43" s="4">
        <v>50</v>
      </c>
      <c r="B43" s="4">
        <v>0</v>
      </c>
      <c r="C43" s="4">
        <v>0</v>
      </c>
      <c r="D43" s="4">
        <v>1</v>
      </c>
      <c r="E43" s="4">
        <v>204</v>
      </c>
      <c r="F43" s="4">
        <v>331773.27</v>
      </c>
      <c r="G43" s="4" t="s">
        <v>36</v>
      </c>
      <c r="H43" s="4" t="s">
        <v>37</v>
      </c>
      <c r="I43" s="4"/>
      <c r="J43" s="4"/>
      <c r="K43" s="4">
        <v>204</v>
      </c>
      <c r="L43" s="4">
        <v>13</v>
      </c>
      <c r="M43" s="4">
        <v>3</v>
      </c>
      <c r="N43" s="4" t="s">
        <v>3</v>
      </c>
      <c r="O43" s="4">
        <v>2</v>
      </c>
      <c r="P43" s="4"/>
    </row>
    <row r="44" spans="1:16" x14ac:dyDescent="0.2">
      <c r="A44" s="4">
        <v>50</v>
      </c>
      <c r="B44" s="4">
        <v>0</v>
      </c>
      <c r="C44" s="4">
        <v>0</v>
      </c>
      <c r="D44" s="4">
        <v>1</v>
      </c>
      <c r="E44" s="4">
        <v>205</v>
      </c>
      <c r="F44" s="4">
        <v>596142.62</v>
      </c>
      <c r="G44" s="4" t="s">
        <v>38</v>
      </c>
      <c r="H44" s="4" t="s">
        <v>39</v>
      </c>
      <c r="I44" s="4"/>
      <c r="J44" s="4"/>
      <c r="K44" s="4">
        <v>205</v>
      </c>
      <c r="L44" s="4">
        <v>14</v>
      </c>
      <c r="M44" s="4">
        <v>3</v>
      </c>
      <c r="N44" s="4" t="s">
        <v>3</v>
      </c>
      <c r="O44" s="4">
        <v>2</v>
      </c>
      <c r="P44" s="4"/>
    </row>
    <row r="45" spans="1:16" x14ac:dyDescent="0.2">
      <c r="A45" s="4">
        <v>50</v>
      </c>
      <c r="B45" s="4">
        <v>0</v>
      </c>
      <c r="C45" s="4">
        <v>0</v>
      </c>
      <c r="D45" s="4">
        <v>1</v>
      </c>
      <c r="E45" s="4">
        <v>232</v>
      </c>
      <c r="F45" s="4">
        <v>0</v>
      </c>
      <c r="G45" s="4" t="s">
        <v>40</v>
      </c>
      <c r="H45" s="4" t="s">
        <v>41</v>
      </c>
      <c r="I45" s="4"/>
      <c r="J45" s="4"/>
      <c r="K45" s="4">
        <v>232</v>
      </c>
      <c r="L45" s="4">
        <v>15</v>
      </c>
      <c r="M45" s="4">
        <v>3</v>
      </c>
      <c r="N45" s="4" t="s">
        <v>3</v>
      </c>
      <c r="O45" s="4">
        <v>2</v>
      </c>
      <c r="P45" s="4"/>
    </row>
    <row r="46" spans="1:16" x14ac:dyDescent="0.2">
      <c r="A46" s="4">
        <v>50</v>
      </c>
      <c r="B46" s="4">
        <v>0</v>
      </c>
      <c r="C46" s="4">
        <v>0</v>
      </c>
      <c r="D46" s="4">
        <v>1</v>
      </c>
      <c r="E46" s="4">
        <v>214</v>
      </c>
      <c r="F46" s="4">
        <v>0</v>
      </c>
      <c r="G46" s="4" t="s">
        <v>42</v>
      </c>
      <c r="H46" s="4" t="s">
        <v>43</v>
      </c>
      <c r="I46" s="4"/>
      <c r="J46" s="4"/>
      <c r="K46" s="4">
        <v>214</v>
      </c>
      <c r="L46" s="4">
        <v>16</v>
      </c>
      <c r="M46" s="4">
        <v>3</v>
      </c>
      <c r="N46" s="4" t="s">
        <v>3</v>
      </c>
      <c r="O46" s="4">
        <v>2</v>
      </c>
      <c r="P46" s="4"/>
    </row>
    <row r="47" spans="1:16" x14ac:dyDescent="0.2">
      <c r="A47" s="4">
        <v>50</v>
      </c>
      <c r="B47" s="4">
        <v>0</v>
      </c>
      <c r="C47" s="4">
        <v>0</v>
      </c>
      <c r="D47" s="4">
        <v>1</v>
      </c>
      <c r="E47" s="4">
        <v>215</v>
      </c>
      <c r="F47" s="4">
        <v>0</v>
      </c>
      <c r="G47" s="4" t="s">
        <v>44</v>
      </c>
      <c r="H47" s="4" t="s">
        <v>45</v>
      </c>
      <c r="I47" s="4"/>
      <c r="J47" s="4"/>
      <c r="K47" s="4">
        <v>215</v>
      </c>
      <c r="L47" s="4">
        <v>17</v>
      </c>
      <c r="M47" s="4">
        <v>3</v>
      </c>
      <c r="N47" s="4" t="s">
        <v>3</v>
      </c>
      <c r="O47" s="4">
        <v>2</v>
      </c>
      <c r="P47" s="4"/>
    </row>
    <row r="48" spans="1:16" x14ac:dyDescent="0.2">
      <c r="A48" s="4">
        <v>50</v>
      </c>
      <c r="B48" s="4">
        <v>0</v>
      </c>
      <c r="C48" s="4">
        <v>0</v>
      </c>
      <c r="D48" s="4">
        <v>1</v>
      </c>
      <c r="E48" s="4">
        <v>217</v>
      </c>
      <c r="F48" s="4">
        <v>5176822.41</v>
      </c>
      <c r="G48" s="4" t="s">
        <v>46</v>
      </c>
      <c r="H48" s="4" t="s">
        <v>47</v>
      </c>
      <c r="I48" s="4"/>
      <c r="J48" s="4"/>
      <c r="K48" s="4">
        <v>217</v>
      </c>
      <c r="L48" s="4">
        <v>18</v>
      </c>
      <c r="M48" s="4">
        <v>3</v>
      </c>
      <c r="N48" s="4" t="s">
        <v>3</v>
      </c>
      <c r="O48" s="4">
        <v>2</v>
      </c>
      <c r="P48" s="4"/>
    </row>
    <row r="49" spans="1:16" x14ac:dyDescent="0.2">
      <c r="A49" s="4">
        <v>50</v>
      </c>
      <c r="B49" s="4">
        <v>0</v>
      </c>
      <c r="C49" s="4">
        <v>0</v>
      </c>
      <c r="D49" s="4">
        <v>1</v>
      </c>
      <c r="E49" s="4">
        <v>230</v>
      </c>
      <c r="F49" s="4">
        <v>0</v>
      </c>
      <c r="G49" s="4" t="s">
        <v>48</v>
      </c>
      <c r="H49" s="4" t="s">
        <v>49</v>
      </c>
      <c r="I49" s="4"/>
      <c r="J49" s="4"/>
      <c r="K49" s="4">
        <v>230</v>
      </c>
      <c r="L49" s="4">
        <v>19</v>
      </c>
      <c r="M49" s="4">
        <v>3</v>
      </c>
      <c r="N49" s="4" t="s">
        <v>3</v>
      </c>
      <c r="O49" s="4">
        <v>2</v>
      </c>
      <c r="P49" s="4"/>
    </row>
    <row r="50" spans="1:16" x14ac:dyDescent="0.2">
      <c r="A50" s="4">
        <v>50</v>
      </c>
      <c r="B50" s="4">
        <v>0</v>
      </c>
      <c r="C50" s="4">
        <v>0</v>
      </c>
      <c r="D50" s="4">
        <v>1</v>
      </c>
      <c r="E50" s="4">
        <v>206</v>
      </c>
      <c r="F50" s="4">
        <v>0</v>
      </c>
      <c r="G50" s="4" t="s">
        <v>50</v>
      </c>
      <c r="H50" s="4" t="s">
        <v>51</v>
      </c>
      <c r="I50" s="4"/>
      <c r="J50" s="4"/>
      <c r="K50" s="4">
        <v>206</v>
      </c>
      <c r="L50" s="4">
        <v>20</v>
      </c>
      <c r="M50" s="4">
        <v>3</v>
      </c>
      <c r="N50" s="4" t="s">
        <v>3</v>
      </c>
      <c r="O50" s="4">
        <v>2</v>
      </c>
      <c r="P50" s="4"/>
    </row>
    <row r="51" spans="1:16" x14ac:dyDescent="0.2">
      <c r="A51" s="4">
        <v>50</v>
      </c>
      <c r="B51" s="4">
        <v>0</v>
      </c>
      <c r="C51" s="4">
        <v>0</v>
      </c>
      <c r="D51" s="4">
        <v>1</v>
      </c>
      <c r="E51" s="4">
        <v>207</v>
      </c>
      <c r="F51" s="4">
        <v>3058.4900584000006</v>
      </c>
      <c r="G51" s="4" t="s">
        <v>52</v>
      </c>
      <c r="H51" s="4" t="s">
        <v>53</v>
      </c>
      <c r="I51" s="4"/>
      <c r="J51" s="4"/>
      <c r="K51" s="4">
        <v>207</v>
      </c>
      <c r="L51" s="4">
        <v>21</v>
      </c>
      <c r="M51" s="4">
        <v>3</v>
      </c>
      <c r="N51" s="4" t="s">
        <v>3</v>
      </c>
      <c r="O51" s="4">
        <v>-1</v>
      </c>
      <c r="P51" s="4"/>
    </row>
    <row r="52" spans="1:16" x14ac:dyDescent="0.2">
      <c r="A52" s="4">
        <v>50</v>
      </c>
      <c r="B52" s="4">
        <v>0</v>
      </c>
      <c r="C52" s="4">
        <v>0</v>
      </c>
      <c r="D52" s="4">
        <v>1</v>
      </c>
      <c r="E52" s="4">
        <v>208</v>
      </c>
      <c r="F52" s="4">
        <v>0</v>
      </c>
      <c r="G52" s="4" t="s">
        <v>54</v>
      </c>
      <c r="H52" s="4" t="s">
        <v>55</v>
      </c>
      <c r="I52" s="4"/>
      <c r="J52" s="4"/>
      <c r="K52" s="4">
        <v>208</v>
      </c>
      <c r="L52" s="4">
        <v>22</v>
      </c>
      <c r="M52" s="4">
        <v>3</v>
      </c>
      <c r="N52" s="4" t="s">
        <v>3</v>
      </c>
      <c r="O52" s="4">
        <v>-1</v>
      </c>
      <c r="P52" s="4"/>
    </row>
    <row r="53" spans="1:16" x14ac:dyDescent="0.2">
      <c r="A53" s="4">
        <v>50</v>
      </c>
      <c r="B53" s="4">
        <v>0</v>
      </c>
      <c r="C53" s="4">
        <v>0</v>
      </c>
      <c r="D53" s="4">
        <v>1</v>
      </c>
      <c r="E53" s="4">
        <v>209</v>
      </c>
      <c r="F53" s="4">
        <v>0</v>
      </c>
      <c r="G53" s="4" t="s">
        <v>56</v>
      </c>
      <c r="H53" s="4" t="s">
        <v>57</v>
      </c>
      <c r="I53" s="4"/>
      <c r="J53" s="4"/>
      <c r="K53" s="4">
        <v>209</v>
      </c>
      <c r="L53" s="4">
        <v>23</v>
      </c>
      <c r="M53" s="4">
        <v>3</v>
      </c>
      <c r="N53" s="4" t="s">
        <v>3</v>
      </c>
      <c r="O53" s="4">
        <v>2</v>
      </c>
      <c r="P53" s="4"/>
    </row>
    <row r="54" spans="1:16" x14ac:dyDescent="0.2">
      <c r="A54" s="4">
        <v>50</v>
      </c>
      <c r="B54" s="4">
        <v>0</v>
      </c>
      <c r="C54" s="4">
        <v>0</v>
      </c>
      <c r="D54" s="4">
        <v>1</v>
      </c>
      <c r="E54" s="4">
        <v>210</v>
      </c>
      <c r="F54" s="4">
        <v>432215.56</v>
      </c>
      <c r="G54" s="4" t="s">
        <v>58</v>
      </c>
      <c r="H54" s="4" t="s">
        <v>59</v>
      </c>
      <c r="I54" s="4"/>
      <c r="J54" s="4"/>
      <c r="K54" s="4">
        <v>210</v>
      </c>
      <c r="L54" s="4">
        <v>24</v>
      </c>
      <c r="M54" s="4">
        <v>3</v>
      </c>
      <c r="N54" s="4" t="s">
        <v>3</v>
      </c>
      <c r="O54" s="4">
        <v>2</v>
      </c>
      <c r="P54" s="4"/>
    </row>
    <row r="55" spans="1:16" x14ac:dyDescent="0.2">
      <c r="A55" s="4">
        <v>50</v>
      </c>
      <c r="B55" s="4">
        <v>0</v>
      </c>
      <c r="C55" s="4">
        <v>0</v>
      </c>
      <c r="D55" s="4">
        <v>1</v>
      </c>
      <c r="E55" s="4">
        <v>211</v>
      </c>
      <c r="F55" s="4">
        <v>59614.27</v>
      </c>
      <c r="G55" s="4" t="s">
        <v>60</v>
      </c>
      <c r="H55" s="4" t="s">
        <v>61</v>
      </c>
      <c r="I55" s="4"/>
      <c r="J55" s="4"/>
      <c r="K55" s="4">
        <v>211</v>
      </c>
      <c r="L55" s="4">
        <v>25</v>
      </c>
      <c r="M55" s="4">
        <v>3</v>
      </c>
      <c r="N55" s="4" t="s">
        <v>3</v>
      </c>
      <c r="O55" s="4">
        <v>2</v>
      </c>
      <c r="P55" s="4"/>
    </row>
    <row r="56" spans="1:16" x14ac:dyDescent="0.2">
      <c r="A56" s="4">
        <v>50</v>
      </c>
      <c r="B56" s="4">
        <v>0</v>
      </c>
      <c r="C56" s="4">
        <v>0</v>
      </c>
      <c r="D56" s="4">
        <v>1</v>
      </c>
      <c r="E56" s="4">
        <v>224</v>
      </c>
      <c r="F56" s="4">
        <v>5176822.41</v>
      </c>
      <c r="G56" s="4" t="s">
        <v>62</v>
      </c>
      <c r="H56" s="4" t="s">
        <v>63</v>
      </c>
      <c r="I56" s="4"/>
      <c r="J56" s="4"/>
      <c r="K56" s="4">
        <v>224</v>
      </c>
      <c r="L56" s="4">
        <v>26</v>
      </c>
      <c r="M56" s="4">
        <v>3</v>
      </c>
      <c r="N56" s="4" t="s">
        <v>3</v>
      </c>
      <c r="O56" s="4">
        <v>2</v>
      </c>
      <c r="P56" s="4"/>
    </row>
    <row r="57" spans="1:16" x14ac:dyDescent="0.2">
      <c r="A57" s="4">
        <v>50</v>
      </c>
      <c r="B57" s="4">
        <v>1</v>
      </c>
      <c r="C57" s="4">
        <v>0</v>
      </c>
      <c r="D57" s="4">
        <v>2</v>
      </c>
      <c r="E57" s="4">
        <v>0</v>
      </c>
      <c r="F57" s="4">
        <v>5117208.1399999997</v>
      </c>
      <c r="G57" s="4" t="s">
        <v>64</v>
      </c>
      <c r="H57" s="4" t="s">
        <v>65</v>
      </c>
      <c r="I57" s="4"/>
      <c r="J57" s="4"/>
      <c r="K57" s="4">
        <v>212</v>
      </c>
      <c r="L57" s="4">
        <v>27</v>
      </c>
      <c r="M57" s="4">
        <v>0</v>
      </c>
      <c r="N57" s="4" t="s">
        <v>3</v>
      </c>
      <c r="O57" s="4">
        <v>2</v>
      </c>
      <c r="P57" s="4"/>
    </row>
    <row r="58" spans="1:16" x14ac:dyDescent="0.2">
      <c r="A58" s="4">
        <v>50</v>
      </c>
      <c r="B58" s="4">
        <v>1</v>
      </c>
      <c r="C58" s="4">
        <v>0</v>
      </c>
      <c r="D58" s="4">
        <v>2</v>
      </c>
      <c r="E58" s="4">
        <v>0</v>
      </c>
      <c r="F58" s="4">
        <v>927915.89</v>
      </c>
      <c r="G58" s="4" t="s">
        <v>66</v>
      </c>
      <c r="H58" s="4" t="s">
        <v>67</v>
      </c>
      <c r="I58" s="4"/>
      <c r="J58" s="4"/>
      <c r="K58" s="4">
        <v>212</v>
      </c>
      <c r="L58" s="4">
        <v>28</v>
      </c>
      <c r="M58" s="4">
        <v>0</v>
      </c>
      <c r="N58" s="4" t="s">
        <v>3</v>
      </c>
      <c r="O58" s="4">
        <v>2</v>
      </c>
      <c r="P58" s="4"/>
    </row>
    <row r="59" spans="1:16" x14ac:dyDescent="0.2">
      <c r="A59" s="4">
        <v>50</v>
      </c>
      <c r="B59" s="4">
        <v>1</v>
      </c>
      <c r="C59" s="4">
        <v>0</v>
      </c>
      <c r="D59" s="4">
        <v>2</v>
      </c>
      <c r="E59" s="4">
        <v>0</v>
      </c>
      <c r="F59" s="4">
        <v>837858.45</v>
      </c>
      <c r="G59" s="4" t="s">
        <v>68</v>
      </c>
      <c r="H59" s="4" t="s">
        <v>69</v>
      </c>
      <c r="I59" s="4"/>
      <c r="J59" s="4"/>
      <c r="K59" s="4">
        <v>212</v>
      </c>
      <c r="L59" s="4">
        <v>29</v>
      </c>
      <c r="M59" s="4">
        <v>0</v>
      </c>
      <c r="N59" s="4" t="s">
        <v>3</v>
      </c>
      <c r="O59" s="4">
        <v>2</v>
      </c>
      <c r="P59" s="4"/>
    </row>
    <row r="60" spans="1:16" x14ac:dyDescent="0.2">
      <c r="A60" s="4">
        <v>50</v>
      </c>
      <c r="B60" s="4">
        <v>1</v>
      </c>
      <c r="C60" s="4">
        <v>0</v>
      </c>
      <c r="D60" s="4">
        <v>2</v>
      </c>
      <c r="E60" s="4">
        <v>0</v>
      </c>
      <c r="F60" s="4">
        <v>5955066.5899999999</v>
      </c>
      <c r="G60" s="4" t="s">
        <v>70</v>
      </c>
      <c r="H60" s="4" t="s">
        <v>71</v>
      </c>
      <c r="I60" s="4"/>
      <c r="J60" s="4"/>
      <c r="K60" s="4">
        <v>212</v>
      </c>
      <c r="L60" s="4">
        <v>30</v>
      </c>
      <c r="M60" s="4">
        <v>0</v>
      </c>
      <c r="N60" s="4" t="s">
        <v>3</v>
      </c>
      <c r="O60" s="4">
        <v>2</v>
      </c>
      <c r="P60" s="4"/>
    </row>
    <row r="61" spans="1:16" x14ac:dyDescent="0.2">
      <c r="A61" s="4">
        <v>50</v>
      </c>
      <c r="B61" s="4">
        <v>1</v>
      </c>
      <c r="C61" s="4">
        <v>0</v>
      </c>
      <c r="D61" s="4">
        <v>2</v>
      </c>
      <c r="E61" s="4">
        <v>213</v>
      </c>
      <c r="F61" s="4">
        <v>6212186.8899999997</v>
      </c>
      <c r="G61" s="4" t="s">
        <v>72</v>
      </c>
      <c r="H61" s="4" t="s">
        <v>73</v>
      </c>
      <c r="I61" s="4"/>
      <c r="J61" s="4"/>
      <c r="K61" s="4">
        <v>212</v>
      </c>
      <c r="L61" s="4">
        <v>31</v>
      </c>
      <c r="M61" s="4">
        <v>0</v>
      </c>
      <c r="N61" s="4" t="s">
        <v>3</v>
      </c>
      <c r="O61" s="4">
        <v>2</v>
      </c>
      <c r="P61" s="4"/>
    </row>
    <row r="62" spans="1:16" x14ac:dyDescent="0.2">
      <c r="A62" s="4">
        <v>50</v>
      </c>
      <c r="B62" s="4">
        <v>1</v>
      </c>
      <c r="C62" s="4">
        <v>0</v>
      </c>
      <c r="D62" s="4">
        <v>2</v>
      </c>
      <c r="E62" s="4">
        <v>0</v>
      </c>
      <c r="F62" s="4">
        <v>257120.3</v>
      </c>
      <c r="G62" s="4" t="s">
        <v>74</v>
      </c>
      <c r="H62" s="4" t="s">
        <v>75</v>
      </c>
      <c r="I62" s="4"/>
      <c r="J62" s="4"/>
      <c r="K62" s="4">
        <v>212</v>
      </c>
      <c r="L62" s="4">
        <v>32</v>
      </c>
      <c r="M62" s="4">
        <v>0</v>
      </c>
      <c r="N62" s="4" t="s">
        <v>3</v>
      </c>
      <c r="O62" s="4">
        <v>2</v>
      </c>
      <c r="P62" s="4"/>
    </row>
    <row r="64" spans="1:16" x14ac:dyDescent="0.2">
      <c r="A64">
        <v>-1</v>
      </c>
    </row>
    <row r="67" spans="1:15" x14ac:dyDescent="0.2">
      <c r="A67" s="3">
        <v>75</v>
      </c>
      <c r="B67" s="3" t="s">
        <v>346</v>
      </c>
      <c r="C67" s="3">
        <v>2018</v>
      </c>
      <c r="D67" s="3">
        <v>0</v>
      </c>
      <c r="E67" s="3">
        <v>10</v>
      </c>
      <c r="F67" s="3">
        <v>0</v>
      </c>
      <c r="G67" s="3">
        <v>0</v>
      </c>
      <c r="H67" s="3">
        <v>1</v>
      </c>
      <c r="I67" s="3">
        <v>0</v>
      </c>
      <c r="J67" s="3">
        <v>1</v>
      </c>
      <c r="K67" s="3">
        <v>78</v>
      </c>
      <c r="L67" s="3">
        <v>0</v>
      </c>
      <c r="M67" s="3">
        <v>0</v>
      </c>
      <c r="N67" s="3">
        <v>36286615</v>
      </c>
      <c r="O67" s="3">
        <v>1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25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7" x14ac:dyDescent="0.2">
      <c r="A1">
        <f>ROW(Source!A71)</f>
        <v>71</v>
      </c>
      <c r="B1">
        <v>36286615</v>
      </c>
      <c r="C1">
        <v>36288532</v>
      </c>
      <c r="D1">
        <v>34861490</v>
      </c>
      <c r="E1">
        <v>23</v>
      </c>
      <c r="F1">
        <v>1</v>
      </c>
      <c r="G1">
        <v>23</v>
      </c>
      <c r="H1">
        <v>1</v>
      </c>
      <c r="I1" t="s">
        <v>348</v>
      </c>
      <c r="J1" t="s">
        <v>3</v>
      </c>
      <c r="K1" t="s">
        <v>349</v>
      </c>
      <c r="L1">
        <v>1191</v>
      </c>
      <c r="N1">
        <v>1013</v>
      </c>
      <c r="O1" t="s">
        <v>350</v>
      </c>
      <c r="P1" t="s">
        <v>350</v>
      </c>
      <c r="Q1">
        <v>1</v>
      </c>
      <c r="W1">
        <v>0</v>
      </c>
      <c r="X1">
        <v>476480486</v>
      </c>
      <c r="Y1">
        <v>18.21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18.21</v>
      </c>
      <c r="AU1" t="s">
        <v>3</v>
      </c>
      <c r="AV1">
        <v>1</v>
      </c>
      <c r="AW1">
        <v>2</v>
      </c>
      <c r="AX1">
        <v>36288540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Y1*Source!I71</f>
        <v>0</v>
      </c>
      <c r="CY1">
        <f>AD1</f>
        <v>0</v>
      </c>
      <c r="CZ1">
        <f>AH1</f>
        <v>0</v>
      </c>
      <c r="DA1">
        <f>AL1</f>
        <v>1</v>
      </c>
      <c r="DB1">
        <f t="shared" ref="DB1:DB32" si="0">ROUND(ROUND(AT1*CZ1,2),6)</f>
        <v>0</v>
      </c>
      <c r="DC1">
        <f t="shared" ref="DC1:DC32" si="1">ROUND(ROUND(AT1*AG1,2),6)</f>
        <v>0</v>
      </c>
    </row>
    <row r="2" spans="1:107" x14ac:dyDescent="0.2">
      <c r="A2">
        <f>ROW(Source!A71)</f>
        <v>71</v>
      </c>
      <c r="B2">
        <v>36286615</v>
      </c>
      <c r="C2">
        <v>36288532</v>
      </c>
      <c r="D2">
        <v>34886768</v>
      </c>
      <c r="E2">
        <v>1</v>
      </c>
      <c r="F2">
        <v>1</v>
      </c>
      <c r="G2">
        <v>23</v>
      </c>
      <c r="H2">
        <v>2</v>
      </c>
      <c r="I2" t="s">
        <v>351</v>
      </c>
      <c r="J2" t="s">
        <v>352</v>
      </c>
      <c r="K2" t="s">
        <v>353</v>
      </c>
      <c r="L2">
        <v>1368</v>
      </c>
      <c r="N2">
        <v>1011</v>
      </c>
      <c r="O2" t="s">
        <v>354</v>
      </c>
      <c r="P2" t="s">
        <v>354</v>
      </c>
      <c r="Q2">
        <v>1</v>
      </c>
      <c r="W2">
        <v>0</v>
      </c>
      <c r="X2">
        <v>470456965</v>
      </c>
      <c r="Y2">
        <v>5.39</v>
      </c>
      <c r="AA2">
        <v>0</v>
      </c>
      <c r="AB2">
        <v>7.05</v>
      </c>
      <c r="AC2">
        <v>0.84</v>
      </c>
      <c r="AD2">
        <v>0</v>
      </c>
      <c r="AE2">
        <v>0</v>
      </c>
      <c r="AF2">
        <v>7.05</v>
      </c>
      <c r="AG2">
        <v>0.84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5.39</v>
      </c>
      <c r="AU2" t="s">
        <v>3</v>
      </c>
      <c r="AV2">
        <v>0</v>
      </c>
      <c r="AW2">
        <v>2</v>
      </c>
      <c r="AX2">
        <v>36288541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Y2*Source!I71</f>
        <v>0</v>
      </c>
      <c r="CY2">
        <f>AB2</f>
        <v>7.05</v>
      </c>
      <c r="CZ2">
        <f>AF2</f>
        <v>7.05</v>
      </c>
      <c r="DA2">
        <f>AJ2</f>
        <v>1</v>
      </c>
      <c r="DB2">
        <f t="shared" si="0"/>
        <v>38</v>
      </c>
      <c r="DC2">
        <f t="shared" si="1"/>
        <v>4.53</v>
      </c>
    </row>
    <row r="3" spans="1:107" x14ac:dyDescent="0.2">
      <c r="A3">
        <f>ROW(Source!A71)</f>
        <v>71</v>
      </c>
      <c r="B3">
        <v>36286615</v>
      </c>
      <c r="C3">
        <v>36288532</v>
      </c>
      <c r="D3">
        <v>34886729</v>
      </c>
      <c r="E3">
        <v>1</v>
      </c>
      <c r="F3">
        <v>1</v>
      </c>
      <c r="G3">
        <v>23</v>
      </c>
      <c r="H3">
        <v>2</v>
      </c>
      <c r="I3" t="s">
        <v>355</v>
      </c>
      <c r="J3" t="s">
        <v>356</v>
      </c>
      <c r="K3" t="s">
        <v>357</v>
      </c>
      <c r="L3">
        <v>1368</v>
      </c>
      <c r="N3">
        <v>1011</v>
      </c>
      <c r="O3" t="s">
        <v>354</v>
      </c>
      <c r="P3" t="s">
        <v>354</v>
      </c>
      <c r="Q3">
        <v>1</v>
      </c>
      <c r="W3">
        <v>0</v>
      </c>
      <c r="X3">
        <v>-851279682</v>
      </c>
      <c r="Y3">
        <v>1.35</v>
      </c>
      <c r="AA3">
        <v>0</v>
      </c>
      <c r="AB3">
        <v>5.28</v>
      </c>
      <c r="AC3">
        <v>0.96</v>
      </c>
      <c r="AD3">
        <v>0</v>
      </c>
      <c r="AE3">
        <v>0</v>
      </c>
      <c r="AF3">
        <v>5.28</v>
      </c>
      <c r="AG3">
        <v>0.96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1.35</v>
      </c>
      <c r="AU3" t="s">
        <v>3</v>
      </c>
      <c r="AV3">
        <v>0</v>
      </c>
      <c r="AW3">
        <v>2</v>
      </c>
      <c r="AX3">
        <v>36288542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Y3*Source!I71</f>
        <v>0</v>
      </c>
      <c r="CY3">
        <f>AB3</f>
        <v>5.28</v>
      </c>
      <c r="CZ3">
        <f>AF3</f>
        <v>5.28</v>
      </c>
      <c r="DA3">
        <f>AJ3</f>
        <v>1</v>
      </c>
      <c r="DB3">
        <f t="shared" si="0"/>
        <v>7.13</v>
      </c>
      <c r="DC3">
        <f t="shared" si="1"/>
        <v>1.3</v>
      </c>
    </row>
    <row r="4" spans="1:107" x14ac:dyDescent="0.2">
      <c r="A4">
        <f>ROW(Source!A71)</f>
        <v>71</v>
      </c>
      <c r="B4">
        <v>36286615</v>
      </c>
      <c r="C4">
        <v>36288532</v>
      </c>
      <c r="D4">
        <v>34889241</v>
      </c>
      <c r="E4">
        <v>1</v>
      </c>
      <c r="F4">
        <v>1</v>
      </c>
      <c r="G4">
        <v>23</v>
      </c>
      <c r="H4">
        <v>3</v>
      </c>
      <c r="I4" t="s">
        <v>358</v>
      </c>
      <c r="J4" t="s">
        <v>359</v>
      </c>
      <c r="K4" t="s">
        <v>360</v>
      </c>
      <c r="L4">
        <v>1346</v>
      </c>
      <c r="N4">
        <v>1009</v>
      </c>
      <c r="O4" t="s">
        <v>295</v>
      </c>
      <c r="P4" t="s">
        <v>295</v>
      </c>
      <c r="Q4">
        <v>1</v>
      </c>
      <c r="W4">
        <v>0</v>
      </c>
      <c r="X4">
        <v>365176143</v>
      </c>
      <c r="Y4">
        <v>3.9</v>
      </c>
      <c r="AA4">
        <v>543.35</v>
      </c>
      <c r="AB4">
        <v>0</v>
      </c>
      <c r="AC4">
        <v>0</v>
      </c>
      <c r="AD4">
        <v>0</v>
      </c>
      <c r="AE4">
        <v>543.35</v>
      </c>
      <c r="AF4">
        <v>0</v>
      </c>
      <c r="AG4">
        <v>0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3.9</v>
      </c>
      <c r="AU4" t="s">
        <v>3</v>
      </c>
      <c r="AV4">
        <v>0</v>
      </c>
      <c r="AW4">
        <v>2</v>
      </c>
      <c r="AX4">
        <v>36288543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Y4*Source!I71</f>
        <v>0</v>
      </c>
      <c r="CY4">
        <f>AA4</f>
        <v>543.35</v>
      </c>
      <c r="CZ4">
        <f>AE4</f>
        <v>543.35</v>
      </c>
      <c r="DA4">
        <f>AI4</f>
        <v>1</v>
      </c>
      <c r="DB4">
        <f t="shared" si="0"/>
        <v>2119.0700000000002</v>
      </c>
      <c r="DC4">
        <f t="shared" si="1"/>
        <v>0</v>
      </c>
    </row>
    <row r="5" spans="1:107" x14ac:dyDescent="0.2">
      <c r="A5">
        <f>ROW(Source!A71)</f>
        <v>71</v>
      </c>
      <c r="B5">
        <v>36286615</v>
      </c>
      <c r="C5">
        <v>36288532</v>
      </c>
      <c r="D5">
        <v>34889426</v>
      </c>
      <c r="E5">
        <v>1</v>
      </c>
      <c r="F5">
        <v>1</v>
      </c>
      <c r="G5">
        <v>23</v>
      </c>
      <c r="H5">
        <v>3</v>
      </c>
      <c r="I5" t="s">
        <v>361</v>
      </c>
      <c r="J5" t="s">
        <v>362</v>
      </c>
      <c r="K5" t="s">
        <v>363</v>
      </c>
      <c r="L5">
        <v>1354</v>
      </c>
      <c r="N5">
        <v>1010</v>
      </c>
      <c r="O5" t="s">
        <v>104</v>
      </c>
      <c r="P5" t="s">
        <v>104</v>
      </c>
      <c r="Q5">
        <v>1</v>
      </c>
      <c r="W5">
        <v>0</v>
      </c>
      <c r="X5">
        <v>-409554947</v>
      </c>
      <c r="Y5">
        <v>10</v>
      </c>
      <c r="AA5">
        <v>1702.82</v>
      </c>
      <c r="AB5">
        <v>0</v>
      </c>
      <c r="AC5">
        <v>0</v>
      </c>
      <c r="AD5">
        <v>0</v>
      </c>
      <c r="AE5">
        <v>1702.82</v>
      </c>
      <c r="AF5">
        <v>0</v>
      </c>
      <c r="AG5">
        <v>0</v>
      </c>
      <c r="AH5">
        <v>0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10</v>
      </c>
      <c r="AU5" t="s">
        <v>3</v>
      </c>
      <c r="AV5">
        <v>0</v>
      </c>
      <c r="AW5">
        <v>2</v>
      </c>
      <c r="AX5">
        <v>36288544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Y5*Source!I71</f>
        <v>0</v>
      </c>
      <c r="CY5">
        <f>AA5</f>
        <v>1702.82</v>
      </c>
      <c r="CZ5">
        <f>AE5</f>
        <v>1702.82</v>
      </c>
      <c r="DA5">
        <f>AI5</f>
        <v>1</v>
      </c>
      <c r="DB5">
        <f t="shared" si="0"/>
        <v>17028.2</v>
      </c>
      <c r="DC5">
        <f t="shared" si="1"/>
        <v>0</v>
      </c>
    </row>
    <row r="6" spans="1:107" x14ac:dyDescent="0.2">
      <c r="A6">
        <f>ROW(Source!A71)</f>
        <v>71</v>
      </c>
      <c r="B6">
        <v>36286615</v>
      </c>
      <c r="C6">
        <v>36288532</v>
      </c>
      <c r="D6">
        <v>34890859</v>
      </c>
      <c r="E6">
        <v>1</v>
      </c>
      <c r="F6">
        <v>1</v>
      </c>
      <c r="G6">
        <v>23</v>
      </c>
      <c r="H6">
        <v>3</v>
      </c>
      <c r="I6" t="s">
        <v>364</v>
      </c>
      <c r="J6" t="s">
        <v>365</v>
      </c>
      <c r="K6" t="s">
        <v>366</v>
      </c>
      <c r="L6">
        <v>1354</v>
      </c>
      <c r="N6">
        <v>1010</v>
      </c>
      <c r="O6" t="s">
        <v>104</v>
      </c>
      <c r="P6" t="s">
        <v>104</v>
      </c>
      <c r="Q6">
        <v>1</v>
      </c>
      <c r="W6">
        <v>0</v>
      </c>
      <c r="X6">
        <v>-184092834</v>
      </c>
      <c r="Y6">
        <v>4</v>
      </c>
      <c r="AA6">
        <v>1916.8</v>
      </c>
      <c r="AB6">
        <v>0</v>
      </c>
      <c r="AC6">
        <v>0</v>
      </c>
      <c r="AD6">
        <v>0</v>
      </c>
      <c r="AE6">
        <v>1916.8</v>
      </c>
      <c r="AF6">
        <v>0</v>
      </c>
      <c r="AG6">
        <v>0</v>
      </c>
      <c r="AH6">
        <v>0</v>
      </c>
      <c r="AI6">
        <v>1</v>
      </c>
      <c r="AJ6">
        <v>1</v>
      </c>
      <c r="AK6">
        <v>1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4</v>
      </c>
      <c r="AU6" t="s">
        <v>3</v>
      </c>
      <c r="AV6">
        <v>0</v>
      </c>
      <c r="AW6">
        <v>2</v>
      </c>
      <c r="AX6">
        <v>36288545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Y6*Source!I71</f>
        <v>0</v>
      </c>
      <c r="CY6">
        <f>AA6</f>
        <v>1916.8</v>
      </c>
      <c r="CZ6">
        <f>AE6</f>
        <v>1916.8</v>
      </c>
      <c r="DA6">
        <f>AI6</f>
        <v>1</v>
      </c>
      <c r="DB6">
        <f t="shared" si="0"/>
        <v>7667.2</v>
      </c>
      <c r="DC6">
        <f t="shared" si="1"/>
        <v>0</v>
      </c>
    </row>
    <row r="7" spans="1:107" x14ac:dyDescent="0.2">
      <c r="A7">
        <f>ROW(Source!A71)</f>
        <v>71</v>
      </c>
      <c r="B7">
        <v>36286615</v>
      </c>
      <c r="C7">
        <v>36288532</v>
      </c>
      <c r="D7">
        <v>34890974</v>
      </c>
      <c r="E7">
        <v>1</v>
      </c>
      <c r="F7">
        <v>1</v>
      </c>
      <c r="G7">
        <v>23</v>
      </c>
      <c r="H7">
        <v>3</v>
      </c>
      <c r="I7" t="s">
        <v>367</v>
      </c>
      <c r="J7" t="s">
        <v>368</v>
      </c>
      <c r="K7" t="s">
        <v>369</v>
      </c>
      <c r="L7">
        <v>1354</v>
      </c>
      <c r="N7">
        <v>1010</v>
      </c>
      <c r="O7" t="s">
        <v>104</v>
      </c>
      <c r="P7" t="s">
        <v>104</v>
      </c>
      <c r="Q7">
        <v>1</v>
      </c>
      <c r="W7">
        <v>0</v>
      </c>
      <c r="X7">
        <v>41961795</v>
      </c>
      <c r="Y7">
        <v>60</v>
      </c>
      <c r="AA7">
        <v>24.31</v>
      </c>
      <c r="AB7">
        <v>0</v>
      </c>
      <c r="AC7">
        <v>0</v>
      </c>
      <c r="AD7">
        <v>0</v>
      </c>
      <c r="AE7">
        <v>24.31</v>
      </c>
      <c r="AF7">
        <v>0</v>
      </c>
      <c r="AG7">
        <v>0</v>
      </c>
      <c r="AH7">
        <v>0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60</v>
      </c>
      <c r="AU7" t="s">
        <v>3</v>
      </c>
      <c r="AV7">
        <v>0</v>
      </c>
      <c r="AW7">
        <v>2</v>
      </c>
      <c r="AX7">
        <v>36288546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Y7*Source!I71</f>
        <v>0</v>
      </c>
      <c r="CY7">
        <f>AA7</f>
        <v>24.31</v>
      </c>
      <c r="CZ7">
        <f>AE7</f>
        <v>24.31</v>
      </c>
      <c r="DA7">
        <f>AI7</f>
        <v>1</v>
      </c>
      <c r="DB7">
        <f t="shared" si="0"/>
        <v>1458.6</v>
      </c>
      <c r="DC7">
        <f t="shared" si="1"/>
        <v>0</v>
      </c>
    </row>
    <row r="8" spans="1:107" x14ac:dyDescent="0.2">
      <c r="A8">
        <f>ROW(Source!A72)</f>
        <v>72</v>
      </c>
      <c r="B8">
        <v>36286615</v>
      </c>
      <c r="C8">
        <v>36288547</v>
      </c>
      <c r="D8">
        <v>34861490</v>
      </c>
      <c r="E8">
        <v>23</v>
      </c>
      <c r="F8">
        <v>1</v>
      </c>
      <c r="G8">
        <v>23</v>
      </c>
      <c r="H8">
        <v>1</v>
      </c>
      <c r="I8" t="s">
        <v>348</v>
      </c>
      <c r="J8" t="s">
        <v>3</v>
      </c>
      <c r="K8" t="s">
        <v>349</v>
      </c>
      <c r="L8">
        <v>1191</v>
      </c>
      <c r="N8">
        <v>1013</v>
      </c>
      <c r="O8" t="s">
        <v>350</v>
      </c>
      <c r="P8" t="s">
        <v>350</v>
      </c>
      <c r="Q8">
        <v>1</v>
      </c>
      <c r="W8">
        <v>0</v>
      </c>
      <c r="X8">
        <v>476480486</v>
      </c>
      <c r="Y8">
        <v>12.15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12.15</v>
      </c>
      <c r="AU8" t="s">
        <v>3</v>
      </c>
      <c r="AV8">
        <v>1</v>
      </c>
      <c r="AW8">
        <v>2</v>
      </c>
      <c r="AX8">
        <v>36288555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Y8*Source!I72</f>
        <v>0</v>
      </c>
      <c r="CY8">
        <f>AD8</f>
        <v>0</v>
      </c>
      <c r="CZ8">
        <f>AH8</f>
        <v>0</v>
      </c>
      <c r="DA8">
        <f>AL8</f>
        <v>1</v>
      </c>
      <c r="DB8">
        <f t="shared" si="0"/>
        <v>0</v>
      </c>
      <c r="DC8">
        <f t="shared" si="1"/>
        <v>0</v>
      </c>
    </row>
    <row r="9" spans="1:107" x14ac:dyDescent="0.2">
      <c r="A9">
        <f>ROW(Source!A72)</f>
        <v>72</v>
      </c>
      <c r="B9">
        <v>36286615</v>
      </c>
      <c r="C9">
        <v>36288547</v>
      </c>
      <c r="D9">
        <v>34886768</v>
      </c>
      <c r="E9">
        <v>1</v>
      </c>
      <c r="F9">
        <v>1</v>
      </c>
      <c r="G9">
        <v>23</v>
      </c>
      <c r="H9">
        <v>2</v>
      </c>
      <c r="I9" t="s">
        <v>351</v>
      </c>
      <c r="J9" t="s">
        <v>352</v>
      </c>
      <c r="K9" t="s">
        <v>353</v>
      </c>
      <c r="L9">
        <v>1368</v>
      </c>
      <c r="N9">
        <v>1011</v>
      </c>
      <c r="O9" t="s">
        <v>354</v>
      </c>
      <c r="P9" t="s">
        <v>354</v>
      </c>
      <c r="Q9">
        <v>1</v>
      </c>
      <c r="W9">
        <v>0</v>
      </c>
      <c r="X9">
        <v>470456965</v>
      </c>
      <c r="Y9">
        <v>3.59</v>
      </c>
      <c r="AA9">
        <v>0</v>
      </c>
      <c r="AB9">
        <v>7.05</v>
      </c>
      <c r="AC9">
        <v>0.84</v>
      </c>
      <c r="AD9">
        <v>0</v>
      </c>
      <c r="AE9">
        <v>0</v>
      </c>
      <c r="AF9">
        <v>7.05</v>
      </c>
      <c r="AG9">
        <v>0.84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3.59</v>
      </c>
      <c r="AU9" t="s">
        <v>3</v>
      </c>
      <c r="AV9">
        <v>0</v>
      </c>
      <c r="AW9">
        <v>2</v>
      </c>
      <c r="AX9">
        <v>36288556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Y9*Source!I72</f>
        <v>0</v>
      </c>
      <c r="CY9">
        <f>AB9</f>
        <v>7.05</v>
      </c>
      <c r="CZ9">
        <f>AF9</f>
        <v>7.05</v>
      </c>
      <c r="DA9">
        <f>AJ9</f>
        <v>1</v>
      </c>
      <c r="DB9">
        <f t="shared" si="0"/>
        <v>25.31</v>
      </c>
      <c r="DC9">
        <f t="shared" si="1"/>
        <v>3.02</v>
      </c>
    </row>
    <row r="10" spans="1:107" x14ac:dyDescent="0.2">
      <c r="A10">
        <f>ROW(Source!A72)</f>
        <v>72</v>
      </c>
      <c r="B10">
        <v>36286615</v>
      </c>
      <c r="C10">
        <v>36288547</v>
      </c>
      <c r="D10">
        <v>34886729</v>
      </c>
      <c r="E10">
        <v>1</v>
      </c>
      <c r="F10">
        <v>1</v>
      </c>
      <c r="G10">
        <v>23</v>
      </c>
      <c r="H10">
        <v>2</v>
      </c>
      <c r="I10" t="s">
        <v>355</v>
      </c>
      <c r="J10" t="s">
        <v>356</v>
      </c>
      <c r="K10" t="s">
        <v>357</v>
      </c>
      <c r="L10">
        <v>1368</v>
      </c>
      <c r="N10">
        <v>1011</v>
      </c>
      <c r="O10" t="s">
        <v>354</v>
      </c>
      <c r="P10" t="s">
        <v>354</v>
      </c>
      <c r="Q10">
        <v>1</v>
      </c>
      <c r="W10">
        <v>0</v>
      </c>
      <c r="X10">
        <v>-851279682</v>
      </c>
      <c r="Y10">
        <v>0.9</v>
      </c>
      <c r="AA10">
        <v>0</v>
      </c>
      <c r="AB10">
        <v>5.28</v>
      </c>
      <c r="AC10">
        <v>0.96</v>
      </c>
      <c r="AD10">
        <v>0</v>
      </c>
      <c r="AE10">
        <v>0</v>
      </c>
      <c r="AF10">
        <v>5.28</v>
      </c>
      <c r="AG10">
        <v>0.96</v>
      </c>
      <c r="AH10">
        <v>0</v>
      </c>
      <c r="AI10">
        <v>1</v>
      </c>
      <c r="AJ10">
        <v>1</v>
      </c>
      <c r="AK10">
        <v>1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0.9</v>
      </c>
      <c r="AU10" t="s">
        <v>3</v>
      </c>
      <c r="AV10">
        <v>0</v>
      </c>
      <c r="AW10">
        <v>2</v>
      </c>
      <c r="AX10">
        <v>36288557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Y10*Source!I72</f>
        <v>0</v>
      </c>
      <c r="CY10">
        <f>AB10</f>
        <v>5.28</v>
      </c>
      <c r="CZ10">
        <f>AF10</f>
        <v>5.28</v>
      </c>
      <c r="DA10">
        <f>AJ10</f>
        <v>1</v>
      </c>
      <c r="DB10">
        <f t="shared" si="0"/>
        <v>4.75</v>
      </c>
      <c r="DC10">
        <f t="shared" si="1"/>
        <v>0.86</v>
      </c>
    </row>
    <row r="11" spans="1:107" x14ac:dyDescent="0.2">
      <c r="A11">
        <f>ROW(Source!A72)</f>
        <v>72</v>
      </c>
      <c r="B11">
        <v>36286615</v>
      </c>
      <c r="C11">
        <v>36288547</v>
      </c>
      <c r="D11">
        <v>34889241</v>
      </c>
      <c r="E11">
        <v>1</v>
      </c>
      <c r="F11">
        <v>1</v>
      </c>
      <c r="G11">
        <v>23</v>
      </c>
      <c r="H11">
        <v>3</v>
      </c>
      <c r="I11" t="s">
        <v>358</v>
      </c>
      <c r="J11" t="s">
        <v>359</v>
      </c>
      <c r="K11" t="s">
        <v>360</v>
      </c>
      <c r="L11">
        <v>1346</v>
      </c>
      <c r="N11">
        <v>1009</v>
      </c>
      <c r="O11" t="s">
        <v>295</v>
      </c>
      <c r="P11" t="s">
        <v>295</v>
      </c>
      <c r="Q11">
        <v>1</v>
      </c>
      <c r="W11">
        <v>0</v>
      </c>
      <c r="X11">
        <v>365176143</v>
      </c>
      <c r="Y11">
        <v>2.6</v>
      </c>
      <c r="AA11">
        <v>543.35</v>
      </c>
      <c r="AB11">
        <v>0</v>
      </c>
      <c r="AC11">
        <v>0</v>
      </c>
      <c r="AD11">
        <v>0</v>
      </c>
      <c r="AE11">
        <v>543.35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2.6</v>
      </c>
      <c r="AU11" t="s">
        <v>3</v>
      </c>
      <c r="AV11">
        <v>0</v>
      </c>
      <c r="AW11">
        <v>2</v>
      </c>
      <c r="AX11">
        <v>36288558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Y11*Source!I72</f>
        <v>0</v>
      </c>
      <c r="CY11">
        <f>AA11</f>
        <v>543.35</v>
      </c>
      <c r="CZ11">
        <f>AE11</f>
        <v>543.35</v>
      </c>
      <c r="DA11">
        <f>AI11</f>
        <v>1</v>
      </c>
      <c r="DB11">
        <f t="shared" si="0"/>
        <v>1412.71</v>
      </c>
      <c r="DC11">
        <f t="shared" si="1"/>
        <v>0</v>
      </c>
    </row>
    <row r="12" spans="1:107" x14ac:dyDescent="0.2">
      <c r="A12">
        <f>ROW(Source!A72)</f>
        <v>72</v>
      </c>
      <c r="B12">
        <v>36286615</v>
      </c>
      <c r="C12">
        <v>36288547</v>
      </c>
      <c r="D12">
        <v>34889427</v>
      </c>
      <c r="E12">
        <v>1</v>
      </c>
      <c r="F12">
        <v>1</v>
      </c>
      <c r="G12">
        <v>23</v>
      </c>
      <c r="H12">
        <v>3</v>
      </c>
      <c r="I12" t="s">
        <v>370</v>
      </c>
      <c r="J12" t="s">
        <v>371</v>
      </c>
      <c r="K12" t="s">
        <v>372</v>
      </c>
      <c r="L12">
        <v>1354</v>
      </c>
      <c r="N12">
        <v>1010</v>
      </c>
      <c r="O12" t="s">
        <v>104</v>
      </c>
      <c r="P12" t="s">
        <v>104</v>
      </c>
      <c r="Q12">
        <v>1</v>
      </c>
      <c r="W12">
        <v>0</v>
      </c>
      <c r="X12">
        <v>430816191</v>
      </c>
      <c r="Y12">
        <v>10</v>
      </c>
      <c r="AA12">
        <v>841.57</v>
      </c>
      <c r="AB12">
        <v>0</v>
      </c>
      <c r="AC12">
        <v>0</v>
      </c>
      <c r="AD12">
        <v>0</v>
      </c>
      <c r="AE12">
        <v>841.57</v>
      </c>
      <c r="AF12">
        <v>0</v>
      </c>
      <c r="AG12">
        <v>0</v>
      </c>
      <c r="AH12">
        <v>0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10</v>
      </c>
      <c r="AU12" t="s">
        <v>3</v>
      </c>
      <c r="AV12">
        <v>0</v>
      </c>
      <c r="AW12">
        <v>2</v>
      </c>
      <c r="AX12">
        <v>36288559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Y12*Source!I72</f>
        <v>0</v>
      </c>
      <c r="CY12">
        <f>AA12</f>
        <v>841.57</v>
      </c>
      <c r="CZ12">
        <f>AE12</f>
        <v>841.57</v>
      </c>
      <c r="DA12">
        <f>AI12</f>
        <v>1</v>
      </c>
      <c r="DB12">
        <f t="shared" si="0"/>
        <v>8415.7000000000007</v>
      </c>
      <c r="DC12">
        <f t="shared" si="1"/>
        <v>0</v>
      </c>
    </row>
    <row r="13" spans="1:107" x14ac:dyDescent="0.2">
      <c r="A13">
        <f>ROW(Source!A72)</f>
        <v>72</v>
      </c>
      <c r="B13">
        <v>36286615</v>
      </c>
      <c r="C13">
        <v>36288547</v>
      </c>
      <c r="D13">
        <v>34890859</v>
      </c>
      <c r="E13">
        <v>1</v>
      </c>
      <c r="F13">
        <v>1</v>
      </c>
      <c r="G13">
        <v>23</v>
      </c>
      <c r="H13">
        <v>3</v>
      </c>
      <c r="I13" t="s">
        <v>364</v>
      </c>
      <c r="J13" t="s">
        <v>365</v>
      </c>
      <c r="K13" t="s">
        <v>366</v>
      </c>
      <c r="L13">
        <v>1354</v>
      </c>
      <c r="N13">
        <v>1010</v>
      </c>
      <c r="O13" t="s">
        <v>104</v>
      </c>
      <c r="P13" t="s">
        <v>104</v>
      </c>
      <c r="Q13">
        <v>1</v>
      </c>
      <c r="W13">
        <v>0</v>
      </c>
      <c r="X13">
        <v>-184092834</v>
      </c>
      <c r="Y13">
        <v>2.7</v>
      </c>
      <c r="AA13">
        <v>1916.8</v>
      </c>
      <c r="AB13">
        <v>0</v>
      </c>
      <c r="AC13">
        <v>0</v>
      </c>
      <c r="AD13">
        <v>0</v>
      </c>
      <c r="AE13">
        <v>1916.8</v>
      </c>
      <c r="AF13">
        <v>0</v>
      </c>
      <c r="AG13">
        <v>0</v>
      </c>
      <c r="AH13">
        <v>0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2.7</v>
      </c>
      <c r="AU13" t="s">
        <v>3</v>
      </c>
      <c r="AV13">
        <v>0</v>
      </c>
      <c r="AW13">
        <v>2</v>
      </c>
      <c r="AX13">
        <v>36288560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Y13*Source!I72</f>
        <v>0</v>
      </c>
      <c r="CY13">
        <f>AA13</f>
        <v>1916.8</v>
      </c>
      <c r="CZ13">
        <f>AE13</f>
        <v>1916.8</v>
      </c>
      <c r="DA13">
        <f>AI13</f>
        <v>1</v>
      </c>
      <c r="DB13">
        <f t="shared" si="0"/>
        <v>5175.3599999999997</v>
      </c>
      <c r="DC13">
        <f t="shared" si="1"/>
        <v>0</v>
      </c>
    </row>
    <row r="14" spans="1:107" x14ac:dyDescent="0.2">
      <c r="A14">
        <f>ROW(Source!A72)</f>
        <v>72</v>
      </c>
      <c r="B14">
        <v>36286615</v>
      </c>
      <c r="C14">
        <v>36288547</v>
      </c>
      <c r="D14">
        <v>34890974</v>
      </c>
      <c r="E14">
        <v>1</v>
      </c>
      <c r="F14">
        <v>1</v>
      </c>
      <c r="G14">
        <v>23</v>
      </c>
      <c r="H14">
        <v>3</v>
      </c>
      <c r="I14" t="s">
        <v>367</v>
      </c>
      <c r="J14" t="s">
        <v>368</v>
      </c>
      <c r="K14" t="s">
        <v>369</v>
      </c>
      <c r="L14">
        <v>1354</v>
      </c>
      <c r="N14">
        <v>1010</v>
      </c>
      <c r="O14" t="s">
        <v>104</v>
      </c>
      <c r="P14" t="s">
        <v>104</v>
      </c>
      <c r="Q14">
        <v>1</v>
      </c>
      <c r="W14">
        <v>0</v>
      </c>
      <c r="X14">
        <v>41961795</v>
      </c>
      <c r="Y14">
        <v>40</v>
      </c>
      <c r="AA14">
        <v>24.31</v>
      </c>
      <c r="AB14">
        <v>0</v>
      </c>
      <c r="AC14">
        <v>0</v>
      </c>
      <c r="AD14">
        <v>0</v>
      </c>
      <c r="AE14">
        <v>24.31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40</v>
      </c>
      <c r="AU14" t="s">
        <v>3</v>
      </c>
      <c r="AV14">
        <v>0</v>
      </c>
      <c r="AW14">
        <v>2</v>
      </c>
      <c r="AX14">
        <v>36288561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Y14*Source!I72</f>
        <v>0</v>
      </c>
      <c r="CY14">
        <f>AA14</f>
        <v>24.31</v>
      </c>
      <c r="CZ14">
        <f>AE14</f>
        <v>24.31</v>
      </c>
      <c r="DA14">
        <f>AI14</f>
        <v>1</v>
      </c>
      <c r="DB14">
        <f t="shared" si="0"/>
        <v>972.4</v>
      </c>
      <c r="DC14">
        <f t="shared" si="1"/>
        <v>0</v>
      </c>
    </row>
    <row r="15" spans="1:107" x14ac:dyDescent="0.2">
      <c r="A15">
        <f>ROW(Source!A144)</f>
        <v>144</v>
      </c>
      <c r="B15">
        <v>36286615</v>
      </c>
      <c r="C15">
        <v>36288702</v>
      </c>
      <c r="D15">
        <v>34861490</v>
      </c>
      <c r="E15">
        <v>23</v>
      </c>
      <c r="F15">
        <v>1</v>
      </c>
      <c r="G15">
        <v>23</v>
      </c>
      <c r="H15">
        <v>1</v>
      </c>
      <c r="I15" t="s">
        <v>348</v>
      </c>
      <c r="J15" t="s">
        <v>3</v>
      </c>
      <c r="K15" t="s">
        <v>349</v>
      </c>
      <c r="L15">
        <v>1191</v>
      </c>
      <c r="N15">
        <v>1013</v>
      </c>
      <c r="O15" t="s">
        <v>350</v>
      </c>
      <c r="P15" t="s">
        <v>350</v>
      </c>
      <c r="Q15">
        <v>1</v>
      </c>
      <c r="W15">
        <v>0</v>
      </c>
      <c r="X15">
        <v>476480486</v>
      </c>
      <c r="Y15">
        <v>23.84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23.84</v>
      </c>
      <c r="AU15" t="s">
        <v>3</v>
      </c>
      <c r="AV15">
        <v>1</v>
      </c>
      <c r="AW15">
        <v>2</v>
      </c>
      <c r="AX15">
        <v>36288710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Y15*Source!I144</f>
        <v>0</v>
      </c>
      <c r="CY15">
        <f>AD15</f>
        <v>0</v>
      </c>
      <c r="CZ15">
        <f>AH15</f>
        <v>0</v>
      </c>
      <c r="DA15">
        <f>AL15</f>
        <v>1</v>
      </c>
      <c r="DB15">
        <f t="shared" si="0"/>
        <v>0</v>
      </c>
      <c r="DC15">
        <f t="shared" si="1"/>
        <v>0</v>
      </c>
    </row>
    <row r="16" spans="1:107" x14ac:dyDescent="0.2">
      <c r="A16">
        <f>ROW(Source!A144)</f>
        <v>144</v>
      </c>
      <c r="B16">
        <v>36286615</v>
      </c>
      <c r="C16">
        <v>36288702</v>
      </c>
      <c r="D16">
        <v>34886603</v>
      </c>
      <c r="E16">
        <v>1</v>
      </c>
      <c r="F16">
        <v>1</v>
      </c>
      <c r="G16">
        <v>23</v>
      </c>
      <c r="H16">
        <v>2</v>
      </c>
      <c r="I16" t="s">
        <v>373</v>
      </c>
      <c r="J16" t="s">
        <v>374</v>
      </c>
      <c r="K16" t="s">
        <v>375</v>
      </c>
      <c r="L16">
        <v>1368</v>
      </c>
      <c r="N16">
        <v>1011</v>
      </c>
      <c r="O16" t="s">
        <v>354</v>
      </c>
      <c r="P16" t="s">
        <v>354</v>
      </c>
      <c r="Q16">
        <v>1</v>
      </c>
      <c r="W16">
        <v>0</v>
      </c>
      <c r="X16">
        <v>-37143269</v>
      </c>
      <c r="Y16">
        <v>3.4</v>
      </c>
      <c r="AA16">
        <v>0</v>
      </c>
      <c r="AB16">
        <v>10.24</v>
      </c>
      <c r="AC16">
        <v>0</v>
      </c>
      <c r="AD16">
        <v>0</v>
      </c>
      <c r="AE16">
        <v>0</v>
      </c>
      <c r="AF16">
        <v>10.24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3.4</v>
      </c>
      <c r="AU16" t="s">
        <v>3</v>
      </c>
      <c r="AV16">
        <v>0</v>
      </c>
      <c r="AW16">
        <v>2</v>
      </c>
      <c r="AX16">
        <v>36288711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Y16*Source!I144</f>
        <v>0</v>
      </c>
      <c r="CY16">
        <f>AB16</f>
        <v>10.24</v>
      </c>
      <c r="CZ16">
        <f>AF16</f>
        <v>10.24</v>
      </c>
      <c r="DA16">
        <f>AJ16</f>
        <v>1</v>
      </c>
      <c r="DB16">
        <f t="shared" si="0"/>
        <v>34.82</v>
      </c>
      <c r="DC16">
        <f t="shared" si="1"/>
        <v>0</v>
      </c>
    </row>
    <row r="17" spans="1:107" x14ac:dyDescent="0.2">
      <c r="A17">
        <f>ROW(Source!A144)</f>
        <v>144</v>
      </c>
      <c r="B17">
        <v>36286615</v>
      </c>
      <c r="C17">
        <v>36288702</v>
      </c>
      <c r="D17">
        <v>34886480</v>
      </c>
      <c r="E17">
        <v>1</v>
      </c>
      <c r="F17">
        <v>1</v>
      </c>
      <c r="G17">
        <v>23</v>
      </c>
      <c r="H17">
        <v>2</v>
      </c>
      <c r="I17" t="s">
        <v>376</v>
      </c>
      <c r="J17" t="s">
        <v>377</v>
      </c>
      <c r="K17" t="s">
        <v>378</v>
      </c>
      <c r="L17">
        <v>1368</v>
      </c>
      <c r="N17">
        <v>1011</v>
      </c>
      <c r="O17" t="s">
        <v>354</v>
      </c>
      <c r="P17" t="s">
        <v>354</v>
      </c>
      <c r="Q17">
        <v>1</v>
      </c>
      <c r="W17">
        <v>0</v>
      </c>
      <c r="X17">
        <v>-1729128364</v>
      </c>
      <c r="Y17">
        <v>5</v>
      </c>
      <c r="AA17">
        <v>0</v>
      </c>
      <c r="AB17">
        <v>5.58</v>
      </c>
      <c r="AC17">
        <v>2.54</v>
      </c>
      <c r="AD17">
        <v>0</v>
      </c>
      <c r="AE17">
        <v>0</v>
      </c>
      <c r="AF17">
        <v>5.58</v>
      </c>
      <c r="AG17">
        <v>2.54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5</v>
      </c>
      <c r="AU17" t="s">
        <v>3</v>
      </c>
      <c r="AV17">
        <v>0</v>
      </c>
      <c r="AW17">
        <v>2</v>
      </c>
      <c r="AX17">
        <v>36288712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Y17*Source!I144</f>
        <v>0</v>
      </c>
      <c r="CY17">
        <f>AB17</f>
        <v>5.58</v>
      </c>
      <c r="CZ17">
        <f>AF17</f>
        <v>5.58</v>
      </c>
      <c r="DA17">
        <f>AJ17</f>
        <v>1</v>
      </c>
      <c r="DB17">
        <f t="shared" si="0"/>
        <v>27.9</v>
      </c>
      <c r="DC17">
        <f t="shared" si="1"/>
        <v>12.7</v>
      </c>
    </row>
    <row r="18" spans="1:107" x14ac:dyDescent="0.2">
      <c r="A18">
        <f>ROW(Source!A144)</f>
        <v>144</v>
      </c>
      <c r="B18">
        <v>36286615</v>
      </c>
      <c r="C18">
        <v>36288702</v>
      </c>
      <c r="D18">
        <v>34886768</v>
      </c>
      <c r="E18">
        <v>1</v>
      </c>
      <c r="F18">
        <v>1</v>
      </c>
      <c r="G18">
        <v>23</v>
      </c>
      <c r="H18">
        <v>2</v>
      </c>
      <c r="I18" t="s">
        <v>351</v>
      </c>
      <c r="J18" t="s">
        <v>352</v>
      </c>
      <c r="K18" t="s">
        <v>353</v>
      </c>
      <c r="L18">
        <v>1368</v>
      </c>
      <c r="N18">
        <v>1011</v>
      </c>
      <c r="O18" t="s">
        <v>354</v>
      </c>
      <c r="P18" t="s">
        <v>354</v>
      </c>
      <c r="Q18">
        <v>1</v>
      </c>
      <c r="W18">
        <v>0</v>
      </c>
      <c r="X18">
        <v>470456965</v>
      </c>
      <c r="Y18">
        <v>4.5</v>
      </c>
      <c r="AA18">
        <v>0</v>
      </c>
      <c r="AB18">
        <v>7.05</v>
      </c>
      <c r="AC18">
        <v>0.84</v>
      </c>
      <c r="AD18">
        <v>0</v>
      </c>
      <c r="AE18">
        <v>0</v>
      </c>
      <c r="AF18">
        <v>7.05</v>
      </c>
      <c r="AG18">
        <v>0.84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4.5</v>
      </c>
      <c r="AU18" t="s">
        <v>3</v>
      </c>
      <c r="AV18">
        <v>0</v>
      </c>
      <c r="AW18">
        <v>2</v>
      </c>
      <c r="AX18">
        <v>36288713</v>
      </c>
      <c r="AY18">
        <v>1</v>
      </c>
      <c r="AZ18">
        <v>0</v>
      </c>
      <c r="BA18">
        <v>18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Y18*Source!I144</f>
        <v>0</v>
      </c>
      <c r="CY18">
        <f>AB18</f>
        <v>7.05</v>
      </c>
      <c r="CZ18">
        <f>AF18</f>
        <v>7.05</v>
      </c>
      <c r="DA18">
        <f>AJ18</f>
        <v>1</v>
      </c>
      <c r="DB18">
        <f t="shared" si="0"/>
        <v>31.73</v>
      </c>
      <c r="DC18">
        <f t="shared" si="1"/>
        <v>3.78</v>
      </c>
    </row>
    <row r="19" spans="1:107" x14ac:dyDescent="0.2">
      <c r="A19">
        <f>ROW(Source!A144)</f>
        <v>144</v>
      </c>
      <c r="B19">
        <v>36286615</v>
      </c>
      <c r="C19">
        <v>36288702</v>
      </c>
      <c r="D19">
        <v>34886847</v>
      </c>
      <c r="E19">
        <v>1</v>
      </c>
      <c r="F19">
        <v>1</v>
      </c>
      <c r="G19">
        <v>23</v>
      </c>
      <c r="H19">
        <v>3</v>
      </c>
      <c r="I19" t="s">
        <v>379</v>
      </c>
      <c r="J19" t="s">
        <v>380</v>
      </c>
      <c r="K19" t="s">
        <v>381</v>
      </c>
      <c r="L19">
        <v>1348</v>
      </c>
      <c r="N19">
        <v>1009</v>
      </c>
      <c r="O19" t="s">
        <v>171</v>
      </c>
      <c r="P19" t="s">
        <v>171</v>
      </c>
      <c r="Q19">
        <v>1000</v>
      </c>
      <c r="W19">
        <v>0</v>
      </c>
      <c r="X19">
        <v>-814446566</v>
      </c>
      <c r="Y19">
        <v>0.16500000000000001</v>
      </c>
      <c r="AA19">
        <v>19687.830000000002</v>
      </c>
      <c r="AB19">
        <v>0</v>
      </c>
      <c r="AC19">
        <v>0</v>
      </c>
      <c r="AD19">
        <v>0</v>
      </c>
      <c r="AE19">
        <v>19687.830000000002</v>
      </c>
      <c r="AF19">
        <v>0</v>
      </c>
      <c r="AG19">
        <v>0</v>
      </c>
      <c r="AH19">
        <v>0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0.16500000000000001</v>
      </c>
      <c r="AU19" t="s">
        <v>3</v>
      </c>
      <c r="AV19">
        <v>0</v>
      </c>
      <c r="AW19">
        <v>2</v>
      </c>
      <c r="AX19">
        <v>36288714</v>
      </c>
      <c r="AY19">
        <v>1</v>
      </c>
      <c r="AZ19">
        <v>0</v>
      </c>
      <c r="BA19">
        <v>19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Y19*Source!I144</f>
        <v>0</v>
      </c>
      <c r="CY19">
        <f>AA19</f>
        <v>19687.830000000002</v>
      </c>
      <c r="CZ19">
        <f>AE19</f>
        <v>19687.830000000002</v>
      </c>
      <c r="DA19">
        <f>AI19</f>
        <v>1</v>
      </c>
      <c r="DB19">
        <f t="shared" si="0"/>
        <v>3248.49</v>
      </c>
      <c r="DC19">
        <f t="shared" si="1"/>
        <v>0</v>
      </c>
    </row>
    <row r="20" spans="1:107" x14ac:dyDescent="0.2">
      <c r="A20">
        <f>ROW(Source!A144)</f>
        <v>144</v>
      </c>
      <c r="B20">
        <v>36286615</v>
      </c>
      <c r="C20">
        <v>36288702</v>
      </c>
      <c r="D20">
        <v>34887067</v>
      </c>
      <c r="E20">
        <v>1</v>
      </c>
      <c r="F20">
        <v>1</v>
      </c>
      <c r="G20">
        <v>23</v>
      </c>
      <c r="H20">
        <v>3</v>
      </c>
      <c r="I20" t="s">
        <v>382</v>
      </c>
      <c r="J20" t="s">
        <v>383</v>
      </c>
      <c r="K20" t="s">
        <v>384</v>
      </c>
      <c r="L20">
        <v>1346</v>
      </c>
      <c r="N20">
        <v>1009</v>
      </c>
      <c r="O20" t="s">
        <v>295</v>
      </c>
      <c r="P20" t="s">
        <v>295</v>
      </c>
      <c r="Q20">
        <v>1</v>
      </c>
      <c r="W20">
        <v>0</v>
      </c>
      <c r="X20">
        <v>-2128548325</v>
      </c>
      <c r="Y20">
        <v>2.3199999999999998</v>
      </c>
      <c r="AA20">
        <v>41.84</v>
      </c>
      <c r="AB20">
        <v>0</v>
      </c>
      <c r="AC20">
        <v>0</v>
      </c>
      <c r="AD20">
        <v>0</v>
      </c>
      <c r="AE20">
        <v>41.84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2.3199999999999998</v>
      </c>
      <c r="AU20" t="s">
        <v>3</v>
      </c>
      <c r="AV20">
        <v>0</v>
      </c>
      <c r="AW20">
        <v>2</v>
      </c>
      <c r="AX20">
        <v>36288715</v>
      </c>
      <c r="AY20">
        <v>1</v>
      </c>
      <c r="AZ20">
        <v>0</v>
      </c>
      <c r="BA20">
        <v>20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Y20*Source!I144</f>
        <v>0</v>
      </c>
      <c r="CY20">
        <f>AA20</f>
        <v>41.84</v>
      </c>
      <c r="CZ20">
        <f>AE20</f>
        <v>41.84</v>
      </c>
      <c r="DA20">
        <f>AI20</f>
        <v>1</v>
      </c>
      <c r="DB20">
        <f t="shared" si="0"/>
        <v>97.07</v>
      </c>
      <c r="DC20">
        <f t="shared" si="1"/>
        <v>0</v>
      </c>
    </row>
    <row r="21" spans="1:107" x14ac:dyDescent="0.2">
      <c r="A21">
        <f>ROW(Source!A144)</f>
        <v>144</v>
      </c>
      <c r="B21">
        <v>36286615</v>
      </c>
      <c r="C21">
        <v>36288702</v>
      </c>
      <c r="D21">
        <v>0</v>
      </c>
      <c r="E21">
        <v>23</v>
      </c>
      <c r="F21">
        <v>1</v>
      </c>
      <c r="G21">
        <v>23</v>
      </c>
      <c r="H21">
        <v>3</v>
      </c>
      <c r="I21" t="s">
        <v>102</v>
      </c>
      <c r="J21" t="s">
        <v>3</v>
      </c>
      <c r="K21" t="s">
        <v>103</v>
      </c>
      <c r="L21">
        <v>1354</v>
      </c>
      <c r="N21">
        <v>1010</v>
      </c>
      <c r="O21" t="s">
        <v>104</v>
      </c>
      <c r="P21" t="s">
        <v>104</v>
      </c>
      <c r="Q21">
        <v>1</v>
      </c>
      <c r="W21">
        <v>0</v>
      </c>
      <c r="X21">
        <v>-2004633327</v>
      </c>
      <c r="Y21">
        <v>62.5</v>
      </c>
      <c r="AA21">
        <v>937.55</v>
      </c>
      <c r="AB21">
        <v>0</v>
      </c>
      <c r="AC21">
        <v>0</v>
      </c>
      <c r="AD21">
        <v>0</v>
      </c>
      <c r="AE21">
        <v>937.55</v>
      </c>
      <c r="AF21">
        <v>0</v>
      </c>
      <c r="AG21">
        <v>0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0</v>
      </c>
      <c r="AP21">
        <v>0</v>
      </c>
      <c r="AQ21">
        <v>0</v>
      </c>
      <c r="AR21">
        <v>0</v>
      </c>
      <c r="AS21" t="s">
        <v>3</v>
      </c>
      <c r="AT21">
        <v>62.5</v>
      </c>
      <c r="AU21" t="s">
        <v>3</v>
      </c>
      <c r="AV21">
        <v>0</v>
      </c>
      <c r="AW21">
        <v>1</v>
      </c>
      <c r="AX21">
        <v>-1</v>
      </c>
      <c r="AY21">
        <v>0</v>
      </c>
      <c r="AZ21">
        <v>0</v>
      </c>
      <c r="BA21" t="s">
        <v>3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Y21*Source!I144</f>
        <v>0</v>
      </c>
      <c r="CY21">
        <f>AA21</f>
        <v>937.55</v>
      </c>
      <c r="CZ21">
        <f>AE21</f>
        <v>937.55</v>
      </c>
      <c r="DA21">
        <f>AI21</f>
        <v>1</v>
      </c>
      <c r="DB21">
        <f t="shared" si="0"/>
        <v>58596.88</v>
      </c>
      <c r="DC21">
        <f t="shared" si="1"/>
        <v>0</v>
      </c>
    </row>
    <row r="22" spans="1:107" x14ac:dyDescent="0.2">
      <c r="A22">
        <f>ROW(Source!A256)</f>
        <v>256</v>
      </c>
      <c r="B22">
        <v>36286615</v>
      </c>
      <c r="C22">
        <v>36288562</v>
      </c>
      <c r="D22">
        <v>34861490</v>
      </c>
      <c r="E22">
        <v>23</v>
      </c>
      <c r="F22">
        <v>1</v>
      </c>
      <c r="G22">
        <v>23</v>
      </c>
      <c r="H22">
        <v>1</v>
      </c>
      <c r="I22" t="s">
        <v>348</v>
      </c>
      <c r="J22" t="s">
        <v>3</v>
      </c>
      <c r="K22" t="s">
        <v>349</v>
      </c>
      <c r="L22">
        <v>1191</v>
      </c>
      <c r="N22">
        <v>1013</v>
      </c>
      <c r="O22" t="s">
        <v>350</v>
      </c>
      <c r="P22" t="s">
        <v>350</v>
      </c>
      <c r="Q22">
        <v>1</v>
      </c>
      <c r="W22">
        <v>0</v>
      </c>
      <c r="X22">
        <v>476480486</v>
      </c>
      <c r="Y22">
        <v>8.5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8.5</v>
      </c>
      <c r="AU22" t="s">
        <v>3</v>
      </c>
      <c r="AV22">
        <v>1</v>
      </c>
      <c r="AW22">
        <v>2</v>
      </c>
      <c r="AX22">
        <v>36288566</v>
      </c>
      <c r="AY22">
        <v>1</v>
      </c>
      <c r="AZ22">
        <v>0</v>
      </c>
      <c r="BA22">
        <v>21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Y22*Source!I256</f>
        <v>0</v>
      </c>
      <c r="CY22">
        <f>AD22</f>
        <v>0</v>
      </c>
      <c r="CZ22">
        <f>AH22</f>
        <v>0</v>
      </c>
      <c r="DA22">
        <f>AL22</f>
        <v>1</v>
      </c>
      <c r="DB22">
        <f t="shared" si="0"/>
        <v>0</v>
      </c>
      <c r="DC22">
        <f t="shared" si="1"/>
        <v>0</v>
      </c>
    </row>
    <row r="23" spans="1:107" x14ac:dyDescent="0.2">
      <c r="A23">
        <f>ROW(Source!A256)</f>
        <v>256</v>
      </c>
      <c r="B23">
        <v>36286615</v>
      </c>
      <c r="C23">
        <v>36288562</v>
      </c>
      <c r="D23">
        <v>34886687</v>
      </c>
      <c r="E23">
        <v>1</v>
      </c>
      <c r="F23">
        <v>1</v>
      </c>
      <c r="G23">
        <v>23</v>
      </c>
      <c r="H23">
        <v>2</v>
      </c>
      <c r="I23" t="s">
        <v>385</v>
      </c>
      <c r="J23" t="s">
        <v>386</v>
      </c>
      <c r="K23" t="s">
        <v>387</v>
      </c>
      <c r="L23">
        <v>1368</v>
      </c>
      <c r="N23">
        <v>1011</v>
      </c>
      <c r="O23" t="s">
        <v>354</v>
      </c>
      <c r="P23" t="s">
        <v>354</v>
      </c>
      <c r="Q23">
        <v>1</v>
      </c>
      <c r="W23">
        <v>0</v>
      </c>
      <c r="X23">
        <v>2011995479</v>
      </c>
      <c r="Y23">
        <v>8.5</v>
      </c>
      <c r="AA23">
        <v>0</v>
      </c>
      <c r="AB23">
        <v>2.98</v>
      </c>
      <c r="AC23">
        <v>0.01</v>
      </c>
      <c r="AD23">
        <v>0</v>
      </c>
      <c r="AE23">
        <v>0</v>
      </c>
      <c r="AF23">
        <v>2.98</v>
      </c>
      <c r="AG23">
        <v>0.01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8.5</v>
      </c>
      <c r="AU23" t="s">
        <v>3</v>
      </c>
      <c r="AV23">
        <v>0</v>
      </c>
      <c r="AW23">
        <v>2</v>
      </c>
      <c r="AX23">
        <v>36288567</v>
      </c>
      <c r="AY23">
        <v>1</v>
      </c>
      <c r="AZ23">
        <v>0</v>
      </c>
      <c r="BA23">
        <v>22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Y23*Source!I256</f>
        <v>0</v>
      </c>
      <c r="CY23">
        <f>AB23</f>
        <v>2.98</v>
      </c>
      <c r="CZ23">
        <f>AF23</f>
        <v>2.98</v>
      </c>
      <c r="DA23">
        <f>AJ23</f>
        <v>1</v>
      </c>
      <c r="DB23">
        <f t="shared" si="0"/>
        <v>25.33</v>
      </c>
      <c r="DC23">
        <f t="shared" si="1"/>
        <v>0.09</v>
      </c>
    </row>
    <row r="24" spans="1:107" x14ac:dyDescent="0.2">
      <c r="A24">
        <f>ROW(Source!A256)</f>
        <v>256</v>
      </c>
      <c r="B24">
        <v>36286615</v>
      </c>
      <c r="C24">
        <v>36288562</v>
      </c>
      <c r="D24">
        <v>34890907</v>
      </c>
      <c r="E24">
        <v>1</v>
      </c>
      <c r="F24">
        <v>1</v>
      </c>
      <c r="G24">
        <v>23</v>
      </c>
      <c r="H24">
        <v>3</v>
      </c>
      <c r="I24" t="s">
        <v>388</v>
      </c>
      <c r="J24" t="s">
        <v>389</v>
      </c>
      <c r="K24" t="s">
        <v>390</v>
      </c>
      <c r="L24">
        <v>1354</v>
      </c>
      <c r="N24">
        <v>1010</v>
      </c>
      <c r="O24" t="s">
        <v>104</v>
      </c>
      <c r="P24" t="s">
        <v>104</v>
      </c>
      <c r="Q24">
        <v>1</v>
      </c>
      <c r="W24">
        <v>0</v>
      </c>
      <c r="X24">
        <v>-76876598</v>
      </c>
      <c r="Y24">
        <v>10</v>
      </c>
      <c r="AA24">
        <v>803.98</v>
      </c>
      <c r="AB24">
        <v>0</v>
      </c>
      <c r="AC24">
        <v>0</v>
      </c>
      <c r="AD24">
        <v>0</v>
      </c>
      <c r="AE24">
        <v>803.98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10</v>
      </c>
      <c r="AU24" t="s">
        <v>3</v>
      </c>
      <c r="AV24">
        <v>0</v>
      </c>
      <c r="AW24">
        <v>2</v>
      </c>
      <c r="AX24">
        <v>36288568</v>
      </c>
      <c r="AY24">
        <v>1</v>
      </c>
      <c r="AZ24">
        <v>0</v>
      </c>
      <c r="BA24">
        <v>23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Y24*Source!I256</f>
        <v>0</v>
      </c>
      <c r="CY24">
        <f>AA24</f>
        <v>803.98</v>
      </c>
      <c r="CZ24">
        <f>AE24</f>
        <v>803.98</v>
      </c>
      <c r="DA24">
        <f>AI24</f>
        <v>1</v>
      </c>
      <c r="DB24">
        <f t="shared" si="0"/>
        <v>8039.8</v>
      </c>
      <c r="DC24">
        <f t="shared" si="1"/>
        <v>0</v>
      </c>
    </row>
    <row r="25" spans="1:107" x14ac:dyDescent="0.2">
      <c r="A25">
        <f>ROW(Source!A257)</f>
        <v>257</v>
      </c>
      <c r="B25">
        <v>36286615</v>
      </c>
      <c r="C25">
        <v>36288569</v>
      </c>
      <c r="D25">
        <v>34861490</v>
      </c>
      <c r="E25">
        <v>23</v>
      </c>
      <c r="F25">
        <v>1</v>
      </c>
      <c r="G25">
        <v>23</v>
      </c>
      <c r="H25">
        <v>1</v>
      </c>
      <c r="I25" t="s">
        <v>348</v>
      </c>
      <c r="J25" t="s">
        <v>3</v>
      </c>
      <c r="K25" t="s">
        <v>349</v>
      </c>
      <c r="L25">
        <v>1191</v>
      </c>
      <c r="N25">
        <v>1013</v>
      </c>
      <c r="O25" t="s">
        <v>350</v>
      </c>
      <c r="P25" t="s">
        <v>350</v>
      </c>
      <c r="Q25">
        <v>1</v>
      </c>
      <c r="W25">
        <v>0</v>
      </c>
      <c r="X25">
        <v>476480486</v>
      </c>
      <c r="Y25">
        <v>17.02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17.02</v>
      </c>
      <c r="AU25" t="s">
        <v>3</v>
      </c>
      <c r="AV25">
        <v>1</v>
      </c>
      <c r="AW25">
        <v>2</v>
      </c>
      <c r="AX25">
        <v>36288574</v>
      </c>
      <c r="AY25">
        <v>1</v>
      </c>
      <c r="AZ25">
        <v>0</v>
      </c>
      <c r="BA25">
        <v>24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Y25*Source!I257</f>
        <v>0</v>
      </c>
      <c r="CY25">
        <f>AD25</f>
        <v>0</v>
      </c>
      <c r="CZ25">
        <f>AH25</f>
        <v>0</v>
      </c>
      <c r="DA25">
        <f>AL25</f>
        <v>1</v>
      </c>
      <c r="DB25">
        <f t="shared" si="0"/>
        <v>0</v>
      </c>
      <c r="DC25">
        <f t="shared" si="1"/>
        <v>0</v>
      </c>
    </row>
    <row r="26" spans="1:107" x14ac:dyDescent="0.2">
      <c r="A26">
        <f>ROW(Source!A257)</f>
        <v>257</v>
      </c>
      <c r="B26">
        <v>36286615</v>
      </c>
      <c r="C26">
        <v>36288569</v>
      </c>
      <c r="D26">
        <v>34889715</v>
      </c>
      <c r="E26">
        <v>1</v>
      </c>
      <c r="F26">
        <v>1</v>
      </c>
      <c r="G26">
        <v>23</v>
      </c>
      <c r="H26">
        <v>3</v>
      </c>
      <c r="I26" t="s">
        <v>391</v>
      </c>
      <c r="J26" t="s">
        <v>392</v>
      </c>
      <c r="K26" t="s">
        <v>393</v>
      </c>
      <c r="L26">
        <v>1339</v>
      </c>
      <c r="N26">
        <v>1007</v>
      </c>
      <c r="O26" t="s">
        <v>125</v>
      </c>
      <c r="P26" t="s">
        <v>125</v>
      </c>
      <c r="Q26">
        <v>1</v>
      </c>
      <c r="W26">
        <v>0</v>
      </c>
      <c r="X26">
        <v>167946997</v>
      </c>
      <c r="Y26">
        <v>0.25</v>
      </c>
      <c r="AA26">
        <v>3100.91</v>
      </c>
      <c r="AB26">
        <v>0</v>
      </c>
      <c r="AC26">
        <v>0</v>
      </c>
      <c r="AD26">
        <v>0</v>
      </c>
      <c r="AE26">
        <v>3100.91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0.25</v>
      </c>
      <c r="AU26" t="s">
        <v>3</v>
      </c>
      <c r="AV26">
        <v>0</v>
      </c>
      <c r="AW26">
        <v>2</v>
      </c>
      <c r="AX26">
        <v>36288575</v>
      </c>
      <c r="AY26">
        <v>1</v>
      </c>
      <c r="AZ26">
        <v>0</v>
      </c>
      <c r="BA26">
        <v>25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Y26*Source!I257</f>
        <v>0</v>
      </c>
      <c r="CY26">
        <f>AA26</f>
        <v>3100.91</v>
      </c>
      <c r="CZ26">
        <f>AE26</f>
        <v>3100.91</v>
      </c>
      <c r="DA26">
        <f>AI26</f>
        <v>1</v>
      </c>
      <c r="DB26">
        <f t="shared" si="0"/>
        <v>775.23</v>
      </c>
      <c r="DC26">
        <f t="shared" si="1"/>
        <v>0</v>
      </c>
    </row>
    <row r="27" spans="1:107" x14ac:dyDescent="0.2">
      <c r="A27">
        <f>ROW(Source!A257)</f>
        <v>257</v>
      </c>
      <c r="B27">
        <v>36286615</v>
      </c>
      <c r="C27">
        <v>36288569</v>
      </c>
      <c r="D27">
        <v>34890385</v>
      </c>
      <c r="E27">
        <v>1</v>
      </c>
      <c r="F27">
        <v>1</v>
      </c>
      <c r="G27">
        <v>23</v>
      </c>
      <c r="H27">
        <v>3</v>
      </c>
      <c r="I27" t="s">
        <v>123</v>
      </c>
      <c r="J27" t="s">
        <v>126</v>
      </c>
      <c r="K27" t="s">
        <v>124</v>
      </c>
      <c r="L27">
        <v>1339</v>
      </c>
      <c r="N27">
        <v>1007</v>
      </c>
      <c r="O27" t="s">
        <v>125</v>
      </c>
      <c r="P27" t="s">
        <v>125</v>
      </c>
      <c r="Q27">
        <v>1</v>
      </c>
      <c r="W27">
        <v>1</v>
      </c>
      <c r="X27">
        <v>1623992250</v>
      </c>
      <c r="Y27">
        <v>-8.6</v>
      </c>
      <c r="AA27">
        <v>12884.69</v>
      </c>
      <c r="AB27">
        <v>0</v>
      </c>
      <c r="AC27">
        <v>0</v>
      </c>
      <c r="AD27">
        <v>0</v>
      </c>
      <c r="AE27">
        <v>12884.69</v>
      </c>
      <c r="AF27">
        <v>0</v>
      </c>
      <c r="AG27">
        <v>0</v>
      </c>
      <c r="AH27">
        <v>0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-8.6</v>
      </c>
      <c r="AU27" t="s">
        <v>3</v>
      </c>
      <c r="AV27">
        <v>0</v>
      </c>
      <c r="AW27">
        <v>2</v>
      </c>
      <c r="AX27">
        <v>36288576</v>
      </c>
      <c r="AY27">
        <v>1</v>
      </c>
      <c r="AZ27">
        <v>6144</v>
      </c>
      <c r="BA27">
        <v>26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Y27*Source!I257</f>
        <v>0</v>
      </c>
      <c r="CY27">
        <f>AA27</f>
        <v>12884.69</v>
      </c>
      <c r="CZ27">
        <f>AE27</f>
        <v>12884.69</v>
      </c>
      <c r="DA27">
        <f>AI27</f>
        <v>1</v>
      </c>
      <c r="DB27">
        <f t="shared" si="0"/>
        <v>-110808.33</v>
      </c>
      <c r="DC27">
        <f t="shared" si="1"/>
        <v>0</v>
      </c>
    </row>
    <row r="28" spans="1:107" x14ac:dyDescent="0.2">
      <c r="A28">
        <f>ROW(Source!A257)</f>
        <v>257</v>
      </c>
      <c r="B28">
        <v>36286615</v>
      </c>
      <c r="C28">
        <v>36288569</v>
      </c>
      <c r="D28">
        <v>0</v>
      </c>
      <c r="E28">
        <v>0</v>
      </c>
      <c r="F28">
        <v>1</v>
      </c>
      <c r="G28">
        <v>23</v>
      </c>
      <c r="H28">
        <v>3</v>
      </c>
      <c r="I28" t="s">
        <v>119</v>
      </c>
      <c r="J28" t="s">
        <v>3</v>
      </c>
      <c r="K28" t="s">
        <v>120</v>
      </c>
      <c r="L28">
        <v>1354</v>
      </c>
      <c r="N28">
        <v>1010</v>
      </c>
      <c r="O28" t="s">
        <v>104</v>
      </c>
      <c r="P28" t="s">
        <v>104</v>
      </c>
      <c r="Q28">
        <v>1</v>
      </c>
      <c r="W28">
        <v>0</v>
      </c>
      <c r="X28">
        <v>1267543648</v>
      </c>
      <c r="Y28">
        <v>100</v>
      </c>
      <c r="AA28">
        <v>850</v>
      </c>
      <c r="AB28">
        <v>0</v>
      </c>
      <c r="AC28">
        <v>0</v>
      </c>
      <c r="AD28">
        <v>0</v>
      </c>
      <c r="AE28">
        <v>850</v>
      </c>
      <c r="AF28">
        <v>0</v>
      </c>
      <c r="AG28">
        <v>0</v>
      </c>
      <c r="AH28">
        <v>0</v>
      </c>
      <c r="AI28">
        <v>1</v>
      </c>
      <c r="AJ28">
        <v>1</v>
      </c>
      <c r="AK28">
        <v>1</v>
      </c>
      <c r="AL28">
        <v>1</v>
      </c>
      <c r="AN28">
        <v>0</v>
      </c>
      <c r="AO28">
        <v>0</v>
      </c>
      <c r="AP28">
        <v>0</v>
      </c>
      <c r="AQ28">
        <v>0</v>
      </c>
      <c r="AR28">
        <v>0</v>
      </c>
      <c r="AS28" t="s">
        <v>3</v>
      </c>
      <c r="AT28">
        <v>100</v>
      </c>
      <c r="AU28" t="s">
        <v>3</v>
      </c>
      <c r="AV28">
        <v>0</v>
      </c>
      <c r="AW28">
        <v>1</v>
      </c>
      <c r="AX28">
        <v>-1</v>
      </c>
      <c r="AY28">
        <v>0</v>
      </c>
      <c r="AZ28">
        <v>0</v>
      </c>
      <c r="BA28" t="s">
        <v>3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Y28*Source!I257</f>
        <v>0</v>
      </c>
      <c r="CY28">
        <f>AA28</f>
        <v>850</v>
      </c>
      <c r="CZ28">
        <f>AE28</f>
        <v>850</v>
      </c>
      <c r="DA28">
        <f>AI28</f>
        <v>1</v>
      </c>
      <c r="DB28">
        <f t="shared" si="0"/>
        <v>85000</v>
      </c>
      <c r="DC28">
        <f t="shared" si="1"/>
        <v>0</v>
      </c>
    </row>
    <row r="29" spans="1:107" x14ac:dyDescent="0.2">
      <c r="A29">
        <f>ROW(Source!A482)</f>
        <v>482</v>
      </c>
      <c r="B29">
        <v>36286615</v>
      </c>
      <c r="C29">
        <v>36288842</v>
      </c>
      <c r="D29">
        <v>30297572</v>
      </c>
      <c r="E29">
        <v>1</v>
      </c>
      <c r="F29">
        <v>1</v>
      </c>
      <c r="G29">
        <v>23</v>
      </c>
      <c r="H29">
        <v>3</v>
      </c>
      <c r="I29" t="s">
        <v>205</v>
      </c>
      <c r="J29" t="s">
        <v>207</v>
      </c>
      <c r="K29" t="s">
        <v>206</v>
      </c>
      <c r="L29">
        <v>1348</v>
      </c>
      <c r="N29">
        <v>1009</v>
      </c>
      <c r="O29" t="s">
        <v>171</v>
      </c>
      <c r="P29" t="s">
        <v>171</v>
      </c>
      <c r="Q29">
        <v>1000</v>
      </c>
      <c r="W29">
        <v>1</v>
      </c>
      <c r="X29">
        <v>719642910</v>
      </c>
      <c r="Y29">
        <v>-7.14</v>
      </c>
      <c r="AA29">
        <v>2433.27</v>
      </c>
      <c r="AB29">
        <v>0</v>
      </c>
      <c r="AC29">
        <v>0</v>
      </c>
      <c r="AD29">
        <v>0</v>
      </c>
      <c r="AE29">
        <v>2433.27</v>
      </c>
      <c r="AF29">
        <v>0</v>
      </c>
      <c r="AG29">
        <v>0</v>
      </c>
      <c r="AH29">
        <v>0</v>
      </c>
      <c r="AI29">
        <v>1</v>
      </c>
      <c r="AJ29">
        <v>1</v>
      </c>
      <c r="AK29">
        <v>1</v>
      </c>
      <c r="AL29">
        <v>1</v>
      </c>
      <c r="AN29">
        <v>0</v>
      </c>
      <c r="AO29">
        <v>0</v>
      </c>
      <c r="AP29">
        <v>0</v>
      </c>
      <c r="AQ29">
        <v>0</v>
      </c>
      <c r="AR29">
        <v>0</v>
      </c>
      <c r="AS29" t="s">
        <v>3</v>
      </c>
      <c r="AT29">
        <v>-7.14</v>
      </c>
      <c r="AU29" t="s">
        <v>3</v>
      </c>
      <c r="AV29">
        <v>0</v>
      </c>
      <c r="AW29">
        <v>1</v>
      </c>
      <c r="AX29">
        <v>-1</v>
      </c>
      <c r="AY29">
        <v>0</v>
      </c>
      <c r="AZ29">
        <v>0</v>
      </c>
      <c r="BA29" t="s">
        <v>3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Y29*Source!I482</f>
        <v>0</v>
      </c>
      <c r="CY29">
        <f>AA29</f>
        <v>2433.27</v>
      </c>
      <c r="CZ29">
        <f>AE29</f>
        <v>2433.27</v>
      </c>
      <c r="DA29">
        <f>AI29</f>
        <v>1</v>
      </c>
      <c r="DB29">
        <f t="shared" si="0"/>
        <v>-17373.55</v>
      </c>
      <c r="DC29">
        <f t="shared" si="1"/>
        <v>0</v>
      </c>
    </row>
    <row r="30" spans="1:107" x14ac:dyDescent="0.2">
      <c r="A30">
        <f>ROW(Source!A482)</f>
        <v>482</v>
      </c>
      <c r="B30">
        <v>36286615</v>
      </c>
      <c r="C30">
        <v>36288842</v>
      </c>
      <c r="D30">
        <v>30297572</v>
      </c>
      <c r="E30">
        <v>1</v>
      </c>
      <c r="F30">
        <v>1</v>
      </c>
      <c r="G30">
        <v>23</v>
      </c>
      <c r="H30">
        <v>3</v>
      </c>
      <c r="I30" t="s">
        <v>205</v>
      </c>
      <c r="J30" t="s">
        <v>207</v>
      </c>
      <c r="K30" t="s">
        <v>206</v>
      </c>
      <c r="L30">
        <v>1348</v>
      </c>
      <c r="N30">
        <v>1009</v>
      </c>
      <c r="O30" t="s">
        <v>171</v>
      </c>
      <c r="P30" t="s">
        <v>171</v>
      </c>
      <c r="Q30">
        <v>1000</v>
      </c>
      <c r="W30">
        <v>0</v>
      </c>
      <c r="X30">
        <v>719642910</v>
      </c>
      <c r="Y30">
        <v>11.9</v>
      </c>
      <c r="AA30">
        <v>2433.27</v>
      </c>
      <c r="AB30">
        <v>0</v>
      </c>
      <c r="AC30">
        <v>0</v>
      </c>
      <c r="AD30">
        <v>0</v>
      </c>
      <c r="AE30">
        <v>2433.27</v>
      </c>
      <c r="AF30">
        <v>0</v>
      </c>
      <c r="AG30">
        <v>0</v>
      </c>
      <c r="AH30">
        <v>0</v>
      </c>
      <c r="AI30">
        <v>1</v>
      </c>
      <c r="AJ30">
        <v>1</v>
      </c>
      <c r="AK30">
        <v>1</v>
      </c>
      <c r="AL30">
        <v>1</v>
      </c>
      <c r="AN30">
        <v>0</v>
      </c>
      <c r="AO30">
        <v>0</v>
      </c>
      <c r="AP30">
        <v>0</v>
      </c>
      <c r="AQ30">
        <v>0</v>
      </c>
      <c r="AR30">
        <v>0</v>
      </c>
      <c r="AS30" t="s">
        <v>3</v>
      </c>
      <c r="AT30">
        <v>11.9</v>
      </c>
      <c r="AU30" t="s">
        <v>3</v>
      </c>
      <c r="AV30">
        <v>0</v>
      </c>
      <c r="AW30">
        <v>1</v>
      </c>
      <c r="AX30">
        <v>-1</v>
      </c>
      <c r="AY30">
        <v>0</v>
      </c>
      <c r="AZ30">
        <v>0</v>
      </c>
      <c r="BA30" t="s">
        <v>3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Y30*Source!I482</f>
        <v>0</v>
      </c>
      <c r="CY30">
        <f>AA30</f>
        <v>2433.27</v>
      </c>
      <c r="CZ30">
        <f>AE30</f>
        <v>2433.27</v>
      </c>
      <c r="DA30">
        <f>AI30</f>
        <v>1</v>
      </c>
      <c r="DB30">
        <f t="shared" si="0"/>
        <v>28955.91</v>
      </c>
      <c r="DC30">
        <f t="shared" si="1"/>
        <v>0</v>
      </c>
    </row>
    <row r="31" spans="1:107" x14ac:dyDescent="0.2">
      <c r="A31">
        <f>ROW(Source!A519)</f>
        <v>519</v>
      </c>
      <c r="B31">
        <v>36286615</v>
      </c>
      <c r="C31">
        <v>36288847</v>
      </c>
      <c r="D31">
        <v>34861490</v>
      </c>
      <c r="E31">
        <v>23</v>
      </c>
      <c r="F31">
        <v>1</v>
      </c>
      <c r="G31">
        <v>23</v>
      </c>
      <c r="H31">
        <v>1</v>
      </c>
      <c r="I31" t="s">
        <v>348</v>
      </c>
      <c r="J31" t="s">
        <v>3</v>
      </c>
      <c r="K31" t="s">
        <v>349</v>
      </c>
      <c r="L31">
        <v>1191</v>
      </c>
      <c r="N31">
        <v>1013</v>
      </c>
      <c r="O31" t="s">
        <v>350</v>
      </c>
      <c r="P31" t="s">
        <v>350</v>
      </c>
      <c r="Q31">
        <v>1</v>
      </c>
      <c r="W31">
        <v>0</v>
      </c>
      <c r="X31">
        <v>476480486</v>
      </c>
      <c r="Y31">
        <v>24.84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24.84</v>
      </c>
      <c r="AU31" t="s">
        <v>3</v>
      </c>
      <c r="AV31">
        <v>1</v>
      </c>
      <c r="AW31">
        <v>2</v>
      </c>
      <c r="AX31">
        <v>36288857</v>
      </c>
      <c r="AY31">
        <v>1</v>
      </c>
      <c r="AZ31">
        <v>0</v>
      </c>
      <c r="BA31">
        <v>27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Y31*Source!I519</f>
        <v>0</v>
      </c>
      <c r="CY31">
        <f>AD31</f>
        <v>0</v>
      </c>
      <c r="CZ31">
        <f>AH31</f>
        <v>0</v>
      </c>
      <c r="DA31">
        <f>AL31</f>
        <v>1</v>
      </c>
      <c r="DB31">
        <f t="shared" si="0"/>
        <v>0</v>
      </c>
      <c r="DC31">
        <f t="shared" si="1"/>
        <v>0</v>
      </c>
    </row>
    <row r="32" spans="1:107" x14ac:dyDescent="0.2">
      <c r="A32">
        <f>ROW(Source!A519)</f>
        <v>519</v>
      </c>
      <c r="B32">
        <v>36286615</v>
      </c>
      <c r="C32">
        <v>36288847</v>
      </c>
      <c r="D32">
        <v>34885924</v>
      </c>
      <c r="E32">
        <v>1</v>
      </c>
      <c r="F32">
        <v>1</v>
      </c>
      <c r="G32">
        <v>23</v>
      </c>
      <c r="H32">
        <v>2</v>
      </c>
      <c r="I32" t="s">
        <v>394</v>
      </c>
      <c r="J32" t="s">
        <v>395</v>
      </c>
      <c r="K32" t="s">
        <v>396</v>
      </c>
      <c r="L32">
        <v>1368</v>
      </c>
      <c r="N32">
        <v>1011</v>
      </c>
      <c r="O32" t="s">
        <v>354</v>
      </c>
      <c r="P32" t="s">
        <v>354</v>
      </c>
      <c r="Q32">
        <v>1</v>
      </c>
      <c r="W32">
        <v>0</v>
      </c>
      <c r="X32">
        <v>1363826350</v>
      </c>
      <c r="Y32">
        <v>2.94</v>
      </c>
      <c r="AA32">
        <v>0</v>
      </c>
      <c r="AB32">
        <v>833.19</v>
      </c>
      <c r="AC32">
        <v>426.11</v>
      </c>
      <c r="AD32">
        <v>0</v>
      </c>
      <c r="AE32">
        <v>0</v>
      </c>
      <c r="AF32">
        <v>833.19</v>
      </c>
      <c r="AG32">
        <v>426.11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2.94</v>
      </c>
      <c r="AU32" t="s">
        <v>3</v>
      </c>
      <c r="AV32">
        <v>0</v>
      </c>
      <c r="AW32">
        <v>2</v>
      </c>
      <c r="AX32">
        <v>36288858</v>
      </c>
      <c r="AY32">
        <v>1</v>
      </c>
      <c r="AZ32">
        <v>0</v>
      </c>
      <c r="BA32">
        <v>28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Y32*Source!I519</f>
        <v>0</v>
      </c>
      <c r="CY32">
        <f t="shared" ref="CY32:CY37" si="2">AB32</f>
        <v>833.19</v>
      </c>
      <c r="CZ32">
        <f t="shared" ref="CZ32:CZ37" si="3">AF32</f>
        <v>833.19</v>
      </c>
      <c r="DA32">
        <f t="shared" ref="DA32:DA37" si="4">AJ32</f>
        <v>1</v>
      </c>
      <c r="DB32">
        <f t="shared" si="0"/>
        <v>2449.58</v>
      </c>
      <c r="DC32">
        <f t="shared" si="1"/>
        <v>1252.76</v>
      </c>
    </row>
    <row r="33" spans="1:107" x14ac:dyDescent="0.2">
      <c r="A33">
        <f>ROW(Source!A519)</f>
        <v>519</v>
      </c>
      <c r="B33">
        <v>36286615</v>
      </c>
      <c r="C33">
        <v>36288847</v>
      </c>
      <c r="D33">
        <v>34886101</v>
      </c>
      <c r="E33">
        <v>1</v>
      </c>
      <c r="F33">
        <v>1</v>
      </c>
      <c r="G33">
        <v>23</v>
      </c>
      <c r="H33">
        <v>2</v>
      </c>
      <c r="I33" t="s">
        <v>397</v>
      </c>
      <c r="J33" t="s">
        <v>398</v>
      </c>
      <c r="K33" t="s">
        <v>399</v>
      </c>
      <c r="L33">
        <v>1368</v>
      </c>
      <c r="N33">
        <v>1011</v>
      </c>
      <c r="O33" t="s">
        <v>354</v>
      </c>
      <c r="P33" t="s">
        <v>354</v>
      </c>
      <c r="Q33">
        <v>1</v>
      </c>
      <c r="W33">
        <v>0</v>
      </c>
      <c r="X33">
        <v>98306237</v>
      </c>
      <c r="Y33">
        <v>1.1399999999999999</v>
      </c>
      <c r="AA33">
        <v>0</v>
      </c>
      <c r="AB33">
        <v>1869.26</v>
      </c>
      <c r="AC33">
        <v>392.58</v>
      </c>
      <c r="AD33">
        <v>0</v>
      </c>
      <c r="AE33">
        <v>0</v>
      </c>
      <c r="AF33">
        <v>1869.26</v>
      </c>
      <c r="AG33">
        <v>392.58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1.1399999999999999</v>
      </c>
      <c r="AU33" t="s">
        <v>3</v>
      </c>
      <c r="AV33">
        <v>0</v>
      </c>
      <c r="AW33">
        <v>2</v>
      </c>
      <c r="AX33">
        <v>36288859</v>
      </c>
      <c r="AY33">
        <v>1</v>
      </c>
      <c r="AZ33">
        <v>0</v>
      </c>
      <c r="BA33">
        <v>29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Y33*Source!I519</f>
        <v>0</v>
      </c>
      <c r="CY33">
        <f t="shared" si="2"/>
        <v>1869.26</v>
      </c>
      <c r="CZ33">
        <f t="shared" si="3"/>
        <v>1869.26</v>
      </c>
      <c r="DA33">
        <f t="shared" si="4"/>
        <v>1</v>
      </c>
      <c r="DB33">
        <f t="shared" ref="DB33:DB64" si="5">ROUND(ROUND(AT33*CZ33,2),6)</f>
        <v>2130.96</v>
      </c>
      <c r="DC33">
        <f t="shared" ref="DC33:DC64" si="6">ROUND(ROUND(AT33*AG33,2),6)</f>
        <v>447.54</v>
      </c>
    </row>
    <row r="34" spans="1:107" x14ac:dyDescent="0.2">
      <c r="A34">
        <f>ROW(Source!A519)</f>
        <v>519</v>
      </c>
      <c r="B34">
        <v>36286615</v>
      </c>
      <c r="C34">
        <v>36288847</v>
      </c>
      <c r="D34">
        <v>34886086</v>
      </c>
      <c r="E34">
        <v>1</v>
      </c>
      <c r="F34">
        <v>1</v>
      </c>
      <c r="G34">
        <v>23</v>
      </c>
      <c r="H34">
        <v>2</v>
      </c>
      <c r="I34" t="s">
        <v>400</v>
      </c>
      <c r="J34" t="s">
        <v>401</v>
      </c>
      <c r="K34" t="s">
        <v>402</v>
      </c>
      <c r="L34">
        <v>1368</v>
      </c>
      <c r="N34">
        <v>1011</v>
      </c>
      <c r="O34" t="s">
        <v>354</v>
      </c>
      <c r="P34" t="s">
        <v>354</v>
      </c>
      <c r="Q34">
        <v>1</v>
      </c>
      <c r="W34">
        <v>0</v>
      </c>
      <c r="X34">
        <v>1569138426</v>
      </c>
      <c r="Y34">
        <v>8.9600000000000009</v>
      </c>
      <c r="AA34">
        <v>0</v>
      </c>
      <c r="AB34">
        <v>1117.3800000000001</v>
      </c>
      <c r="AC34">
        <v>453.76</v>
      </c>
      <c r="AD34">
        <v>0</v>
      </c>
      <c r="AE34">
        <v>0</v>
      </c>
      <c r="AF34">
        <v>1117.3800000000001</v>
      </c>
      <c r="AG34">
        <v>453.76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8.9600000000000009</v>
      </c>
      <c r="AU34" t="s">
        <v>3</v>
      </c>
      <c r="AV34">
        <v>0</v>
      </c>
      <c r="AW34">
        <v>2</v>
      </c>
      <c r="AX34">
        <v>36288860</v>
      </c>
      <c r="AY34">
        <v>1</v>
      </c>
      <c r="AZ34">
        <v>0</v>
      </c>
      <c r="BA34">
        <v>30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Y34*Source!I519</f>
        <v>0</v>
      </c>
      <c r="CY34">
        <f t="shared" si="2"/>
        <v>1117.3800000000001</v>
      </c>
      <c r="CZ34">
        <f t="shared" si="3"/>
        <v>1117.3800000000001</v>
      </c>
      <c r="DA34">
        <f t="shared" si="4"/>
        <v>1</v>
      </c>
      <c r="DB34">
        <f t="shared" si="5"/>
        <v>10011.719999999999</v>
      </c>
      <c r="DC34">
        <f t="shared" si="6"/>
        <v>4065.69</v>
      </c>
    </row>
    <row r="35" spans="1:107" x14ac:dyDescent="0.2">
      <c r="A35">
        <f>ROW(Source!A519)</f>
        <v>519</v>
      </c>
      <c r="B35">
        <v>36286615</v>
      </c>
      <c r="C35">
        <v>36288847</v>
      </c>
      <c r="D35">
        <v>34886087</v>
      </c>
      <c r="E35">
        <v>1</v>
      </c>
      <c r="F35">
        <v>1</v>
      </c>
      <c r="G35">
        <v>23</v>
      </c>
      <c r="H35">
        <v>2</v>
      </c>
      <c r="I35" t="s">
        <v>403</v>
      </c>
      <c r="J35" t="s">
        <v>404</v>
      </c>
      <c r="K35" t="s">
        <v>405</v>
      </c>
      <c r="L35">
        <v>1368</v>
      </c>
      <c r="N35">
        <v>1011</v>
      </c>
      <c r="O35" t="s">
        <v>354</v>
      </c>
      <c r="P35" t="s">
        <v>354</v>
      </c>
      <c r="Q35">
        <v>1</v>
      </c>
      <c r="W35">
        <v>0</v>
      </c>
      <c r="X35">
        <v>2013931268</v>
      </c>
      <c r="Y35">
        <v>18.25</v>
      </c>
      <c r="AA35">
        <v>0</v>
      </c>
      <c r="AB35">
        <v>1642.62</v>
      </c>
      <c r="AC35">
        <v>616.87</v>
      </c>
      <c r="AD35">
        <v>0</v>
      </c>
      <c r="AE35">
        <v>0</v>
      </c>
      <c r="AF35">
        <v>1642.62</v>
      </c>
      <c r="AG35">
        <v>616.87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18.25</v>
      </c>
      <c r="AU35" t="s">
        <v>3</v>
      </c>
      <c r="AV35">
        <v>0</v>
      </c>
      <c r="AW35">
        <v>2</v>
      </c>
      <c r="AX35">
        <v>36288861</v>
      </c>
      <c r="AY35">
        <v>1</v>
      </c>
      <c r="AZ35">
        <v>0</v>
      </c>
      <c r="BA35">
        <v>31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Y35*Source!I519</f>
        <v>0</v>
      </c>
      <c r="CY35">
        <f t="shared" si="2"/>
        <v>1642.62</v>
      </c>
      <c r="CZ35">
        <f t="shared" si="3"/>
        <v>1642.62</v>
      </c>
      <c r="DA35">
        <f t="shared" si="4"/>
        <v>1</v>
      </c>
      <c r="DB35">
        <f t="shared" si="5"/>
        <v>29977.82</v>
      </c>
      <c r="DC35">
        <f t="shared" si="6"/>
        <v>11257.88</v>
      </c>
    </row>
    <row r="36" spans="1:107" x14ac:dyDescent="0.2">
      <c r="A36">
        <f>ROW(Source!A519)</f>
        <v>519</v>
      </c>
      <c r="B36">
        <v>36286615</v>
      </c>
      <c r="C36">
        <v>36288847</v>
      </c>
      <c r="D36">
        <v>34886125</v>
      </c>
      <c r="E36">
        <v>1</v>
      </c>
      <c r="F36">
        <v>1</v>
      </c>
      <c r="G36">
        <v>23</v>
      </c>
      <c r="H36">
        <v>2</v>
      </c>
      <c r="I36" t="s">
        <v>406</v>
      </c>
      <c r="J36" t="s">
        <v>407</v>
      </c>
      <c r="K36" t="s">
        <v>408</v>
      </c>
      <c r="L36">
        <v>1368</v>
      </c>
      <c r="N36">
        <v>1011</v>
      </c>
      <c r="O36" t="s">
        <v>354</v>
      </c>
      <c r="P36" t="s">
        <v>354</v>
      </c>
      <c r="Q36">
        <v>1</v>
      </c>
      <c r="W36">
        <v>0</v>
      </c>
      <c r="X36">
        <v>-487494702</v>
      </c>
      <c r="Y36">
        <v>2.2400000000000002</v>
      </c>
      <c r="AA36">
        <v>0</v>
      </c>
      <c r="AB36">
        <v>1297.54</v>
      </c>
      <c r="AC36">
        <v>549.04</v>
      </c>
      <c r="AD36">
        <v>0</v>
      </c>
      <c r="AE36">
        <v>0</v>
      </c>
      <c r="AF36">
        <v>1297.54</v>
      </c>
      <c r="AG36">
        <v>549.04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2.2400000000000002</v>
      </c>
      <c r="AU36" t="s">
        <v>3</v>
      </c>
      <c r="AV36">
        <v>0</v>
      </c>
      <c r="AW36">
        <v>2</v>
      </c>
      <c r="AX36">
        <v>36288862</v>
      </c>
      <c r="AY36">
        <v>1</v>
      </c>
      <c r="AZ36">
        <v>0</v>
      </c>
      <c r="BA36">
        <v>32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Y36*Source!I519</f>
        <v>0</v>
      </c>
      <c r="CY36">
        <f t="shared" si="2"/>
        <v>1297.54</v>
      </c>
      <c r="CZ36">
        <f t="shared" si="3"/>
        <v>1297.54</v>
      </c>
      <c r="DA36">
        <f t="shared" si="4"/>
        <v>1</v>
      </c>
      <c r="DB36">
        <f t="shared" si="5"/>
        <v>2906.49</v>
      </c>
      <c r="DC36">
        <f t="shared" si="6"/>
        <v>1229.8499999999999</v>
      </c>
    </row>
    <row r="37" spans="1:107" x14ac:dyDescent="0.2">
      <c r="A37">
        <f>ROW(Source!A519)</f>
        <v>519</v>
      </c>
      <c r="B37">
        <v>36286615</v>
      </c>
      <c r="C37">
        <v>36288847</v>
      </c>
      <c r="D37">
        <v>34886091</v>
      </c>
      <c r="E37">
        <v>1</v>
      </c>
      <c r="F37">
        <v>1</v>
      </c>
      <c r="G37">
        <v>23</v>
      </c>
      <c r="H37">
        <v>2</v>
      </c>
      <c r="I37" t="s">
        <v>409</v>
      </c>
      <c r="J37" t="s">
        <v>410</v>
      </c>
      <c r="K37" t="s">
        <v>411</v>
      </c>
      <c r="L37">
        <v>1368</v>
      </c>
      <c r="N37">
        <v>1011</v>
      </c>
      <c r="O37" t="s">
        <v>354</v>
      </c>
      <c r="P37" t="s">
        <v>354</v>
      </c>
      <c r="Q37">
        <v>1</v>
      </c>
      <c r="W37">
        <v>0</v>
      </c>
      <c r="X37">
        <v>216953472</v>
      </c>
      <c r="Y37">
        <v>0.65</v>
      </c>
      <c r="AA37">
        <v>0</v>
      </c>
      <c r="AB37">
        <v>1772.7</v>
      </c>
      <c r="AC37">
        <v>583.58000000000004</v>
      </c>
      <c r="AD37">
        <v>0</v>
      </c>
      <c r="AE37">
        <v>0</v>
      </c>
      <c r="AF37">
        <v>1772.7</v>
      </c>
      <c r="AG37">
        <v>583.58000000000004</v>
      </c>
      <c r="AH37">
        <v>0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0.65</v>
      </c>
      <c r="AU37" t="s">
        <v>3</v>
      </c>
      <c r="AV37">
        <v>0</v>
      </c>
      <c r="AW37">
        <v>2</v>
      </c>
      <c r="AX37">
        <v>36288863</v>
      </c>
      <c r="AY37">
        <v>1</v>
      </c>
      <c r="AZ37">
        <v>0</v>
      </c>
      <c r="BA37">
        <v>33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Y37*Source!I519</f>
        <v>0</v>
      </c>
      <c r="CY37">
        <f t="shared" si="2"/>
        <v>1772.7</v>
      </c>
      <c r="CZ37">
        <f t="shared" si="3"/>
        <v>1772.7</v>
      </c>
      <c r="DA37">
        <f t="shared" si="4"/>
        <v>1</v>
      </c>
      <c r="DB37">
        <f t="shared" si="5"/>
        <v>1152.26</v>
      </c>
      <c r="DC37">
        <f t="shared" si="6"/>
        <v>379.33</v>
      </c>
    </row>
    <row r="38" spans="1:107" x14ac:dyDescent="0.2">
      <c r="A38">
        <f>ROW(Source!A519)</f>
        <v>519</v>
      </c>
      <c r="B38">
        <v>36286615</v>
      </c>
      <c r="C38">
        <v>36288847</v>
      </c>
      <c r="D38">
        <v>34888018</v>
      </c>
      <c r="E38">
        <v>1</v>
      </c>
      <c r="F38">
        <v>1</v>
      </c>
      <c r="G38">
        <v>23</v>
      </c>
      <c r="H38">
        <v>3</v>
      </c>
      <c r="I38" t="s">
        <v>412</v>
      </c>
      <c r="J38" t="s">
        <v>413</v>
      </c>
      <c r="K38" t="s">
        <v>414</v>
      </c>
      <c r="L38">
        <v>1339</v>
      </c>
      <c r="N38">
        <v>1007</v>
      </c>
      <c r="O38" t="s">
        <v>125</v>
      </c>
      <c r="P38" t="s">
        <v>125</v>
      </c>
      <c r="Q38">
        <v>1</v>
      </c>
      <c r="W38">
        <v>0</v>
      </c>
      <c r="X38">
        <v>1181658675</v>
      </c>
      <c r="Y38">
        <v>126</v>
      </c>
      <c r="AA38">
        <v>1906.02</v>
      </c>
      <c r="AB38">
        <v>0</v>
      </c>
      <c r="AC38">
        <v>0</v>
      </c>
      <c r="AD38">
        <v>0</v>
      </c>
      <c r="AE38">
        <v>1906.02</v>
      </c>
      <c r="AF38">
        <v>0</v>
      </c>
      <c r="AG38">
        <v>0</v>
      </c>
      <c r="AH38">
        <v>0</v>
      </c>
      <c r="AI38">
        <v>1</v>
      </c>
      <c r="AJ38">
        <v>1</v>
      </c>
      <c r="AK38">
        <v>1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126</v>
      </c>
      <c r="AU38" t="s">
        <v>3</v>
      </c>
      <c r="AV38">
        <v>0</v>
      </c>
      <c r="AW38">
        <v>2</v>
      </c>
      <c r="AX38">
        <v>36288864</v>
      </c>
      <c r="AY38">
        <v>1</v>
      </c>
      <c r="AZ38">
        <v>0</v>
      </c>
      <c r="BA38">
        <v>34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Y38*Source!I519</f>
        <v>0</v>
      </c>
      <c r="CY38">
        <f>AA38</f>
        <v>1906.02</v>
      </c>
      <c r="CZ38">
        <f>AE38</f>
        <v>1906.02</v>
      </c>
      <c r="DA38">
        <f>AI38</f>
        <v>1</v>
      </c>
      <c r="DB38">
        <f t="shared" si="5"/>
        <v>240158.52</v>
      </c>
      <c r="DC38">
        <f t="shared" si="6"/>
        <v>0</v>
      </c>
    </row>
    <row r="39" spans="1:107" x14ac:dyDescent="0.2">
      <c r="A39">
        <f>ROW(Source!A519)</f>
        <v>519</v>
      </c>
      <c r="B39">
        <v>36286615</v>
      </c>
      <c r="C39">
        <v>36288847</v>
      </c>
      <c r="D39">
        <v>34888734</v>
      </c>
      <c r="E39">
        <v>1</v>
      </c>
      <c r="F39">
        <v>1</v>
      </c>
      <c r="G39">
        <v>23</v>
      </c>
      <c r="H39">
        <v>3</v>
      </c>
      <c r="I39" t="s">
        <v>415</v>
      </c>
      <c r="J39" t="s">
        <v>416</v>
      </c>
      <c r="K39" t="s">
        <v>417</v>
      </c>
      <c r="L39">
        <v>1339</v>
      </c>
      <c r="N39">
        <v>1007</v>
      </c>
      <c r="O39" t="s">
        <v>125</v>
      </c>
      <c r="P39" t="s">
        <v>125</v>
      </c>
      <c r="Q39">
        <v>1</v>
      </c>
      <c r="W39">
        <v>0</v>
      </c>
      <c r="X39">
        <v>209670377</v>
      </c>
      <c r="Y39">
        <v>7</v>
      </c>
      <c r="AA39">
        <v>32.25</v>
      </c>
      <c r="AB39">
        <v>0</v>
      </c>
      <c r="AC39">
        <v>0</v>
      </c>
      <c r="AD39">
        <v>0</v>
      </c>
      <c r="AE39">
        <v>32.25</v>
      </c>
      <c r="AF39">
        <v>0</v>
      </c>
      <c r="AG39">
        <v>0</v>
      </c>
      <c r="AH39">
        <v>0</v>
      </c>
      <c r="AI39">
        <v>1</v>
      </c>
      <c r="AJ39">
        <v>1</v>
      </c>
      <c r="AK39">
        <v>1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7</v>
      </c>
      <c r="AU39" t="s">
        <v>3</v>
      </c>
      <c r="AV39">
        <v>0</v>
      </c>
      <c r="AW39">
        <v>2</v>
      </c>
      <c r="AX39">
        <v>36288865</v>
      </c>
      <c r="AY39">
        <v>1</v>
      </c>
      <c r="AZ39">
        <v>0</v>
      </c>
      <c r="BA39">
        <v>35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Y39*Source!I519</f>
        <v>0</v>
      </c>
      <c r="CY39">
        <f>AA39</f>
        <v>32.25</v>
      </c>
      <c r="CZ39">
        <f>AE39</f>
        <v>32.25</v>
      </c>
      <c r="DA39">
        <f>AI39</f>
        <v>1</v>
      </c>
      <c r="DB39">
        <f t="shared" si="5"/>
        <v>225.75</v>
      </c>
      <c r="DC39">
        <f t="shared" si="6"/>
        <v>0</v>
      </c>
    </row>
    <row r="40" spans="1:107" x14ac:dyDescent="0.2">
      <c r="A40">
        <f>ROW(Source!A520)</f>
        <v>520</v>
      </c>
      <c r="B40">
        <v>36286615</v>
      </c>
      <c r="C40">
        <v>36288866</v>
      </c>
      <c r="D40">
        <v>34861490</v>
      </c>
      <c r="E40">
        <v>23</v>
      </c>
      <c r="F40">
        <v>1</v>
      </c>
      <c r="G40">
        <v>23</v>
      </c>
      <c r="H40">
        <v>1</v>
      </c>
      <c r="I40" t="s">
        <v>348</v>
      </c>
      <c r="J40" t="s">
        <v>3</v>
      </c>
      <c r="K40" t="s">
        <v>349</v>
      </c>
      <c r="L40">
        <v>1191</v>
      </c>
      <c r="N40">
        <v>1013</v>
      </c>
      <c r="O40" t="s">
        <v>350</v>
      </c>
      <c r="P40" t="s">
        <v>350</v>
      </c>
      <c r="Q40">
        <v>1</v>
      </c>
      <c r="W40">
        <v>0</v>
      </c>
      <c r="X40">
        <v>476480486</v>
      </c>
      <c r="Y40">
        <v>54.6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1</v>
      </c>
      <c r="AJ40">
        <v>1</v>
      </c>
      <c r="AK40">
        <v>1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54.6</v>
      </c>
      <c r="AU40" t="s">
        <v>3</v>
      </c>
      <c r="AV40">
        <v>1</v>
      </c>
      <c r="AW40">
        <v>2</v>
      </c>
      <c r="AX40">
        <v>36288872</v>
      </c>
      <c r="AY40">
        <v>1</v>
      </c>
      <c r="AZ40">
        <v>0</v>
      </c>
      <c r="BA40">
        <v>36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Y40*Source!I520</f>
        <v>0</v>
      </c>
      <c r="CY40">
        <f>AD40</f>
        <v>0</v>
      </c>
      <c r="CZ40">
        <f>AH40</f>
        <v>0</v>
      </c>
      <c r="DA40">
        <f>AL40</f>
        <v>1</v>
      </c>
      <c r="DB40">
        <f t="shared" si="5"/>
        <v>0</v>
      </c>
      <c r="DC40">
        <f t="shared" si="6"/>
        <v>0</v>
      </c>
    </row>
    <row r="41" spans="1:107" x14ac:dyDescent="0.2">
      <c r="A41">
        <f>ROW(Source!A520)</f>
        <v>520</v>
      </c>
      <c r="B41">
        <v>36286615</v>
      </c>
      <c r="C41">
        <v>36288866</v>
      </c>
      <c r="D41">
        <v>34886086</v>
      </c>
      <c r="E41">
        <v>1</v>
      </c>
      <c r="F41">
        <v>1</v>
      </c>
      <c r="G41">
        <v>23</v>
      </c>
      <c r="H41">
        <v>2</v>
      </c>
      <c r="I41" t="s">
        <v>400</v>
      </c>
      <c r="J41" t="s">
        <v>401</v>
      </c>
      <c r="K41" t="s">
        <v>402</v>
      </c>
      <c r="L41">
        <v>1368</v>
      </c>
      <c r="N41">
        <v>1011</v>
      </c>
      <c r="O41" t="s">
        <v>354</v>
      </c>
      <c r="P41" t="s">
        <v>354</v>
      </c>
      <c r="Q41">
        <v>1</v>
      </c>
      <c r="W41">
        <v>0</v>
      </c>
      <c r="X41">
        <v>1569138426</v>
      </c>
      <c r="Y41">
        <v>7.48</v>
      </c>
      <c r="AA41">
        <v>0</v>
      </c>
      <c r="AB41">
        <v>1117.3800000000001</v>
      </c>
      <c r="AC41">
        <v>453.76</v>
      </c>
      <c r="AD41">
        <v>0</v>
      </c>
      <c r="AE41">
        <v>0</v>
      </c>
      <c r="AF41">
        <v>1117.3800000000001</v>
      </c>
      <c r="AG41">
        <v>453.76</v>
      </c>
      <c r="AH41">
        <v>0</v>
      </c>
      <c r="AI41">
        <v>1</v>
      </c>
      <c r="AJ41">
        <v>1</v>
      </c>
      <c r="AK41">
        <v>1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7.48</v>
      </c>
      <c r="AU41" t="s">
        <v>3</v>
      </c>
      <c r="AV41">
        <v>0</v>
      </c>
      <c r="AW41">
        <v>2</v>
      </c>
      <c r="AX41">
        <v>36288873</v>
      </c>
      <c r="AY41">
        <v>1</v>
      </c>
      <c r="AZ41">
        <v>0</v>
      </c>
      <c r="BA41">
        <v>37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Y41*Source!I520</f>
        <v>0</v>
      </c>
      <c r="CY41">
        <f>AB41</f>
        <v>1117.3800000000001</v>
      </c>
      <c r="CZ41">
        <f>AF41</f>
        <v>1117.3800000000001</v>
      </c>
      <c r="DA41">
        <f>AJ41</f>
        <v>1</v>
      </c>
      <c r="DB41">
        <f t="shared" si="5"/>
        <v>8358</v>
      </c>
      <c r="DC41">
        <f t="shared" si="6"/>
        <v>3394.12</v>
      </c>
    </row>
    <row r="42" spans="1:107" x14ac:dyDescent="0.2">
      <c r="A42">
        <f>ROW(Source!A520)</f>
        <v>520</v>
      </c>
      <c r="B42">
        <v>36286615</v>
      </c>
      <c r="C42">
        <v>36288866</v>
      </c>
      <c r="D42">
        <v>34886087</v>
      </c>
      <c r="E42">
        <v>1</v>
      </c>
      <c r="F42">
        <v>1</v>
      </c>
      <c r="G42">
        <v>23</v>
      </c>
      <c r="H42">
        <v>2</v>
      </c>
      <c r="I42" t="s">
        <v>403</v>
      </c>
      <c r="J42" t="s">
        <v>404</v>
      </c>
      <c r="K42" t="s">
        <v>405</v>
      </c>
      <c r="L42">
        <v>1368</v>
      </c>
      <c r="N42">
        <v>1011</v>
      </c>
      <c r="O42" t="s">
        <v>354</v>
      </c>
      <c r="P42" t="s">
        <v>354</v>
      </c>
      <c r="Q42">
        <v>1</v>
      </c>
      <c r="W42">
        <v>0</v>
      </c>
      <c r="X42">
        <v>2013931268</v>
      </c>
      <c r="Y42">
        <v>11.9</v>
      </c>
      <c r="AA42">
        <v>0</v>
      </c>
      <c r="AB42">
        <v>1642.62</v>
      </c>
      <c r="AC42">
        <v>616.87</v>
      </c>
      <c r="AD42">
        <v>0</v>
      </c>
      <c r="AE42">
        <v>0</v>
      </c>
      <c r="AF42">
        <v>1642.62</v>
      </c>
      <c r="AG42">
        <v>616.87</v>
      </c>
      <c r="AH42">
        <v>0</v>
      </c>
      <c r="AI42">
        <v>1</v>
      </c>
      <c r="AJ42">
        <v>1</v>
      </c>
      <c r="AK42">
        <v>1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11.9</v>
      </c>
      <c r="AU42" t="s">
        <v>3</v>
      </c>
      <c r="AV42">
        <v>0</v>
      </c>
      <c r="AW42">
        <v>2</v>
      </c>
      <c r="AX42">
        <v>36288874</v>
      </c>
      <c r="AY42">
        <v>1</v>
      </c>
      <c r="AZ42">
        <v>0</v>
      </c>
      <c r="BA42">
        <v>38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Y42*Source!I520</f>
        <v>0</v>
      </c>
      <c r="CY42">
        <f>AB42</f>
        <v>1642.62</v>
      </c>
      <c r="CZ42">
        <f>AF42</f>
        <v>1642.62</v>
      </c>
      <c r="DA42">
        <f>AJ42</f>
        <v>1</v>
      </c>
      <c r="DB42">
        <f t="shared" si="5"/>
        <v>19547.18</v>
      </c>
      <c r="DC42">
        <f t="shared" si="6"/>
        <v>7340.75</v>
      </c>
    </row>
    <row r="43" spans="1:107" x14ac:dyDescent="0.2">
      <c r="A43">
        <f>ROW(Source!A520)</f>
        <v>520</v>
      </c>
      <c r="B43">
        <v>36286615</v>
      </c>
      <c r="C43">
        <v>36288866</v>
      </c>
      <c r="D43">
        <v>34889865</v>
      </c>
      <c r="E43">
        <v>1</v>
      </c>
      <c r="F43">
        <v>1</v>
      </c>
      <c r="G43">
        <v>23</v>
      </c>
      <c r="H43">
        <v>3</v>
      </c>
      <c r="I43" t="s">
        <v>205</v>
      </c>
      <c r="J43" t="s">
        <v>223</v>
      </c>
      <c r="K43" t="s">
        <v>206</v>
      </c>
      <c r="L43">
        <v>1348</v>
      </c>
      <c r="N43">
        <v>1009</v>
      </c>
      <c r="O43" t="s">
        <v>171</v>
      </c>
      <c r="P43" t="s">
        <v>171</v>
      </c>
      <c r="Q43">
        <v>1000</v>
      </c>
      <c r="W43">
        <v>0</v>
      </c>
      <c r="X43">
        <v>633964965</v>
      </c>
      <c r="Y43">
        <v>101</v>
      </c>
      <c r="AA43">
        <v>2653.46</v>
      </c>
      <c r="AB43">
        <v>0</v>
      </c>
      <c r="AC43">
        <v>0</v>
      </c>
      <c r="AD43">
        <v>0</v>
      </c>
      <c r="AE43">
        <v>2653.46</v>
      </c>
      <c r="AF43">
        <v>0</v>
      </c>
      <c r="AG43">
        <v>0</v>
      </c>
      <c r="AH43">
        <v>0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0</v>
      </c>
      <c r="AP43">
        <v>0</v>
      </c>
      <c r="AQ43">
        <v>0</v>
      </c>
      <c r="AR43">
        <v>0</v>
      </c>
      <c r="AS43" t="s">
        <v>3</v>
      </c>
      <c r="AT43">
        <v>101</v>
      </c>
      <c r="AU43" t="s">
        <v>3</v>
      </c>
      <c r="AV43">
        <v>0</v>
      </c>
      <c r="AW43">
        <v>1</v>
      </c>
      <c r="AX43">
        <v>-1</v>
      </c>
      <c r="AY43">
        <v>0</v>
      </c>
      <c r="AZ43">
        <v>0</v>
      </c>
      <c r="BA43" t="s">
        <v>3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Y43*Source!I520</f>
        <v>0</v>
      </c>
      <c r="CY43">
        <f>AA43</f>
        <v>2653.46</v>
      </c>
      <c r="CZ43">
        <f>AE43</f>
        <v>2653.46</v>
      </c>
      <c r="DA43">
        <f>AI43</f>
        <v>1</v>
      </c>
      <c r="DB43">
        <f t="shared" si="5"/>
        <v>267999.46000000002</v>
      </c>
      <c r="DC43">
        <f t="shared" si="6"/>
        <v>0</v>
      </c>
    </row>
    <row r="44" spans="1:107" x14ac:dyDescent="0.2">
      <c r="A44">
        <f>ROW(Source!A520)</f>
        <v>520</v>
      </c>
      <c r="B44">
        <v>36286615</v>
      </c>
      <c r="C44">
        <v>36288866</v>
      </c>
      <c r="D44">
        <v>34889839</v>
      </c>
      <c r="E44">
        <v>1</v>
      </c>
      <c r="F44">
        <v>1</v>
      </c>
      <c r="G44">
        <v>23</v>
      </c>
      <c r="H44">
        <v>3</v>
      </c>
      <c r="I44" t="s">
        <v>219</v>
      </c>
      <c r="J44" t="s">
        <v>221</v>
      </c>
      <c r="K44" t="s">
        <v>220</v>
      </c>
      <c r="L44">
        <v>1348</v>
      </c>
      <c r="N44">
        <v>1009</v>
      </c>
      <c r="O44" t="s">
        <v>171</v>
      </c>
      <c r="P44" t="s">
        <v>171</v>
      </c>
      <c r="Q44">
        <v>1000</v>
      </c>
      <c r="W44">
        <v>1</v>
      </c>
      <c r="X44">
        <v>-544026112</v>
      </c>
      <c r="Y44">
        <v>-101</v>
      </c>
      <c r="AA44">
        <v>2674.78</v>
      </c>
      <c r="AB44">
        <v>0</v>
      </c>
      <c r="AC44">
        <v>0</v>
      </c>
      <c r="AD44">
        <v>0</v>
      </c>
      <c r="AE44">
        <v>2674.78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-101</v>
      </c>
      <c r="AU44" t="s">
        <v>3</v>
      </c>
      <c r="AV44">
        <v>0</v>
      </c>
      <c r="AW44">
        <v>2</v>
      </c>
      <c r="AX44">
        <v>36288875</v>
      </c>
      <c r="AY44">
        <v>1</v>
      </c>
      <c r="AZ44">
        <v>6144</v>
      </c>
      <c r="BA44">
        <v>39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Y44*Source!I520</f>
        <v>0</v>
      </c>
      <c r="CY44">
        <f>AA44</f>
        <v>2674.78</v>
      </c>
      <c r="CZ44">
        <f>AE44</f>
        <v>2674.78</v>
      </c>
      <c r="DA44">
        <f>AI44</f>
        <v>1</v>
      </c>
      <c r="DB44">
        <f t="shared" si="5"/>
        <v>-270152.78000000003</v>
      </c>
      <c r="DC44">
        <f t="shared" si="6"/>
        <v>0</v>
      </c>
    </row>
    <row r="45" spans="1:107" x14ac:dyDescent="0.2">
      <c r="A45">
        <f>ROW(Source!A523)</f>
        <v>523</v>
      </c>
      <c r="B45">
        <v>36286615</v>
      </c>
      <c r="C45">
        <v>36288878</v>
      </c>
      <c r="D45">
        <v>34861490</v>
      </c>
      <c r="E45">
        <v>23</v>
      </c>
      <c r="F45">
        <v>1</v>
      </c>
      <c r="G45">
        <v>23</v>
      </c>
      <c r="H45">
        <v>1</v>
      </c>
      <c r="I45" t="s">
        <v>348</v>
      </c>
      <c r="J45" t="s">
        <v>3</v>
      </c>
      <c r="K45" t="s">
        <v>349</v>
      </c>
      <c r="L45">
        <v>1191</v>
      </c>
      <c r="N45">
        <v>1013</v>
      </c>
      <c r="O45" t="s">
        <v>350</v>
      </c>
      <c r="P45" t="s">
        <v>350</v>
      </c>
      <c r="Q45">
        <v>1</v>
      </c>
      <c r="W45">
        <v>0</v>
      </c>
      <c r="X45">
        <v>476480486</v>
      </c>
      <c r="Y45">
        <v>10.3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10.3</v>
      </c>
      <c r="AU45" t="s">
        <v>3</v>
      </c>
      <c r="AV45">
        <v>1</v>
      </c>
      <c r="AW45">
        <v>2</v>
      </c>
      <c r="AX45">
        <v>36288884</v>
      </c>
      <c r="AY45">
        <v>1</v>
      </c>
      <c r="AZ45">
        <v>0</v>
      </c>
      <c r="BA45">
        <v>40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Y45*Source!I523</f>
        <v>0</v>
      </c>
      <c r="CY45">
        <f>AD45</f>
        <v>0</v>
      </c>
      <c r="CZ45">
        <f>AH45</f>
        <v>0</v>
      </c>
      <c r="DA45">
        <f>AL45</f>
        <v>1</v>
      </c>
      <c r="DB45">
        <f t="shared" si="5"/>
        <v>0</v>
      </c>
      <c r="DC45">
        <f t="shared" si="6"/>
        <v>0</v>
      </c>
    </row>
    <row r="46" spans="1:107" x14ac:dyDescent="0.2">
      <c r="A46">
        <f>ROW(Source!A523)</f>
        <v>523</v>
      </c>
      <c r="B46">
        <v>36286615</v>
      </c>
      <c r="C46">
        <v>36288878</v>
      </c>
      <c r="D46">
        <v>34886086</v>
      </c>
      <c r="E46">
        <v>1</v>
      </c>
      <c r="F46">
        <v>1</v>
      </c>
      <c r="G46">
        <v>23</v>
      </c>
      <c r="H46">
        <v>2</v>
      </c>
      <c r="I46" t="s">
        <v>400</v>
      </c>
      <c r="J46" t="s">
        <v>401</v>
      </c>
      <c r="K46" t="s">
        <v>402</v>
      </c>
      <c r="L46">
        <v>1368</v>
      </c>
      <c r="N46">
        <v>1011</v>
      </c>
      <c r="O46" t="s">
        <v>354</v>
      </c>
      <c r="P46" t="s">
        <v>354</v>
      </c>
      <c r="Q46">
        <v>1</v>
      </c>
      <c r="W46">
        <v>0</v>
      </c>
      <c r="X46">
        <v>1569138426</v>
      </c>
      <c r="Y46">
        <v>0.89</v>
      </c>
      <c r="AA46">
        <v>0</v>
      </c>
      <c r="AB46">
        <v>1117.3800000000001</v>
      </c>
      <c r="AC46">
        <v>453.76</v>
      </c>
      <c r="AD46">
        <v>0</v>
      </c>
      <c r="AE46">
        <v>0</v>
      </c>
      <c r="AF46">
        <v>1117.3800000000001</v>
      </c>
      <c r="AG46">
        <v>453.76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0.89</v>
      </c>
      <c r="AU46" t="s">
        <v>3</v>
      </c>
      <c r="AV46">
        <v>0</v>
      </c>
      <c r="AW46">
        <v>2</v>
      </c>
      <c r="AX46">
        <v>36288885</v>
      </c>
      <c r="AY46">
        <v>1</v>
      </c>
      <c r="AZ46">
        <v>0</v>
      </c>
      <c r="BA46">
        <v>41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Y46*Source!I523</f>
        <v>0</v>
      </c>
      <c r="CY46">
        <f>AB46</f>
        <v>1117.3800000000001</v>
      </c>
      <c r="CZ46">
        <f>AF46</f>
        <v>1117.3800000000001</v>
      </c>
      <c r="DA46">
        <f>AJ46</f>
        <v>1</v>
      </c>
      <c r="DB46">
        <f t="shared" si="5"/>
        <v>994.47</v>
      </c>
      <c r="DC46">
        <f t="shared" si="6"/>
        <v>403.85</v>
      </c>
    </row>
    <row r="47" spans="1:107" x14ac:dyDescent="0.2">
      <c r="A47">
        <f>ROW(Source!A523)</f>
        <v>523</v>
      </c>
      <c r="B47">
        <v>36286615</v>
      </c>
      <c r="C47">
        <v>36288878</v>
      </c>
      <c r="D47">
        <v>34886848</v>
      </c>
      <c r="E47">
        <v>1</v>
      </c>
      <c r="F47">
        <v>1</v>
      </c>
      <c r="G47">
        <v>23</v>
      </c>
      <c r="H47">
        <v>3</v>
      </c>
      <c r="I47" t="s">
        <v>418</v>
      </c>
      <c r="J47" t="s">
        <v>419</v>
      </c>
      <c r="K47" t="s">
        <v>420</v>
      </c>
      <c r="L47">
        <v>1348</v>
      </c>
      <c r="N47">
        <v>1009</v>
      </c>
      <c r="O47" t="s">
        <v>171</v>
      </c>
      <c r="P47" t="s">
        <v>171</v>
      </c>
      <c r="Q47">
        <v>1000</v>
      </c>
      <c r="W47">
        <v>0</v>
      </c>
      <c r="X47">
        <v>-368105252</v>
      </c>
      <c r="Y47">
        <v>0.06</v>
      </c>
      <c r="AA47">
        <v>32351.38</v>
      </c>
      <c r="AB47">
        <v>0</v>
      </c>
      <c r="AC47">
        <v>0</v>
      </c>
      <c r="AD47">
        <v>0</v>
      </c>
      <c r="AE47">
        <v>32351.38</v>
      </c>
      <c r="AF47">
        <v>0</v>
      </c>
      <c r="AG47">
        <v>0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0.06</v>
      </c>
      <c r="AU47" t="s">
        <v>3</v>
      </c>
      <c r="AV47">
        <v>0</v>
      </c>
      <c r="AW47">
        <v>2</v>
      </c>
      <c r="AX47">
        <v>36288886</v>
      </c>
      <c r="AY47">
        <v>1</v>
      </c>
      <c r="AZ47">
        <v>0</v>
      </c>
      <c r="BA47">
        <v>42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Y47*Source!I523</f>
        <v>0</v>
      </c>
      <c r="CY47">
        <f>AA47</f>
        <v>32351.38</v>
      </c>
      <c r="CZ47">
        <f>AE47</f>
        <v>32351.38</v>
      </c>
      <c r="DA47">
        <f>AI47</f>
        <v>1</v>
      </c>
      <c r="DB47">
        <f t="shared" si="5"/>
        <v>1941.08</v>
      </c>
      <c r="DC47">
        <f t="shared" si="6"/>
        <v>0</v>
      </c>
    </row>
    <row r="48" spans="1:107" x14ac:dyDescent="0.2">
      <c r="A48">
        <f>ROW(Source!A523)</f>
        <v>523</v>
      </c>
      <c r="B48">
        <v>36286615</v>
      </c>
      <c r="C48">
        <v>36288878</v>
      </c>
      <c r="D48">
        <v>34889865</v>
      </c>
      <c r="E48">
        <v>1</v>
      </c>
      <c r="F48">
        <v>1</v>
      </c>
      <c r="G48">
        <v>23</v>
      </c>
      <c r="H48">
        <v>3</v>
      </c>
      <c r="I48" t="s">
        <v>205</v>
      </c>
      <c r="J48" t="s">
        <v>223</v>
      </c>
      <c r="K48" t="s">
        <v>206</v>
      </c>
      <c r="L48">
        <v>1348</v>
      </c>
      <c r="N48">
        <v>1009</v>
      </c>
      <c r="O48" t="s">
        <v>171</v>
      </c>
      <c r="P48" t="s">
        <v>171</v>
      </c>
      <c r="Q48">
        <v>1000</v>
      </c>
      <c r="W48">
        <v>1</v>
      </c>
      <c r="X48">
        <v>633964965</v>
      </c>
      <c r="Y48">
        <v>-7.14</v>
      </c>
      <c r="AA48">
        <v>2653.46</v>
      </c>
      <c r="AB48">
        <v>0</v>
      </c>
      <c r="AC48">
        <v>0</v>
      </c>
      <c r="AD48">
        <v>0</v>
      </c>
      <c r="AE48">
        <v>2653.46</v>
      </c>
      <c r="AF48">
        <v>0</v>
      </c>
      <c r="AG48">
        <v>0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-7.14</v>
      </c>
      <c r="AU48" t="s">
        <v>3</v>
      </c>
      <c r="AV48">
        <v>0</v>
      </c>
      <c r="AW48">
        <v>2</v>
      </c>
      <c r="AX48">
        <v>36288887</v>
      </c>
      <c r="AY48">
        <v>1</v>
      </c>
      <c r="AZ48">
        <v>6144</v>
      </c>
      <c r="BA48">
        <v>43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Y48*Source!I523</f>
        <v>0</v>
      </c>
      <c r="CY48">
        <f>AA48</f>
        <v>2653.46</v>
      </c>
      <c r="CZ48">
        <f>AE48</f>
        <v>2653.46</v>
      </c>
      <c r="DA48">
        <f>AI48</f>
        <v>1</v>
      </c>
      <c r="DB48">
        <f t="shared" si="5"/>
        <v>-18945.7</v>
      </c>
      <c r="DC48">
        <f t="shared" si="6"/>
        <v>0</v>
      </c>
    </row>
    <row r="49" spans="1:107" x14ac:dyDescent="0.2">
      <c r="A49">
        <f>ROW(Source!A523)</f>
        <v>523</v>
      </c>
      <c r="B49">
        <v>36286615</v>
      </c>
      <c r="C49">
        <v>36288878</v>
      </c>
      <c r="D49">
        <v>34889865</v>
      </c>
      <c r="E49">
        <v>1</v>
      </c>
      <c r="F49">
        <v>1</v>
      </c>
      <c r="G49">
        <v>23</v>
      </c>
      <c r="H49">
        <v>3</v>
      </c>
      <c r="I49" t="s">
        <v>205</v>
      </c>
      <c r="J49" t="s">
        <v>223</v>
      </c>
      <c r="K49" t="s">
        <v>206</v>
      </c>
      <c r="L49">
        <v>1348</v>
      </c>
      <c r="N49">
        <v>1009</v>
      </c>
      <c r="O49" t="s">
        <v>171</v>
      </c>
      <c r="P49" t="s">
        <v>171</v>
      </c>
      <c r="Q49">
        <v>1000</v>
      </c>
      <c r="W49">
        <v>0</v>
      </c>
      <c r="X49">
        <v>633964965</v>
      </c>
      <c r="Y49">
        <v>11.9</v>
      </c>
      <c r="AA49">
        <v>2653.46</v>
      </c>
      <c r="AB49">
        <v>0</v>
      </c>
      <c r="AC49">
        <v>0</v>
      </c>
      <c r="AD49">
        <v>0</v>
      </c>
      <c r="AE49">
        <v>2653.46</v>
      </c>
      <c r="AF49">
        <v>0</v>
      </c>
      <c r="AG49">
        <v>0</v>
      </c>
      <c r="AH49">
        <v>0</v>
      </c>
      <c r="AI49">
        <v>1</v>
      </c>
      <c r="AJ49">
        <v>1</v>
      </c>
      <c r="AK49">
        <v>1</v>
      </c>
      <c r="AL49">
        <v>1</v>
      </c>
      <c r="AN49">
        <v>0</v>
      </c>
      <c r="AO49">
        <v>0</v>
      </c>
      <c r="AP49">
        <v>0</v>
      </c>
      <c r="AQ49">
        <v>0</v>
      </c>
      <c r="AR49">
        <v>0</v>
      </c>
      <c r="AS49" t="s">
        <v>3</v>
      </c>
      <c r="AT49">
        <v>11.9</v>
      </c>
      <c r="AU49" t="s">
        <v>3</v>
      </c>
      <c r="AV49">
        <v>0</v>
      </c>
      <c r="AW49">
        <v>1</v>
      </c>
      <c r="AX49">
        <v>-1</v>
      </c>
      <c r="AY49">
        <v>0</v>
      </c>
      <c r="AZ49">
        <v>0</v>
      </c>
      <c r="BA49" t="s">
        <v>3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Y49*Source!I523</f>
        <v>0</v>
      </c>
      <c r="CY49">
        <f>AA49</f>
        <v>2653.46</v>
      </c>
      <c r="CZ49">
        <f>AE49</f>
        <v>2653.46</v>
      </c>
      <c r="DA49">
        <f>AI49</f>
        <v>1</v>
      </c>
      <c r="DB49">
        <f t="shared" si="5"/>
        <v>31576.17</v>
      </c>
      <c r="DC49">
        <f t="shared" si="6"/>
        <v>0</v>
      </c>
    </row>
    <row r="50" spans="1:107" x14ac:dyDescent="0.2">
      <c r="A50">
        <f>ROW(Source!A699)</f>
        <v>699</v>
      </c>
      <c r="B50">
        <v>36286615</v>
      </c>
      <c r="C50">
        <v>36288639</v>
      </c>
      <c r="D50">
        <v>30297556</v>
      </c>
      <c r="E50">
        <v>1</v>
      </c>
      <c r="F50">
        <v>1</v>
      </c>
      <c r="G50">
        <v>23</v>
      </c>
      <c r="H50">
        <v>3</v>
      </c>
      <c r="I50" t="s">
        <v>236</v>
      </c>
      <c r="J50" t="s">
        <v>238</v>
      </c>
      <c r="K50" t="s">
        <v>237</v>
      </c>
      <c r="L50">
        <v>1348</v>
      </c>
      <c r="N50">
        <v>1009</v>
      </c>
      <c r="O50" t="s">
        <v>171</v>
      </c>
      <c r="P50" t="s">
        <v>171</v>
      </c>
      <c r="Q50">
        <v>1000</v>
      </c>
      <c r="W50">
        <v>0</v>
      </c>
      <c r="X50">
        <v>-1591067280</v>
      </c>
      <c r="Y50">
        <v>11.9</v>
      </c>
      <c r="AA50">
        <v>2466.12</v>
      </c>
      <c r="AB50">
        <v>0</v>
      </c>
      <c r="AC50">
        <v>0</v>
      </c>
      <c r="AD50">
        <v>0</v>
      </c>
      <c r="AE50">
        <v>2466.12</v>
      </c>
      <c r="AF50">
        <v>0</v>
      </c>
      <c r="AG50">
        <v>0</v>
      </c>
      <c r="AH50">
        <v>0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0</v>
      </c>
      <c r="AP50">
        <v>0</v>
      </c>
      <c r="AQ50">
        <v>0</v>
      </c>
      <c r="AR50">
        <v>0</v>
      </c>
      <c r="AS50" t="s">
        <v>3</v>
      </c>
      <c r="AT50">
        <v>11.9</v>
      </c>
      <c r="AU50" t="s">
        <v>3</v>
      </c>
      <c r="AV50">
        <v>0</v>
      </c>
      <c r="AW50">
        <v>1</v>
      </c>
      <c r="AX50">
        <v>-1</v>
      </c>
      <c r="AY50">
        <v>0</v>
      </c>
      <c r="AZ50">
        <v>0</v>
      </c>
      <c r="BA50" t="s">
        <v>3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Y50*Source!I699</f>
        <v>0</v>
      </c>
      <c r="CY50">
        <f>AA50</f>
        <v>2466.12</v>
      </c>
      <c r="CZ50">
        <f>AE50</f>
        <v>2466.12</v>
      </c>
      <c r="DA50">
        <f>AI50</f>
        <v>1</v>
      </c>
      <c r="DB50">
        <f t="shared" si="5"/>
        <v>29346.83</v>
      </c>
      <c r="DC50">
        <f t="shared" si="6"/>
        <v>0</v>
      </c>
    </row>
    <row r="51" spans="1:107" x14ac:dyDescent="0.2">
      <c r="A51">
        <f>ROW(Source!A699)</f>
        <v>699</v>
      </c>
      <c r="B51">
        <v>36286615</v>
      </c>
      <c r="C51">
        <v>36288639</v>
      </c>
      <c r="D51">
        <v>30297572</v>
      </c>
      <c r="E51">
        <v>1</v>
      </c>
      <c r="F51">
        <v>1</v>
      </c>
      <c r="G51">
        <v>23</v>
      </c>
      <c r="H51">
        <v>3</v>
      </c>
      <c r="I51" t="s">
        <v>205</v>
      </c>
      <c r="J51" t="s">
        <v>207</v>
      </c>
      <c r="K51" t="s">
        <v>206</v>
      </c>
      <c r="L51">
        <v>1348</v>
      </c>
      <c r="N51">
        <v>1009</v>
      </c>
      <c r="O51" t="s">
        <v>171</v>
      </c>
      <c r="P51" t="s">
        <v>171</v>
      </c>
      <c r="Q51">
        <v>1000</v>
      </c>
      <c r="W51">
        <v>1</v>
      </c>
      <c r="X51">
        <v>719642910</v>
      </c>
      <c r="Y51">
        <v>-7.14</v>
      </c>
      <c r="AA51">
        <v>2433.27</v>
      </c>
      <c r="AB51">
        <v>0</v>
      </c>
      <c r="AC51">
        <v>0</v>
      </c>
      <c r="AD51">
        <v>0</v>
      </c>
      <c r="AE51">
        <v>2433.27</v>
      </c>
      <c r="AF51">
        <v>0</v>
      </c>
      <c r="AG51">
        <v>0</v>
      </c>
      <c r="AH51">
        <v>0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0</v>
      </c>
      <c r="AP51">
        <v>0</v>
      </c>
      <c r="AQ51">
        <v>0</v>
      </c>
      <c r="AR51">
        <v>0</v>
      </c>
      <c r="AS51" t="s">
        <v>3</v>
      </c>
      <c r="AT51">
        <v>-7.14</v>
      </c>
      <c r="AU51" t="s">
        <v>3</v>
      </c>
      <c r="AV51">
        <v>0</v>
      </c>
      <c r="AW51">
        <v>1</v>
      </c>
      <c r="AX51">
        <v>-1</v>
      </c>
      <c r="AY51">
        <v>0</v>
      </c>
      <c r="AZ51">
        <v>0</v>
      </c>
      <c r="BA51" t="s">
        <v>3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Y51*Source!I699</f>
        <v>0</v>
      </c>
      <c r="CY51">
        <f>AA51</f>
        <v>2433.27</v>
      </c>
      <c r="CZ51">
        <f>AE51</f>
        <v>2433.27</v>
      </c>
      <c r="DA51">
        <f>AI51</f>
        <v>1</v>
      </c>
      <c r="DB51">
        <f t="shared" si="5"/>
        <v>-17373.55</v>
      </c>
      <c r="DC51">
        <f t="shared" si="6"/>
        <v>0</v>
      </c>
    </row>
    <row r="52" spans="1:107" x14ac:dyDescent="0.2">
      <c r="A52">
        <f>ROW(Source!A937)</f>
        <v>937</v>
      </c>
      <c r="B52">
        <v>36286615</v>
      </c>
      <c r="C52">
        <v>36288725</v>
      </c>
      <c r="D52">
        <v>34861490</v>
      </c>
      <c r="E52">
        <v>23</v>
      </c>
      <c r="F52">
        <v>1</v>
      </c>
      <c r="G52">
        <v>23</v>
      </c>
      <c r="H52">
        <v>1</v>
      </c>
      <c r="I52" t="s">
        <v>348</v>
      </c>
      <c r="J52" t="s">
        <v>3</v>
      </c>
      <c r="K52" t="s">
        <v>349</v>
      </c>
      <c r="L52">
        <v>1191</v>
      </c>
      <c r="N52">
        <v>1013</v>
      </c>
      <c r="O52" t="s">
        <v>350</v>
      </c>
      <c r="P52" t="s">
        <v>350</v>
      </c>
      <c r="Q52">
        <v>1</v>
      </c>
      <c r="W52">
        <v>0</v>
      </c>
      <c r="X52">
        <v>476480486</v>
      </c>
      <c r="Y52">
        <v>24.84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24.84</v>
      </c>
      <c r="AU52" t="s">
        <v>3</v>
      </c>
      <c r="AV52">
        <v>1</v>
      </c>
      <c r="AW52">
        <v>2</v>
      </c>
      <c r="AX52">
        <v>36288735</v>
      </c>
      <c r="AY52">
        <v>1</v>
      </c>
      <c r="AZ52">
        <v>0</v>
      </c>
      <c r="BA52">
        <v>44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Y52*Source!I937</f>
        <v>0</v>
      </c>
      <c r="CY52">
        <f>AD52</f>
        <v>0</v>
      </c>
      <c r="CZ52">
        <f>AH52</f>
        <v>0</v>
      </c>
      <c r="DA52">
        <f>AL52</f>
        <v>1</v>
      </c>
      <c r="DB52">
        <f t="shared" si="5"/>
        <v>0</v>
      </c>
      <c r="DC52">
        <f t="shared" si="6"/>
        <v>0</v>
      </c>
    </row>
    <row r="53" spans="1:107" x14ac:dyDescent="0.2">
      <c r="A53">
        <f>ROW(Source!A937)</f>
        <v>937</v>
      </c>
      <c r="B53">
        <v>36286615</v>
      </c>
      <c r="C53">
        <v>36288725</v>
      </c>
      <c r="D53">
        <v>34885924</v>
      </c>
      <c r="E53">
        <v>1</v>
      </c>
      <c r="F53">
        <v>1</v>
      </c>
      <c r="G53">
        <v>23</v>
      </c>
      <c r="H53">
        <v>2</v>
      </c>
      <c r="I53" t="s">
        <v>394</v>
      </c>
      <c r="J53" t="s">
        <v>395</v>
      </c>
      <c r="K53" t="s">
        <v>396</v>
      </c>
      <c r="L53">
        <v>1368</v>
      </c>
      <c r="N53">
        <v>1011</v>
      </c>
      <c r="O53" t="s">
        <v>354</v>
      </c>
      <c r="P53" t="s">
        <v>354</v>
      </c>
      <c r="Q53">
        <v>1</v>
      </c>
      <c r="W53">
        <v>0</v>
      </c>
      <c r="X53">
        <v>1363826350</v>
      </c>
      <c r="Y53">
        <v>2.94</v>
      </c>
      <c r="AA53">
        <v>0</v>
      </c>
      <c r="AB53">
        <v>833.19</v>
      </c>
      <c r="AC53">
        <v>426.11</v>
      </c>
      <c r="AD53">
        <v>0</v>
      </c>
      <c r="AE53">
        <v>0</v>
      </c>
      <c r="AF53">
        <v>833.19</v>
      </c>
      <c r="AG53">
        <v>426.11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2.94</v>
      </c>
      <c r="AU53" t="s">
        <v>3</v>
      </c>
      <c r="AV53">
        <v>0</v>
      </c>
      <c r="AW53">
        <v>2</v>
      </c>
      <c r="AX53">
        <v>36288736</v>
      </c>
      <c r="AY53">
        <v>1</v>
      </c>
      <c r="AZ53">
        <v>0</v>
      </c>
      <c r="BA53">
        <v>45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Y53*Source!I937</f>
        <v>0</v>
      </c>
      <c r="CY53">
        <f t="shared" ref="CY53:CY58" si="7">AB53</f>
        <v>833.19</v>
      </c>
      <c r="CZ53">
        <f t="shared" ref="CZ53:CZ58" si="8">AF53</f>
        <v>833.19</v>
      </c>
      <c r="DA53">
        <f t="shared" ref="DA53:DA58" si="9">AJ53</f>
        <v>1</v>
      </c>
      <c r="DB53">
        <f t="shared" si="5"/>
        <v>2449.58</v>
      </c>
      <c r="DC53">
        <f t="shared" si="6"/>
        <v>1252.76</v>
      </c>
    </row>
    <row r="54" spans="1:107" x14ac:dyDescent="0.2">
      <c r="A54">
        <f>ROW(Source!A937)</f>
        <v>937</v>
      </c>
      <c r="B54">
        <v>36286615</v>
      </c>
      <c r="C54">
        <v>36288725</v>
      </c>
      <c r="D54">
        <v>34886101</v>
      </c>
      <c r="E54">
        <v>1</v>
      </c>
      <c r="F54">
        <v>1</v>
      </c>
      <c r="G54">
        <v>23</v>
      </c>
      <c r="H54">
        <v>2</v>
      </c>
      <c r="I54" t="s">
        <v>397</v>
      </c>
      <c r="J54" t="s">
        <v>398</v>
      </c>
      <c r="K54" t="s">
        <v>399</v>
      </c>
      <c r="L54">
        <v>1368</v>
      </c>
      <c r="N54">
        <v>1011</v>
      </c>
      <c r="O54" t="s">
        <v>354</v>
      </c>
      <c r="P54" t="s">
        <v>354</v>
      </c>
      <c r="Q54">
        <v>1</v>
      </c>
      <c r="W54">
        <v>0</v>
      </c>
      <c r="X54">
        <v>98306237</v>
      </c>
      <c r="Y54">
        <v>1.1399999999999999</v>
      </c>
      <c r="AA54">
        <v>0</v>
      </c>
      <c r="AB54">
        <v>1869.26</v>
      </c>
      <c r="AC54">
        <v>392.58</v>
      </c>
      <c r="AD54">
        <v>0</v>
      </c>
      <c r="AE54">
        <v>0</v>
      </c>
      <c r="AF54">
        <v>1869.26</v>
      </c>
      <c r="AG54">
        <v>392.58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1.1399999999999999</v>
      </c>
      <c r="AU54" t="s">
        <v>3</v>
      </c>
      <c r="AV54">
        <v>0</v>
      </c>
      <c r="AW54">
        <v>2</v>
      </c>
      <c r="AX54">
        <v>36288737</v>
      </c>
      <c r="AY54">
        <v>1</v>
      </c>
      <c r="AZ54">
        <v>0</v>
      </c>
      <c r="BA54">
        <v>46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Y54*Source!I937</f>
        <v>0</v>
      </c>
      <c r="CY54">
        <f t="shared" si="7"/>
        <v>1869.26</v>
      </c>
      <c r="CZ54">
        <f t="shared" si="8"/>
        <v>1869.26</v>
      </c>
      <c r="DA54">
        <f t="shared" si="9"/>
        <v>1</v>
      </c>
      <c r="DB54">
        <f t="shared" si="5"/>
        <v>2130.96</v>
      </c>
      <c r="DC54">
        <f t="shared" si="6"/>
        <v>447.54</v>
      </c>
    </row>
    <row r="55" spans="1:107" x14ac:dyDescent="0.2">
      <c r="A55">
        <f>ROW(Source!A937)</f>
        <v>937</v>
      </c>
      <c r="B55">
        <v>36286615</v>
      </c>
      <c r="C55">
        <v>36288725</v>
      </c>
      <c r="D55">
        <v>34886086</v>
      </c>
      <c r="E55">
        <v>1</v>
      </c>
      <c r="F55">
        <v>1</v>
      </c>
      <c r="G55">
        <v>23</v>
      </c>
      <c r="H55">
        <v>2</v>
      </c>
      <c r="I55" t="s">
        <v>400</v>
      </c>
      <c r="J55" t="s">
        <v>401</v>
      </c>
      <c r="K55" t="s">
        <v>402</v>
      </c>
      <c r="L55">
        <v>1368</v>
      </c>
      <c r="N55">
        <v>1011</v>
      </c>
      <c r="O55" t="s">
        <v>354</v>
      </c>
      <c r="P55" t="s">
        <v>354</v>
      </c>
      <c r="Q55">
        <v>1</v>
      </c>
      <c r="W55">
        <v>0</v>
      </c>
      <c r="X55">
        <v>1569138426</v>
      </c>
      <c r="Y55">
        <v>8.9600000000000009</v>
      </c>
      <c r="AA55">
        <v>0</v>
      </c>
      <c r="AB55">
        <v>1117.3800000000001</v>
      </c>
      <c r="AC55">
        <v>453.76</v>
      </c>
      <c r="AD55">
        <v>0</v>
      </c>
      <c r="AE55">
        <v>0</v>
      </c>
      <c r="AF55">
        <v>1117.3800000000001</v>
      </c>
      <c r="AG55">
        <v>453.76</v>
      </c>
      <c r="AH55">
        <v>0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8.9600000000000009</v>
      </c>
      <c r="AU55" t="s">
        <v>3</v>
      </c>
      <c r="AV55">
        <v>0</v>
      </c>
      <c r="AW55">
        <v>2</v>
      </c>
      <c r="AX55">
        <v>36288738</v>
      </c>
      <c r="AY55">
        <v>1</v>
      </c>
      <c r="AZ55">
        <v>0</v>
      </c>
      <c r="BA55">
        <v>47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Y55*Source!I937</f>
        <v>0</v>
      </c>
      <c r="CY55">
        <f t="shared" si="7"/>
        <v>1117.3800000000001</v>
      </c>
      <c r="CZ55">
        <f t="shared" si="8"/>
        <v>1117.3800000000001</v>
      </c>
      <c r="DA55">
        <f t="shared" si="9"/>
        <v>1</v>
      </c>
      <c r="DB55">
        <f t="shared" si="5"/>
        <v>10011.719999999999</v>
      </c>
      <c r="DC55">
        <f t="shared" si="6"/>
        <v>4065.69</v>
      </c>
    </row>
    <row r="56" spans="1:107" x14ac:dyDescent="0.2">
      <c r="A56">
        <f>ROW(Source!A937)</f>
        <v>937</v>
      </c>
      <c r="B56">
        <v>36286615</v>
      </c>
      <c r="C56">
        <v>36288725</v>
      </c>
      <c r="D56">
        <v>34886087</v>
      </c>
      <c r="E56">
        <v>1</v>
      </c>
      <c r="F56">
        <v>1</v>
      </c>
      <c r="G56">
        <v>23</v>
      </c>
      <c r="H56">
        <v>2</v>
      </c>
      <c r="I56" t="s">
        <v>403</v>
      </c>
      <c r="J56" t="s">
        <v>404</v>
      </c>
      <c r="K56" t="s">
        <v>405</v>
      </c>
      <c r="L56">
        <v>1368</v>
      </c>
      <c r="N56">
        <v>1011</v>
      </c>
      <c r="O56" t="s">
        <v>354</v>
      </c>
      <c r="P56" t="s">
        <v>354</v>
      </c>
      <c r="Q56">
        <v>1</v>
      </c>
      <c r="W56">
        <v>0</v>
      </c>
      <c r="X56">
        <v>2013931268</v>
      </c>
      <c r="Y56">
        <v>18.25</v>
      </c>
      <c r="AA56">
        <v>0</v>
      </c>
      <c r="AB56">
        <v>1642.62</v>
      </c>
      <c r="AC56">
        <v>616.87</v>
      </c>
      <c r="AD56">
        <v>0</v>
      </c>
      <c r="AE56">
        <v>0</v>
      </c>
      <c r="AF56">
        <v>1642.62</v>
      </c>
      <c r="AG56">
        <v>616.87</v>
      </c>
      <c r="AH56">
        <v>0</v>
      </c>
      <c r="AI56">
        <v>1</v>
      </c>
      <c r="AJ56">
        <v>1</v>
      </c>
      <c r="AK56">
        <v>1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18.25</v>
      </c>
      <c r="AU56" t="s">
        <v>3</v>
      </c>
      <c r="AV56">
        <v>0</v>
      </c>
      <c r="AW56">
        <v>2</v>
      </c>
      <c r="AX56">
        <v>36288739</v>
      </c>
      <c r="AY56">
        <v>1</v>
      </c>
      <c r="AZ56">
        <v>0</v>
      </c>
      <c r="BA56">
        <v>48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Y56*Source!I937</f>
        <v>0</v>
      </c>
      <c r="CY56">
        <f t="shared" si="7"/>
        <v>1642.62</v>
      </c>
      <c r="CZ56">
        <f t="shared" si="8"/>
        <v>1642.62</v>
      </c>
      <c r="DA56">
        <f t="shared" si="9"/>
        <v>1</v>
      </c>
      <c r="DB56">
        <f t="shared" si="5"/>
        <v>29977.82</v>
      </c>
      <c r="DC56">
        <f t="shared" si="6"/>
        <v>11257.88</v>
      </c>
    </row>
    <row r="57" spans="1:107" x14ac:dyDescent="0.2">
      <c r="A57">
        <f>ROW(Source!A937)</f>
        <v>937</v>
      </c>
      <c r="B57">
        <v>36286615</v>
      </c>
      <c r="C57">
        <v>36288725</v>
      </c>
      <c r="D57">
        <v>34886125</v>
      </c>
      <c r="E57">
        <v>1</v>
      </c>
      <c r="F57">
        <v>1</v>
      </c>
      <c r="G57">
        <v>23</v>
      </c>
      <c r="H57">
        <v>2</v>
      </c>
      <c r="I57" t="s">
        <v>406</v>
      </c>
      <c r="J57" t="s">
        <v>407</v>
      </c>
      <c r="K57" t="s">
        <v>408</v>
      </c>
      <c r="L57">
        <v>1368</v>
      </c>
      <c r="N57">
        <v>1011</v>
      </c>
      <c r="O57" t="s">
        <v>354</v>
      </c>
      <c r="P57" t="s">
        <v>354</v>
      </c>
      <c r="Q57">
        <v>1</v>
      </c>
      <c r="W57">
        <v>0</v>
      </c>
      <c r="X57">
        <v>-487494702</v>
      </c>
      <c r="Y57">
        <v>2.2400000000000002</v>
      </c>
      <c r="AA57">
        <v>0</v>
      </c>
      <c r="AB57">
        <v>1297.54</v>
      </c>
      <c r="AC57">
        <v>549.04</v>
      </c>
      <c r="AD57">
        <v>0</v>
      </c>
      <c r="AE57">
        <v>0</v>
      </c>
      <c r="AF57">
        <v>1297.54</v>
      </c>
      <c r="AG57">
        <v>549.04</v>
      </c>
      <c r="AH57">
        <v>0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2.2400000000000002</v>
      </c>
      <c r="AU57" t="s">
        <v>3</v>
      </c>
      <c r="AV57">
        <v>0</v>
      </c>
      <c r="AW57">
        <v>2</v>
      </c>
      <c r="AX57">
        <v>36288740</v>
      </c>
      <c r="AY57">
        <v>1</v>
      </c>
      <c r="AZ57">
        <v>0</v>
      </c>
      <c r="BA57">
        <v>49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Y57*Source!I937</f>
        <v>0</v>
      </c>
      <c r="CY57">
        <f t="shared" si="7"/>
        <v>1297.54</v>
      </c>
      <c r="CZ57">
        <f t="shared" si="8"/>
        <v>1297.54</v>
      </c>
      <c r="DA57">
        <f t="shared" si="9"/>
        <v>1</v>
      </c>
      <c r="DB57">
        <f t="shared" si="5"/>
        <v>2906.49</v>
      </c>
      <c r="DC57">
        <f t="shared" si="6"/>
        <v>1229.8499999999999</v>
      </c>
    </row>
    <row r="58" spans="1:107" x14ac:dyDescent="0.2">
      <c r="A58">
        <f>ROW(Source!A937)</f>
        <v>937</v>
      </c>
      <c r="B58">
        <v>36286615</v>
      </c>
      <c r="C58">
        <v>36288725</v>
      </c>
      <c r="D58">
        <v>34886091</v>
      </c>
      <c r="E58">
        <v>1</v>
      </c>
      <c r="F58">
        <v>1</v>
      </c>
      <c r="G58">
        <v>23</v>
      </c>
      <c r="H58">
        <v>2</v>
      </c>
      <c r="I58" t="s">
        <v>409</v>
      </c>
      <c r="J58" t="s">
        <v>410</v>
      </c>
      <c r="K58" t="s">
        <v>411</v>
      </c>
      <c r="L58">
        <v>1368</v>
      </c>
      <c r="N58">
        <v>1011</v>
      </c>
      <c r="O58" t="s">
        <v>354</v>
      </c>
      <c r="P58" t="s">
        <v>354</v>
      </c>
      <c r="Q58">
        <v>1</v>
      </c>
      <c r="W58">
        <v>0</v>
      </c>
      <c r="X58">
        <v>216953472</v>
      </c>
      <c r="Y58">
        <v>0.65</v>
      </c>
      <c r="AA58">
        <v>0</v>
      </c>
      <c r="AB58">
        <v>1772.7</v>
      </c>
      <c r="AC58">
        <v>583.58000000000004</v>
      </c>
      <c r="AD58">
        <v>0</v>
      </c>
      <c r="AE58">
        <v>0</v>
      </c>
      <c r="AF58">
        <v>1772.7</v>
      </c>
      <c r="AG58">
        <v>583.58000000000004</v>
      </c>
      <c r="AH58">
        <v>0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0.65</v>
      </c>
      <c r="AU58" t="s">
        <v>3</v>
      </c>
      <c r="AV58">
        <v>0</v>
      </c>
      <c r="AW58">
        <v>2</v>
      </c>
      <c r="AX58">
        <v>36288741</v>
      </c>
      <c r="AY58">
        <v>1</v>
      </c>
      <c r="AZ58">
        <v>0</v>
      </c>
      <c r="BA58">
        <v>50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Y58*Source!I937</f>
        <v>0</v>
      </c>
      <c r="CY58">
        <f t="shared" si="7"/>
        <v>1772.7</v>
      </c>
      <c r="CZ58">
        <f t="shared" si="8"/>
        <v>1772.7</v>
      </c>
      <c r="DA58">
        <f t="shared" si="9"/>
        <v>1</v>
      </c>
      <c r="DB58">
        <f t="shared" si="5"/>
        <v>1152.26</v>
      </c>
      <c r="DC58">
        <f t="shared" si="6"/>
        <v>379.33</v>
      </c>
    </row>
    <row r="59" spans="1:107" x14ac:dyDescent="0.2">
      <c r="A59">
        <f>ROW(Source!A937)</f>
        <v>937</v>
      </c>
      <c r="B59">
        <v>36286615</v>
      </c>
      <c r="C59">
        <v>36288725</v>
      </c>
      <c r="D59">
        <v>34888018</v>
      </c>
      <c r="E59">
        <v>1</v>
      </c>
      <c r="F59">
        <v>1</v>
      </c>
      <c r="G59">
        <v>23</v>
      </c>
      <c r="H59">
        <v>3</v>
      </c>
      <c r="I59" t="s">
        <v>412</v>
      </c>
      <c r="J59" t="s">
        <v>413</v>
      </c>
      <c r="K59" t="s">
        <v>414</v>
      </c>
      <c r="L59">
        <v>1339</v>
      </c>
      <c r="N59">
        <v>1007</v>
      </c>
      <c r="O59" t="s">
        <v>125</v>
      </c>
      <c r="P59" t="s">
        <v>125</v>
      </c>
      <c r="Q59">
        <v>1</v>
      </c>
      <c r="W59">
        <v>0</v>
      </c>
      <c r="X59">
        <v>1181658675</v>
      </c>
      <c r="Y59">
        <v>126</v>
      </c>
      <c r="AA59">
        <v>1906.02</v>
      </c>
      <c r="AB59">
        <v>0</v>
      </c>
      <c r="AC59">
        <v>0</v>
      </c>
      <c r="AD59">
        <v>0</v>
      </c>
      <c r="AE59">
        <v>1906.02</v>
      </c>
      <c r="AF59">
        <v>0</v>
      </c>
      <c r="AG59">
        <v>0</v>
      </c>
      <c r="AH59">
        <v>0</v>
      </c>
      <c r="AI59">
        <v>1</v>
      </c>
      <c r="AJ59">
        <v>1</v>
      </c>
      <c r="AK59">
        <v>1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126</v>
      </c>
      <c r="AU59" t="s">
        <v>3</v>
      </c>
      <c r="AV59">
        <v>0</v>
      </c>
      <c r="AW59">
        <v>2</v>
      </c>
      <c r="AX59">
        <v>36288742</v>
      </c>
      <c r="AY59">
        <v>1</v>
      </c>
      <c r="AZ59">
        <v>0</v>
      </c>
      <c r="BA59">
        <v>51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Y59*Source!I937</f>
        <v>0</v>
      </c>
      <c r="CY59">
        <f>AA59</f>
        <v>1906.02</v>
      </c>
      <c r="CZ59">
        <f>AE59</f>
        <v>1906.02</v>
      </c>
      <c r="DA59">
        <f>AI59</f>
        <v>1</v>
      </c>
      <c r="DB59">
        <f t="shared" si="5"/>
        <v>240158.52</v>
      </c>
      <c r="DC59">
        <f t="shared" si="6"/>
        <v>0</v>
      </c>
    </row>
    <row r="60" spans="1:107" x14ac:dyDescent="0.2">
      <c r="A60">
        <f>ROW(Source!A937)</f>
        <v>937</v>
      </c>
      <c r="B60">
        <v>36286615</v>
      </c>
      <c r="C60">
        <v>36288725</v>
      </c>
      <c r="D60">
        <v>34888734</v>
      </c>
      <c r="E60">
        <v>1</v>
      </c>
      <c r="F60">
        <v>1</v>
      </c>
      <c r="G60">
        <v>23</v>
      </c>
      <c r="H60">
        <v>3</v>
      </c>
      <c r="I60" t="s">
        <v>415</v>
      </c>
      <c r="J60" t="s">
        <v>416</v>
      </c>
      <c r="K60" t="s">
        <v>417</v>
      </c>
      <c r="L60">
        <v>1339</v>
      </c>
      <c r="N60">
        <v>1007</v>
      </c>
      <c r="O60" t="s">
        <v>125</v>
      </c>
      <c r="P60" t="s">
        <v>125</v>
      </c>
      <c r="Q60">
        <v>1</v>
      </c>
      <c r="W60">
        <v>0</v>
      </c>
      <c r="X60">
        <v>209670377</v>
      </c>
      <c r="Y60">
        <v>7</v>
      </c>
      <c r="AA60">
        <v>32.25</v>
      </c>
      <c r="AB60">
        <v>0</v>
      </c>
      <c r="AC60">
        <v>0</v>
      </c>
      <c r="AD60">
        <v>0</v>
      </c>
      <c r="AE60">
        <v>32.25</v>
      </c>
      <c r="AF60">
        <v>0</v>
      </c>
      <c r="AG60">
        <v>0</v>
      </c>
      <c r="AH60">
        <v>0</v>
      </c>
      <c r="AI60">
        <v>1</v>
      </c>
      <c r="AJ60">
        <v>1</v>
      </c>
      <c r="AK60">
        <v>1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7</v>
      </c>
      <c r="AU60" t="s">
        <v>3</v>
      </c>
      <c r="AV60">
        <v>0</v>
      </c>
      <c r="AW60">
        <v>2</v>
      </c>
      <c r="AX60">
        <v>36288743</v>
      </c>
      <c r="AY60">
        <v>1</v>
      </c>
      <c r="AZ60">
        <v>0</v>
      </c>
      <c r="BA60">
        <v>52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Y60*Source!I937</f>
        <v>0</v>
      </c>
      <c r="CY60">
        <f>AA60</f>
        <v>32.25</v>
      </c>
      <c r="CZ60">
        <f>AE60</f>
        <v>32.25</v>
      </c>
      <c r="DA60">
        <f>AI60</f>
        <v>1</v>
      </c>
      <c r="DB60">
        <f t="shared" si="5"/>
        <v>225.75</v>
      </c>
      <c r="DC60">
        <f t="shared" si="6"/>
        <v>0</v>
      </c>
    </row>
    <row r="61" spans="1:107" x14ac:dyDescent="0.2">
      <c r="A61">
        <f>ROW(Source!A938)</f>
        <v>938</v>
      </c>
      <c r="B61">
        <v>36286615</v>
      </c>
      <c r="C61">
        <v>36288744</v>
      </c>
      <c r="D61">
        <v>34861490</v>
      </c>
      <c r="E61">
        <v>23</v>
      </c>
      <c r="F61">
        <v>1</v>
      </c>
      <c r="G61">
        <v>23</v>
      </c>
      <c r="H61">
        <v>1</v>
      </c>
      <c r="I61" t="s">
        <v>348</v>
      </c>
      <c r="J61" t="s">
        <v>3</v>
      </c>
      <c r="K61" t="s">
        <v>349</v>
      </c>
      <c r="L61">
        <v>1191</v>
      </c>
      <c r="N61">
        <v>1013</v>
      </c>
      <c r="O61" t="s">
        <v>350</v>
      </c>
      <c r="P61" t="s">
        <v>350</v>
      </c>
      <c r="Q61">
        <v>1</v>
      </c>
      <c r="W61">
        <v>0</v>
      </c>
      <c r="X61">
        <v>476480486</v>
      </c>
      <c r="Y61">
        <v>54.6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54.6</v>
      </c>
      <c r="AU61" t="s">
        <v>3</v>
      </c>
      <c r="AV61">
        <v>1</v>
      </c>
      <c r="AW61">
        <v>2</v>
      </c>
      <c r="AX61">
        <v>36288750</v>
      </c>
      <c r="AY61">
        <v>1</v>
      </c>
      <c r="AZ61">
        <v>0</v>
      </c>
      <c r="BA61">
        <v>53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Y61*Source!I938</f>
        <v>0</v>
      </c>
      <c r="CY61">
        <f>AD61</f>
        <v>0</v>
      </c>
      <c r="CZ61">
        <f>AH61</f>
        <v>0</v>
      </c>
      <c r="DA61">
        <f>AL61</f>
        <v>1</v>
      </c>
      <c r="DB61">
        <f t="shared" si="5"/>
        <v>0</v>
      </c>
      <c r="DC61">
        <f t="shared" si="6"/>
        <v>0</v>
      </c>
    </row>
    <row r="62" spans="1:107" x14ac:dyDescent="0.2">
      <c r="A62">
        <f>ROW(Source!A938)</f>
        <v>938</v>
      </c>
      <c r="B62">
        <v>36286615</v>
      </c>
      <c r="C62">
        <v>36288744</v>
      </c>
      <c r="D62">
        <v>34886086</v>
      </c>
      <c r="E62">
        <v>1</v>
      </c>
      <c r="F62">
        <v>1</v>
      </c>
      <c r="G62">
        <v>23</v>
      </c>
      <c r="H62">
        <v>2</v>
      </c>
      <c r="I62" t="s">
        <v>400</v>
      </c>
      <c r="J62" t="s">
        <v>401</v>
      </c>
      <c r="K62" t="s">
        <v>402</v>
      </c>
      <c r="L62">
        <v>1368</v>
      </c>
      <c r="N62">
        <v>1011</v>
      </c>
      <c r="O62" t="s">
        <v>354</v>
      </c>
      <c r="P62" t="s">
        <v>354</v>
      </c>
      <c r="Q62">
        <v>1</v>
      </c>
      <c r="W62">
        <v>0</v>
      </c>
      <c r="X62">
        <v>1569138426</v>
      </c>
      <c r="Y62">
        <v>7.48</v>
      </c>
      <c r="AA62">
        <v>0</v>
      </c>
      <c r="AB62">
        <v>1117.3800000000001</v>
      </c>
      <c r="AC62">
        <v>453.76</v>
      </c>
      <c r="AD62">
        <v>0</v>
      </c>
      <c r="AE62">
        <v>0</v>
      </c>
      <c r="AF62">
        <v>1117.3800000000001</v>
      </c>
      <c r="AG62">
        <v>453.76</v>
      </c>
      <c r="AH62">
        <v>0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7.48</v>
      </c>
      <c r="AU62" t="s">
        <v>3</v>
      </c>
      <c r="AV62">
        <v>0</v>
      </c>
      <c r="AW62">
        <v>2</v>
      </c>
      <c r="AX62">
        <v>36288751</v>
      </c>
      <c r="AY62">
        <v>1</v>
      </c>
      <c r="AZ62">
        <v>0</v>
      </c>
      <c r="BA62">
        <v>54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Y62*Source!I938</f>
        <v>0</v>
      </c>
      <c r="CY62">
        <f>AB62</f>
        <v>1117.3800000000001</v>
      </c>
      <c r="CZ62">
        <f>AF62</f>
        <v>1117.3800000000001</v>
      </c>
      <c r="DA62">
        <f>AJ62</f>
        <v>1</v>
      </c>
      <c r="DB62">
        <f t="shared" si="5"/>
        <v>8358</v>
      </c>
      <c r="DC62">
        <f t="shared" si="6"/>
        <v>3394.12</v>
      </c>
    </row>
    <row r="63" spans="1:107" x14ac:dyDescent="0.2">
      <c r="A63">
        <f>ROW(Source!A938)</f>
        <v>938</v>
      </c>
      <c r="B63">
        <v>36286615</v>
      </c>
      <c r="C63">
        <v>36288744</v>
      </c>
      <c r="D63">
        <v>34886087</v>
      </c>
      <c r="E63">
        <v>1</v>
      </c>
      <c r="F63">
        <v>1</v>
      </c>
      <c r="G63">
        <v>23</v>
      </c>
      <c r="H63">
        <v>2</v>
      </c>
      <c r="I63" t="s">
        <v>403</v>
      </c>
      <c r="J63" t="s">
        <v>404</v>
      </c>
      <c r="K63" t="s">
        <v>405</v>
      </c>
      <c r="L63">
        <v>1368</v>
      </c>
      <c r="N63">
        <v>1011</v>
      </c>
      <c r="O63" t="s">
        <v>354</v>
      </c>
      <c r="P63" t="s">
        <v>354</v>
      </c>
      <c r="Q63">
        <v>1</v>
      </c>
      <c r="W63">
        <v>0</v>
      </c>
      <c r="X63">
        <v>2013931268</v>
      </c>
      <c r="Y63">
        <v>11.9</v>
      </c>
      <c r="AA63">
        <v>0</v>
      </c>
      <c r="AB63">
        <v>1642.62</v>
      </c>
      <c r="AC63">
        <v>616.87</v>
      </c>
      <c r="AD63">
        <v>0</v>
      </c>
      <c r="AE63">
        <v>0</v>
      </c>
      <c r="AF63">
        <v>1642.62</v>
      </c>
      <c r="AG63">
        <v>616.87</v>
      </c>
      <c r="AH63">
        <v>0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11.9</v>
      </c>
      <c r="AU63" t="s">
        <v>3</v>
      </c>
      <c r="AV63">
        <v>0</v>
      </c>
      <c r="AW63">
        <v>2</v>
      </c>
      <c r="AX63">
        <v>36288752</v>
      </c>
      <c r="AY63">
        <v>1</v>
      </c>
      <c r="AZ63">
        <v>0</v>
      </c>
      <c r="BA63">
        <v>55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Y63*Source!I938</f>
        <v>0</v>
      </c>
      <c r="CY63">
        <f>AB63</f>
        <v>1642.62</v>
      </c>
      <c r="CZ63">
        <f>AF63</f>
        <v>1642.62</v>
      </c>
      <c r="DA63">
        <f>AJ63</f>
        <v>1</v>
      </c>
      <c r="DB63">
        <f t="shared" si="5"/>
        <v>19547.18</v>
      </c>
      <c r="DC63">
        <f t="shared" si="6"/>
        <v>7340.75</v>
      </c>
    </row>
    <row r="64" spans="1:107" x14ac:dyDescent="0.2">
      <c r="A64">
        <f>ROW(Source!A938)</f>
        <v>938</v>
      </c>
      <c r="B64">
        <v>36286615</v>
      </c>
      <c r="C64">
        <v>36288744</v>
      </c>
      <c r="D64">
        <v>34889865</v>
      </c>
      <c r="E64">
        <v>1</v>
      </c>
      <c r="F64">
        <v>1</v>
      </c>
      <c r="G64">
        <v>23</v>
      </c>
      <c r="H64">
        <v>3</v>
      </c>
      <c r="I64" t="s">
        <v>205</v>
      </c>
      <c r="J64" t="s">
        <v>223</v>
      </c>
      <c r="K64" t="s">
        <v>206</v>
      </c>
      <c r="L64">
        <v>1348</v>
      </c>
      <c r="N64">
        <v>1009</v>
      </c>
      <c r="O64" t="s">
        <v>171</v>
      </c>
      <c r="P64" t="s">
        <v>171</v>
      </c>
      <c r="Q64">
        <v>1000</v>
      </c>
      <c r="W64">
        <v>0</v>
      </c>
      <c r="X64">
        <v>633964965</v>
      </c>
      <c r="Y64">
        <v>101</v>
      </c>
      <c r="AA64">
        <v>2653.46</v>
      </c>
      <c r="AB64">
        <v>0</v>
      </c>
      <c r="AC64">
        <v>0</v>
      </c>
      <c r="AD64">
        <v>0</v>
      </c>
      <c r="AE64">
        <v>2653.46</v>
      </c>
      <c r="AF64">
        <v>0</v>
      </c>
      <c r="AG64">
        <v>0</v>
      </c>
      <c r="AH64">
        <v>0</v>
      </c>
      <c r="AI64">
        <v>1</v>
      </c>
      <c r="AJ64">
        <v>1</v>
      </c>
      <c r="AK64">
        <v>1</v>
      </c>
      <c r="AL64">
        <v>1</v>
      </c>
      <c r="AN64">
        <v>0</v>
      </c>
      <c r="AO64">
        <v>0</v>
      </c>
      <c r="AP64">
        <v>0</v>
      </c>
      <c r="AQ64">
        <v>0</v>
      </c>
      <c r="AR64">
        <v>0</v>
      </c>
      <c r="AS64" t="s">
        <v>3</v>
      </c>
      <c r="AT64">
        <v>101</v>
      </c>
      <c r="AU64" t="s">
        <v>3</v>
      </c>
      <c r="AV64">
        <v>0</v>
      </c>
      <c r="AW64">
        <v>1</v>
      </c>
      <c r="AX64">
        <v>-1</v>
      </c>
      <c r="AY64">
        <v>0</v>
      </c>
      <c r="AZ64">
        <v>0</v>
      </c>
      <c r="BA64" t="s">
        <v>3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Y64*Source!I938</f>
        <v>0</v>
      </c>
      <c r="CY64">
        <f>AA64</f>
        <v>2653.46</v>
      </c>
      <c r="CZ64">
        <f>AE64</f>
        <v>2653.46</v>
      </c>
      <c r="DA64">
        <f>AI64</f>
        <v>1</v>
      </c>
      <c r="DB64">
        <f t="shared" si="5"/>
        <v>267999.46000000002</v>
      </c>
      <c r="DC64">
        <f t="shared" si="6"/>
        <v>0</v>
      </c>
    </row>
    <row r="65" spans="1:107" x14ac:dyDescent="0.2">
      <c r="A65">
        <f>ROW(Source!A938)</f>
        <v>938</v>
      </c>
      <c r="B65">
        <v>36286615</v>
      </c>
      <c r="C65">
        <v>36288744</v>
      </c>
      <c r="D65">
        <v>34889839</v>
      </c>
      <c r="E65">
        <v>1</v>
      </c>
      <c r="F65">
        <v>1</v>
      </c>
      <c r="G65">
        <v>23</v>
      </c>
      <c r="H65">
        <v>3</v>
      </c>
      <c r="I65" t="s">
        <v>219</v>
      </c>
      <c r="J65" t="s">
        <v>221</v>
      </c>
      <c r="K65" t="s">
        <v>220</v>
      </c>
      <c r="L65">
        <v>1348</v>
      </c>
      <c r="N65">
        <v>1009</v>
      </c>
      <c r="O65" t="s">
        <v>171</v>
      </c>
      <c r="P65" t="s">
        <v>171</v>
      </c>
      <c r="Q65">
        <v>1000</v>
      </c>
      <c r="W65">
        <v>1</v>
      </c>
      <c r="X65">
        <v>-544026112</v>
      </c>
      <c r="Y65">
        <v>-101</v>
      </c>
      <c r="AA65">
        <v>2674.78</v>
      </c>
      <c r="AB65">
        <v>0</v>
      </c>
      <c r="AC65">
        <v>0</v>
      </c>
      <c r="AD65">
        <v>0</v>
      </c>
      <c r="AE65">
        <v>2674.78</v>
      </c>
      <c r="AF65">
        <v>0</v>
      </c>
      <c r="AG65">
        <v>0</v>
      </c>
      <c r="AH65">
        <v>0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-101</v>
      </c>
      <c r="AU65" t="s">
        <v>3</v>
      </c>
      <c r="AV65">
        <v>0</v>
      </c>
      <c r="AW65">
        <v>2</v>
      </c>
      <c r="AX65">
        <v>36288753</v>
      </c>
      <c r="AY65">
        <v>1</v>
      </c>
      <c r="AZ65">
        <v>6144</v>
      </c>
      <c r="BA65">
        <v>56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Y65*Source!I938</f>
        <v>0</v>
      </c>
      <c r="CY65">
        <f>AA65</f>
        <v>2674.78</v>
      </c>
      <c r="CZ65">
        <f>AE65</f>
        <v>2674.78</v>
      </c>
      <c r="DA65">
        <f>AI65</f>
        <v>1</v>
      </c>
      <c r="DB65">
        <f t="shared" ref="DB65:DB96" si="10">ROUND(ROUND(AT65*CZ65,2),6)</f>
        <v>-270152.78000000003</v>
      </c>
      <c r="DC65">
        <f t="shared" ref="DC65:DC96" si="11">ROUND(ROUND(AT65*AG65,2),6)</f>
        <v>0</v>
      </c>
    </row>
    <row r="66" spans="1:107" x14ac:dyDescent="0.2">
      <c r="A66">
        <f>ROW(Source!A941)</f>
        <v>941</v>
      </c>
      <c r="B66">
        <v>36286615</v>
      </c>
      <c r="C66">
        <v>36288756</v>
      </c>
      <c r="D66">
        <v>34861490</v>
      </c>
      <c r="E66">
        <v>23</v>
      </c>
      <c r="F66">
        <v>1</v>
      </c>
      <c r="G66">
        <v>23</v>
      </c>
      <c r="H66">
        <v>1</v>
      </c>
      <c r="I66" t="s">
        <v>348</v>
      </c>
      <c r="J66" t="s">
        <v>3</v>
      </c>
      <c r="K66" t="s">
        <v>349</v>
      </c>
      <c r="L66">
        <v>1191</v>
      </c>
      <c r="N66">
        <v>1013</v>
      </c>
      <c r="O66" t="s">
        <v>350</v>
      </c>
      <c r="P66" t="s">
        <v>350</v>
      </c>
      <c r="Q66">
        <v>1</v>
      </c>
      <c r="W66">
        <v>0</v>
      </c>
      <c r="X66">
        <v>476480486</v>
      </c>
      <c r="Y66">
        <v>10.3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1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10.3</v>
      </c>
      <c r="AU66" t="s">
        <v>3</v>
      </c>
      <c r="AV66">
        <v>1</v>
      </c>
      <c r="AW66">
        <v>2</v>
      </c>
      <c r="AX66">
        <v>36288762</v>
      </c>
      <c r="AY66">
        <v>1</v>
      </c>
      <c r="AZ66">
        <v>0</v>
      </c>
      <c r="BA66">
        <v>57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Y66*Source!I941</f>
        <v>0</v>
      </c>
      <c r="CY66">
        <f>AD66</f>
        <v>0</v>
      </c>
      <c r="CZ66">
        <f>AH66</f>
        <v>0</v>
      </c>
      <c r="DA66">
        <f>AL66</f>
        <v>1</v>
      </c>
      <c r="DB66">
        <f t="shared" si="10"/>
        <v>0</v>
      </c>
      <c r="DC66">
        <f t="shared" si="11"/>
        <v>0</v>
      </c>
    </row>
    <row r="67" spans="1:107" x14ac:dyDescent="0.2">
      <c r="A67">
        <f>ROW(Source!A941)</f>
        <v>941</v>
      </c>
      <c r="B67">
        <v>36286615</v>
      </c>
      <c r="C67">
        <v>36288756</v>
      </c>
      <c r="D67">
        <v>34886086</v>
      </c>
      <c r="E67">
        <v>1</v>
      </c>
      <c r="F67">
        <v>1</v>
      </c>
      <c r="G67">
        <v>23</v>
      </c>
      <c r="H67">
        <v>2</v>
      </c>
      <c r="I67" t="s">
        <v>400</v>
      </c>
      <c r="J67" t="s">
        <v>401</v>
      </c>
      <c r="K67" t="s">
        <v>402</v>
      </c>
      <c r="L67">
        <v>1368</v>
      </c>
      <c r="N67">
        <v>1011</v>
      </c>
      <c r="O67" t="s">
        <v>354</v>
      </c>
      <c r="P67" t="s">
        <v>354</v>
      </c>
      <c r="Q67">
        <v>1</v>
      </c>
      <c r="W67">
        <v>0</v>
      </c>
      <c r="X67">
        <v>1569138426</v>
      </c>
      <c r="Y67">
        <v>0.89</v>
      </c>
      <c r="AA67">
        <v>0</v>
      </c>
      <c r="AB67">
        <v>1117.3800000000001</v>
      </c>
      <c r="AC67">
        <v>453.76</v>
      </c>
      <c r="AD67">
        <v>0</v>
      </c>
      <c r="AE67">
        <v>0</v>
      </c>
      <c r="AF67">
        <v>1117.3800000000001</v>
      </c>
      <c r="AG67">
        <v>453.76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0.89</v>
      </c>
      <c r="AU67" t="s">
        <v>3</v>
      </c>
      <c r="AV67">
        <v>0</v>
      </c>
      <c r="AW67">
        <v>2</v>
      </c>
      <c r="AX67">
        <v>36288763</v>
      </c>
      <c r="AY67">
        <v>1</v>
      </c>
      <c r="AZ67">
        <v>0</v>
      </c>
      <c r="BA67">
        <v>58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Y67*Source!I941</f>
        <v>0</v>
      </c>
      <c r="CY67">
        <f>AB67</f>
        <v>1117.3800000000001</v>
      </c>
      <c r="CZ67">
        <f>AF67</f>
        <v>1117.3800000000001</v>
      </c>
      <c r="DA67">
        <f>AJ67</f>
        <v>1</v>
      </c>
      <c r="DB67">
        <f t="shared" si="10"/>
        <v>994.47</v>
      </c>
      <c r="DC67">
        <f t="shared" si="11"/>
        <v>403.85</v>
      </c>
    </row>
    <row r="68" spans="1:107" x14ac:dyDescent="0.2">
      <c r="A68">
        <f>ROW(Source!A941)</f>
        <v>941</v>
      </c>
      <c r="B68">
        <v>36286615</v>
      </c>
      <c r="C68">
        <v>36288756</v>
      </c>
      <c r="D68">
        <v>34886848</v>
      </c>
      <c r="E68">
        <v>1</v>
      </c>
      <c r="F68">
        <v>1</v>
      </c>
      <c r="G68">
        <v>23</v>
      </c>
      <c r="H68">
        <v>3</v>
      </c>
      <c r="I68" t="s">
        <v>418</v>
      </c>
      <c r="J68" t="s">
        <v>419</v>
      </c>
      <c r="K68" t="s">
        <v>420</v>
      </c>
      <c r="L68">
        <v>1348</v>
      </c>
      <c r="N68">
        <v>1009</v>
      </c>
      <c r="O68" t="s">
        <v>171</v>
      </c>
      <c r="P68" t="s">
        <v>171</v>
      </c>
      <c r="Q68">
        <v>1000</v>
      </c>
      <c r="W68">
        <v>0</v>
      </c>
      <c r="X68">
        <v>-368105252</v>
      </c>
      <c r="Y68">
        <v>0.06</v>
      </c>
      <c r="AA68">
        <v>32351.38</v>
      </c>
      <c r="AB68">
        <v>0</v>
      </c>
      <c r="AC68">
        <v>0</v>
      </c>
      <c r="AD68">
        <v>0</v>
      </c>
      <c r="AE68">
        <v>32351.38</v>
      </c>
      <c r="AF68">
        <v>0</v>
      </c>
      <c r="AG68">
        <v>0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0.06</v>
      </c>
      <c r="AU68" t="s">
        <v>3</v>
      </c>
      <c r="AV68">
        <v>0</v>
      </c>
      <c r="AW68">
        <v>2</v>
      </c>
      <c r="AX68">
        <v>36288764</v>
      </c>
      <c r="AY68">
        <v>1</v>
      </c>
      <c r="AZ68">
        <v>0</v>
      </c>
      <c r="BA68">
        <v>59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Y68*Source!I941</f>
        <v>0</v>
      </c>
      <c r="CY68">
        <f>AA68</f>
        <v>32351.38</v>
      </c>
      <c r="CZ68">
        <f>AE68</f>
        <v>32351.38</v>
      </c>
      <c r="DA68">
        <f>AI68</f>
        <v>1</v>
      </c>
      <c r="DB68">
        <f t="shared" si="10"/>
        <v>1941.08</v>
      </c>
      <c r="DC68">
        <f t="shared" si="11"/>
        <v>0</v>
      </c>
    </row>
    <row r="69" spans="1:107" x14ac:dyDescent="0.2">
      <c r="A69">
        <f>ROW(Source!A941)</f>
        <v>941</v>
      </c>
      <c r="B69">
        <v>36286615</v>
      </c>
      <c r="C69">
        <v>36288756</v>
      </c>
      <c r="D69">
        <v>34889865</v>
      </c>
      <c r="E69">
        <v>1</v>
      </c>
      <c r="F69">
        <v>1</v>
      </c>
      <c r="G69">
        <v>23</v>
      </c>
      <c r="H69">
        <v>3</v>
      </c>
      <c r="I69" t="s">
        <v>205</v>
      </c>
      <c r="J69" t="s">
        <v>223</v>
      </c>
      <c r="K69" t="s">
        <v>206</v>
      </c>
      <c r="L69">
        <v>1348</v>
      </c>
      <c r="N69">
        <v>1009</v>
      </c>
      <c r="O69" t="s">
        <v>171</v>
      </c>
      <c r="P69" t="s">
        <v>171</v>
      </c>
      <c r="Q69">
        <v>1000</v>
      </c>
      <c r="W69">
        <v>1</v>
      </c>
      <c r="X69">
        <v>633964965</v>
      </c>
      <c r="Y69">
        <v>-7.14</v>
      </c>
      <c r="AA69">
        <v>2653.46</v>
      </c>
      <c r="AB69">
        <v>0</v>
      </c>
      <c r="AC69">
        <v>0</v>
      </c>
      <c r="AD69">
        <v>0</v>
      </c>
      <c r="AE69">
        <v>2653.46</v>
      </c>
      <c r="AF69">
        <v>0</v>
      </c>
      <c r="AG69">
        <v>0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-7.14</v>
      </c>
      <c r="AU69" t="s">
        <v>3</v>
      </c>
      <c r="AV69">
        <v>0</v>
      </c>
      <c r="AW69">
        <v>2</v>
      </c>
      <c r="AX69">
        <v>36288765</v>
      </c>
      <c r="AY69">
        <v>1</v>
      </c>
      <c r="AZ69">
        <v>6144</v>
      </c>
      <c r="BA69">
        <v>60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Y69*Source!I941</f>
        <v>0</v>
      </c>
      <c r="CY69">
        <f>AA69</f>
        <v>2653.46</v>
      </c>
      <c r="CZ69">
        <f>AE69</f>
        <v>2653.46</v>
      </c>
      <c r="DA69">
        <f>AI69</f>
        <v>1</v>
      </c>
      <c r="DB69">
        <f t="shared" si="10"/>
        <v>-18945.7</v>
      </c>
      <c r="DC69">
        <f t="shared" si="11"/>
        <v>0</v>
      </c>
    </row>
    <row r="70" spans="1:107" x14ac:dyDescent="0.2">
      <c r="A70">
        <f>ROW(Source!A941)</f>
        <v>941</v>
      </c>
      <c r="B70">
        <v>36286615</v>
      </c>
      <c r="C70">
        <v>36288756</v>
      </c>
      <c r="D70">
        <v>34889865</v>
      </c>
      <c r="E70">
        <v>1</v>
      </c>
      <c r="F70">
        <v>1</v>
      </c>
      <c r="G70">
        <v>23</v>
      </c>
      <c r="H70">
        <v>3</v>
      </c>
      <c r="I70" t="s">
        <v>205</v>
      </c>
      <c r="J70" t="s">
        <v>223</v>
      </c>
      <c r="K70" t="s">
        <v>206</v>
      </c>
      <c r="L70">
        <v>1348</v>
      </c>
      <c r="N70">
        <v>1009</v>
      </c>
      <c r="O70" t="s">
        <v>171</v>
      </c>
      <c r="P70" t="s">
        <v>171</v>
      </c>
      <c r="Q70">
        <v>1000</v>
      </c>
      <c r="W70">
        <v>0</v>
      </c>
      <c r="X70">
        <v>633964965</v>
      </c>
      <c r="Y70">
        <v>11.9</v>
      </c>
      <c r="AA70">
        <v>2653.46</v>
      </c>
      <c r="AB70">
        <v>0</v>
      </c>
      <c r="AC70">
        <v>0</v>
      </c>
      <c r="AD70">
        <v>0</v>
      </c>
      <c r="AE70">
        <v>2653.46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0</v>
      </c>
      <c r="AP70">
        <v>0</v>
      </c>
      <c r="AQ70">
        <v>0</v>
      </c>
      <c r="AR70">
        <v>0</v>
      </c>
      <c r="AS70" t="s">
        <v>3</v>
      </c>
      <c r="AT70">
        <v>11.9</v>
      </c>
      <c r="AU70" t="s">
        <v>3</v>
      </c>
      <c r="AV70">
        <v>0</v>
      </c>
      <c r="AW70">
        <v>1</v>
      </c>
      <c r="AX70">
        <v>-1</v>
      </c>
      <c r="AY70">
        <v>0</v>
      </c>
      <c r="AZ70">
        <v>0</v>
      </c>
      <c r="BA70" t="s">
        <v>3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Y70*Source!I941</f>
        <v>0</v>
      </c>
      <c r="CY70">
        <f>AA70</f>
        <v>2653.46</v>
      </c>
      <c r="CZ70">
        <f>AE70</f>
        <v>2653.46</v>
      </c>
      <c r="DA70">
        <f>AI70</f>
        <v>1</v>
      </c>
      <c r="DB70">
        <f t="shared" si="10"/>
        <v>31576.17</v>
      </c>
      <c r="DC70">
        <f t="shared" si="11"/>
        <v>0</v>
      </c>
    </row>
    <row r="71" spans="1:107" x14ac:dyDescent="0.2">
      <c r="A71">
        <f>ROW(Source!A1082)</f>
        <v>1082</v>
      </c>
      <c r="B71">
        <v>36286615</v>
      </c>
      <c r="C71">
        <v>36288768</v>
      </c>
      <c r="D71">
        <v>34861490</v>
      </c>
      <c r="E71">
        <v>23</v>
      </c>
      <c r="F71">
        <v>1</v>
      </c>
      <c r="G71">
        <v>23</v>
      </c>
      <c r="H71">
        <v>1</v>
      </c>
      <c r="I71" t="s">
        <v>348</v>
      </c>
      <c r="J71" t="s">
        <v>3</v>
      </c>
      <c r="K71" t="s">
        <v>349</v>
      </c>
      <c r="L71">
        <v>1191</v>
      </c>
      <c r="N71">
        <v>1013</v>
      </c>
      <c r="O71" t="s">
        <v>350</v>
      </c>
      <c r="P71" t="s">
        <v>350</v>
      </c>
      <c r="Q71">
        <v>1</v>
      </c>
      <c r="W71">
        <v>0</v>
      </c>
      <c r="X71">
        <v>476480486</v>
      </c>
      <c r="Y71">
        <v>23.84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23.84</v>
      </c>
      <c r="AU71" t="s">
        <v>3</v>
      </c>
      <c r="AV71">
        <v>1</v>
      </c>
      <c r="AW71">
        <v>2</v>
      </c>
      <c r="AX71">
        <v>36288776</v>
      </c>
      <c r="AY71">
        <v>1</v>
      </c>
      <c r="AZ71">
        <v>0</v>
      </c>
      <c r="BA71">
        <v>61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Y71*Source!I1082</f>
        <v>47.68</v>
      </c>
      <c r="CY71">
        <f>AD71</f>
        <v>0</v>
      </c>
      <c r="CZ71">
        <f>AH71</f>
        <v>0</v>
      </c>
      <c r="DA71">
        <f>AL71</f>
        <v>1</v>
      </c>
      <c r="DB71">
        <f t="shared" si="10"/>
        <v>0</v>
      </c>
      <c r="DC71">
        <f t="shared" si="11"/>
        <v>0</v>
      </c>
    </row>
    <row r="72" spans="1:107" x14ac:dyDescent="0.2">
      <c r="A72">
        <f>ROW(Source!A1082)</f>
        <v>1082</v>
      </c>
      <c r="B72">
        <v>36286615</v>
      </c>
      <c r="C72">
        <v>36288768</v>
      </c>
      <c r="D72">
        <v>34886603</v>
      </c>
      <c r="E72">
        <v>1</v>
      </c>
      <c r="F72">
        <v>1</v>
      </c>
      <c r="G72">
        <v>23</v>
      </c>
      <c r="H72">
        <v>2</v>
      </c>
      <c r="I72" t="s">
        <v>373</v>
      </c>
      <c r="J72" t="s">
        <v>374</v>
      </c>
      <c r="K72" t="s">
        <v>375</v>
      </c>
      <c r="L72">
        <v>1368</v>
      </c>
      <c r="N72">
        <v>1011</v>
      </c>
      <c r="O72" t="s">
        <v>354</v>
      </c>
      <c r="P72" t="s">
        <v>354</v>
      </c>
      <c r="Q72">
        <v>1</v>
      </c>
      <c r="W72">
        <v>0</v>
      </c>
      <c r="X72">
        <v>-37143269</v>
      </c>
      <c r="Y72">
        <v>3.4</v>
      </c>
      <c r="AA72">
        <v>0</v>
      </c>
      <c r="AB72">
        <v>10.24</v>
      </c>
      <c r="AC72">
        <v>0</v>
      </c>
      <c r="AD72">
        <v>0</v>
      </c>
      <c r="AE72">
        <v>0</v>
      </c>
      <c r="AF72">
        <v>10.24</v>
      </c>
      <c r="AG72">
        <v>0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3.4</v>
      </c>
      <c r="AU72" t="s">
        <v>3</v>
      </c>
      <c r="AV72">
        <v>0</v>
      </c>
      <c r="AW72">
        <v>2</v>
      </c>
      <c r="AX72">
        <v>36288777</v>
      </c>
      <c r="AY72">
        <v>1</v>
      </c>
      <c r="AZ72">
        <v>0</v>
      </c>
      <c r="BA72">
        <v>62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Y72*Source!I1082</f>
        <v>6.8</v>
      </c>
      <c r="CY72">
        <f>AB72</f>
        <v>10.24</v>
      </c>
      <c r="CZ72">
        <f>AF72</f>
        <v>10.24</v>
      </c>
      <c r="DA72">
        <f>AJ72</f>
        <v>1</v>
      </c>
      <c r="DB72">
        <f t="shared" si="10"/>
        <v>34.82</v>
      </c>
      <c r="DC72">
        <f t="shared" si="11"/>
        <v>0</v>
      </c>
    </row>
    <row r="73" spans="1:107" x14ac:dyDescent="0.2">
      <c r="A73">
        <f>ROW(Source!A1082)</f>
        <v>1082</v>
      </c>
      <c r="B73">
        <v>36286615</v>
      </c>
      <c r="C73">
        <v>36288768</v>
      </c>
      <c r="D73">
        <v>34886480</v>
      </c>
      <c r="E73">
        <v>1</v>
      </c>
      <c r="F73">
        <v>1</v>
      </c>
      <c r="G73">
        <v>23</v>
      </c>
      <c r="H73">
        <v>2</v>
      </c>
      <c r="I73" t="s">
        <v>376</v>
      </c>
      <c r="J73" t="s">
        <v>377</v>
      </c>
      <c r="K73" t="s">
        <v>378</v>
      </c>
      <c r="L73">
        <v>1368</v>
      </c>
      <c r="N73">
        <v>1011</v>
      </c>
      <c r="O73" t="s">
        <v>354</v>
      </c>
      <c r="P73" t="s">
        <v>354</v>
      </c>
      <c r="Q73">
        <v>1</v>
      </c>
      <c r="W73">
        <v>0</v>
      </c>
      <c r="X73">
        <v>-1729128364</v>
      </c>
      <c r="Y73">
        <v>5</v>
      </c>
      <c r="AA73">
        <v>0</v>
      </c>
      <c r="AB73">
        <v>5.58</v>
      </c>
      <c r="AC73">
        <v>2.54</v>
      </c>
      <c r="AD73">
        <v>0</v>
      </c>
      <c r="AE73">
        <v>0</v>
      </c>
      <c r="AF73">
        <v>5.58</v>
      </c>
      <c r="AG73">
        <v>2.54</v>
      </c>
      <c r="AH73">
        <v>0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5</v>
      </c>
      <c r="AU73" t="s">
        <v>3</v>
      </c>
      <c r="AV73">
        <v>0</v>
      </c>
      <c r="AW73">
        <v>2</v>
      </c>
      <c r="AX73">
        <v>36288778</v>
      </c>
      <c r="AY73">
        <v>1</v>
      </c>
      <c r="AZ73">
        <v>0</v>
      </c>
      <c r="BA73">
        <v>63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Y73*Source!I1082</f>
        <v>10</v>
      </c>
      <c r="CY73">
        <f>AB73</f>
        <v>5.58</v>
      </c>
      <c r="CZ73">
        <f>AF73</f>
        <v>5.58</v>
      </c>
      <c r="DA73">
        <f>AJ73</f>
        <v>1</v>
      </c>
      <c r="DB73">
        <f t="shared" si="10"/>
        <v>27.9</v>
      </c>
      <c r="DC73">
        <f t="shared" si="11"/>
        <v>12.7</v>
      </c>
    </row>
    <row r="74" spans="1:107" x14ac:dyDescent="0.2">
      <c r="A74">
        <f>ROW(Source!A1082)</f>
        <v>1082</v>
      </c>
      <c r="B74">
        <v>36286615</v>
      </c>
      <c r="C74">
        <v>36288768</v>
      </c>
      <c r="D74">
        <v>34886768</v>
      </c>
      <c r="E74">
        <v>1</v>
      </c>
      <c r="F74">
        <v>1</v>
      </c>
      <c r="G74">
        <v>23</v>
      </c>
      <c r="H74">
        <v>2</v>
      </c>
      <c r="I74" t="s">
        <v>351</v>
      </c>
      <c r="J74" t="s">
        <v>352</v>
      </c>
      <c r="K74" t="s">
        <v>353</v>
      </c>
      <c r="L74">
        <v>1368</v>
      </c>
      <c r="N74">
        <v>1011</v>
      </c>
      <c r="O74" t="s">
        <v>354</v>
      </c>
      <c r="P74" t="s">
        <v>354</v>
      </c>
      <c r="Q74">
        <v>1</v>
      </c>
      <c r="W74">
        <v>0</v>
      </c>
      <c r="X74">
        <v>470456965</v>
      </c>
      <c r="Y74">
        <v>4.5</v>
      </c>
      <c r="AA74">
        <v>0</v>
      </c>
      <c r="AB74">
        <v>7.05</v>
      </c>
      <c r="AC74">
        <v>0.84</v>
      </c>
      <c r="AD74">
        <v>0</v>
      </c>
      <c r="AE74">
        <v>0</v>
      </c>
      <c r="AF74">
        <v>7.05</v>
      </c>
      <c r="AG74">
        <v>0.84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4.5</v>
      </c>
      <c r="AU74" t="s">
        <v>3</v>
      </c>
      <c r="AV74">
        <v>0</v>
      </c>
      <c r="AW74">
        <v>2</v>
      </c>
      <c r="AX74">
        <v>36288779</v>
      </c>
      <c r="AY74">
        <v>1</v>
      </c>
      <c r="AZ74">
        <v>0</v>
      </c>
      <c r="BA74">
        <v>64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Y74*Source!I1082</f>
        <v>9</v>
      </c>
      <c r="CY74">
        <f>AB74</f>
        <v>7.05</v>
      </c>
      <c r="CZ74">
        <f>AF74</f>
        <v>7.05</v>
      </c>
      <c r="DA74">
        <f>AJ74</f>
        <v>1</v>
      </c>
      <c r="DB74">
        <f t="shared" si="10"/>
        <v>31.73</v>
      </c>
      <c r="DC74">
        <f t="shared" si="11"/>
        <v>3.78</v>
      </c>
    </row>
    <row r="75" spans="1:107" x14ac:dyDescent="0.2">
      <c r="A75">
        <f>ROW(Source!A1082)</f>
        <v>1082</v>
      </c>
      <c r="B75">
        <v>36286615</v>
      </c>
      <c r="C75">
        <v>36288768</v>
      </c>
      <c r="D75">
        <v>34886847</v>
      </c>
      <c r="E75">
        <v>1</v>
      </c>
      <c r="F75">
        <v>1</v>
      </c>
      <c r="G75">
        <v>23</v>
      </c>
      <c r="H75">
        <v>3</v>
      </c>
      <c r="I75" t="s">
        <v>379</v>
      </c>
      <c r="J75" t="s">
        <v>380</v>
      </c>
      <c r="K75" t="s">
        <v>381</v>
      </c>
      <c r="L75">
        <v>1348</v>
      </c>
      <c r="N75">
        <v>1009</v>
      </c>
      <c r="O75" t="s">
        <v>171</v>
      </c>
      <c r="P75" t="s">
        <v>171</v>
      </c>
      <c r="Q75">
        <v>1000</v>
      </c>
      <c r="W75">
        <v>0</v>
      </c>
      <c r="X75">
        <v>-814446566</v>
      </c>
      <c r="Y75">
        <v>0.16500000000000001</v>
      </c>
      <c r="AA75">
        <v>19687.830000000002</v>
      </c>
      <c r="AB75">
        <v>0</v>
      </c>
      <c r="AC75">
        <v>0</v>
      </c>
      <c r="AD75">
        <v>0</v>
      </c>
      <c r="AE75">
        <v>19687.830000000002</v>
      </c>
      <c r="AF75">
        <v>0</v>
      </c>
      <c r="AG75">
        <v>0</v>
      </c>
      <c r="AH75">
        <v>0</v>
      </c>
      <c r="AI75">
        <v>1</v>
      </c>
      <c r="AJ75">
        <v>1</v>
      </c>
      <c r="AK75">
        <v>1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0.16500000000000001</v>
      </c>
      <c r="AU75" t="s">
        <v>3</v>
      </c>
      <c r="AV75">
        <v>0</v>
      </c>
      <c r="AW75">
        <v>2</v>
      </c>
      <c r="AX75">
        <v>36288780</v>
      </c>
      <c r="AY75">
        <v>1</v>
      </c>
      <c r="AZ75">
        <v>0</v>
      </c>
      <c r="BA75">
        <v>65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Y75*Source!I1082</f>
        <v>0.33</v>
      </c>
      <c r="CY75">
        <f>AA75</f>
        <v>19687.830000000002</v>
      </c>
      <c r="CZ75">
        <f>AE75</f>
        <v>19687.830000000002</v>
      </c>
      <c r="DA75">
        <f>AI75</f>
        <v>1</v>
      </c>
      <c r="DB75">
        <f t="shared" si="10"/>
        <v>3248.49</v>
      </c>
      <c r="DC75">
        <f t="shared" si="11"/>
        <v>0</v>
      </c>
    </row>
    <row r="76" spans="1:107" x14ac:dyDescent="0.2">
      <c r="A76">
        <f>ROW(Source!A1082)</f>
        <v>1082</v>
      </c>
      <c r="B76">
        <v>36286615</v>
      </c>
      <c r="C76">
        <v>36288768</v>
      </c>
      <c r="D76">
        <v>34887067</v>
      </c>
      <c r="E76">
        <v>1</v>
      </c>
      <c r="F76">
        <v>1</v>
      </c>
      <c r="G76">
        <v>23</v>
      </c>
      <c r="H76">
        <v>3</v>
      </c>
      <c r="I76" t="s">
        <v>382</v>
      </c>
      <c r="J76" t="s">
        <v>383</v>
      </c>
      <c r="K76" t="s">
        <v>384</v>
      </c>
      <c r="L76">
        <v>1346</v>
      </c>
      <c r="N76">
        <v>1009</v>
      </c>
      <c r="O76" t="s">
        <v>295</v>
      </c>
      <c r="P76" t="s">
        <v>295</v>
      </c>
      <c r="Q76">
        <v>1</v>
      </c>
      <c r="W76">
        <v>0</v>
      </c>
      <c r="X76">
        <v>-2128548325</v>
      </c>
      <c r="Y76">
        <v>2.3199999999999998</v>
      </c>
      <c r="AA76">
        <v>41.84</v>
      </c>
      <c r="AB76">
        <v>0</v>
      </c>
      <c r="AC76">
        <v>0</v>
      </c>
      <c r="AD76">
        <v>0</v>
      </c>
      <c r="AE76">
        <v>41.84</v>
      </c>
      <c r="AF76">
        <v>0</v>
      </c>
      <c r="AG76">
        <v>0</v>
      </c>
      <c r="AH76">
        <v>0</v>
      </c>
      <c r="AI76">
        <v>1</v>
      </c>
      <c r="AJ76">
        <v>1</v>
      </c>
      <c r="AK76">
        <v>1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2.3199999999999998</v>
      </c>
      <c r="AU76" t="s">
        <v>3</v>
      </c>
      <c r="AV76">
        <v>0</v>
      </c>
      <c r="AW76">
        <v>2</v>
      </c>
      <c r="AX76">
        <v>36288781</v>
      </c>
      <c r="AY76">
        <v>1</v>
      </c>
      <c r="AZ76">
        <v>0</v>
      </c>
      <c r="BA76">
        <v>66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Y76*Source!I1082</f>
        <v>4.6399999999999997</v>
      </c>
      <c r="CY76">
        <f>AA76</f>
        <v>41.84</v>
      </c>
      <c r="CZ76">
        <f>AE76</f>
        <v>41.84</v>
      </c>
      <c r="DA76">
        <f>AI76</f>
        <v>1</v>
      </c>
      <c r="DB76">
        <f t="shared" si="10"/>
        <v>97.07</v>
      </c>
      <c r="DC76">
        <f t="shared" si="11"/>
        <v>0</v>
      </c>
    </row>
    <row r="77" spans="1:107" x14ac:dyDescent="0.2">
      <c r="A77">
        <f>ROW(Source!A1082)</f>
        <v>1082</v>
      </c>
      <c r="B77">
        <v>36286615</v>
      </c>
      <c r="C77">
        <v>36288768</v>
      </c>
      <c r="D77">
        <v>0</v>
      </c>
      <c r="E77">
        <v>23</v>
      </c>
      <c r="F77">
        <v>1</v>
      </c>
      <c r="G77">
        <v>23</v>
      </c>
      <c r="H77">
        <v>3</v>
      </c>
      <c r="I77" t="s">
        <v>102</v>
      </c>
      <c r="J77" t="s">
        <v>3</v>
      </c>
      <c r="K77" t="s">
        <v>103</v>
      </c>
      <c r="L77">
        <v>1354</v>
      </c>
      <c r="N77">
        <v>1010</v>
      </c>
      <c r="O77" t="s">
        <v>104</v>
      </c>
      <c r="P77" t="s">
        <v>104</v>
      </c>
      <c r="Q77">
        <v>1</v>
      </c>
      <c r="W77">
        <v>0</v>
      </c>
      <c r="X77">
        <v>-2004633327</v>
      </c>
      <c r="Y77">
        <v>62.5</v>
      </c>
      <c r="AA77">
        <v>937.55</v>
      </c>
      <c r="AB77">
        <v>0</v>
      </c>
      <c r="AC77">
        <v>0</v>
      </c>
      <c r="AD77">
        <v>0</v>
      </c>
      <c r="AE77">
        <v>937.55</v>
      </c>
      <c r="AF77">
        <v>0</v>
      </c>
      <c r="AG77">
        <v>0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0</v>
      </c>
      <c r="AP77">
        <v>0</v>
      </c>
      <c r="AQ77">
        <v>0</v>
      </c>
      <c r="AR77">
        <v>0</v>
      </c>
      <c r="AS77" t="s">
        <v>3</v>
      </c>
      <c r="AT77">
        <v>62.5</v>
      </c>
      <c r="AU77" t="s">
        <v>3</v>
      </c>
      <c r="AV77">
        <v>0</v>
      </c>
      <c r="AW77">
        <v>1</v>
      </c>
      <c r="AX77">
        <v>-1</v>
      </c>
      <c r="AY77">
        <v>0</v>
      </c>
      <c r="AZ77">
        <v>0</v>
      </c>
      <c r="BA77" t="s">
        <v>3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Y77*Source!I1082</f>
        <v>125</v>
      </c>
      <c r="CY77">
        <f>AA77</f>
        <v>937.55</v>
      </c>
      <c r="CZ77">
        <f>AE77</f>
        <v>937.55</v>
      </c>
      <c r="DA77">
        <f>AI77</f>
        <v>1</v>
      </c>
      <c r="DB77">
        <f t="shared" si="10"/>
        <v>58596.88</v>
      </c>
      <c r="DC77">
        <f t="shared" si="11"/>
        <v>0</v>
      </c>
    </row>
    <row r="78" spans="1:107" x14ac:dyDescent="0.2">
      <c r="A78">
        <f>ROW(Source!A1151)</f>
        <v>1151</v>
      </c>
      <c r="B78">
        <v>36286615</v>
      </c>
      <c r="C78">
        <v>36288890</v>
      </c>
      <c r="D78">
        <v>34861490</v>
      </c>
      <c r="E78">
        <v>23</v>
      </c>
      <c r="F78">
        <v>1</v>
      </c>
      <c r="G78">
        <v>23</v>
      </c>
      <c r="H78">
        <v>1</v>
      </c>
      <c r="I78" t="s">
        <v>348</v>
      </c>
      <c r="J78" t="s">
        <v>3</v>
      </c>
      <c r="K78" t="s">
        <v>349</v>
      </c>
      <c r="L78">
        <v>1191</v>
      </c>
      <c r="N78">
        <v>1013</v>
      </c>
      <c r="O78" t="s">
        <v>350</v>
      </c>
      <c r="P78" t="s">
        <v>350</v>
      </c>
      <c r="Q78">
        <v>1</v>
      </c>
      <c r="W78">
        <v>0</v>
      </c>
      <c r="X78">
        <v>476480486</v>
      </c>
      <c r="Y78">
        <v>18.21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18.21</v>
      </c>
      <c r="AU78" t="s">
        <v>3</v>
      </c>
      <c r="AV78">
        <v>1</v>
      </c>
      <c r="AW78">
        <v>2</v>
      </c>
      <c r="AX78">
        <v>36288898</v>
      </c>
      <c r="AY78">
        <v>1</v>
      </c>
      <c r="AZ78">
        <v>0</v>
      </c>
      <c r="BA78">
        <v>67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Y78*Source!I1151</f>
        <v>20.031000000000002</v>
      </c>
      <c r="CY78">
        <f>AD78</f>
        <v>0</v>
      </c>
      <c r="CZ78">
        <f>AH78</f>
        <v>0</v>
      </c>
      <c r="DA78">
        <f>AL78</f>
        <v>1</v>
      </c>
      <c r="DB78">
        <f t="shared" si="10"/>
        <v>0</v>
      </c>
      <c r="DC78">
        <f t="shared" si="11"/>
        <v>0</v>
      </c>
    </row>
    <row r="79" spans="1:107" x14ac:dyDescent="0.2">
      <c r="A79">
        <f>ROW(Source!A1151)</f>
        <v>1151</v>
      </c>
      <c r="B79">
        <v>36286615</v>
      </c>
      <c r="C79">
        <v>36288890</v>
      </c>
      <c r="D79">
        <v>34886768</v>
      </c>
      <c r="E79">
        <v>1</v>
      </c>
      <c r="F79">
        <v>1</v>
      </c>
      <c r="G79">
        <v>23</v>
      </c>
      <c r="H79">
        <v>2</v>
      </c>
      <c r="I79" t="s">
        <v>351</v>
      </c>
      <c r="J79" t="s">
        <v>352</v>
      </c>
      <c r="K79" t="s">
        <v>353</v>
      </c>
      <c r="L79">
        <v>1368</v>
      </c>
      <c r="N79">
        <v>1011</v>
      </c>
      <c r="O79" t="s">
        <v>354</v>
      </c>
      <c r="P79" t="s">
        <v>354</v>
      </c>
      <c r="Q79">
        <v>1</v>
      </c>
      <c r="W79">
        <v>0</v>
      </c>
      <c r="X79">
        <v>470456965</v>
      </c>
      <c r="Y79">
        <v>5.39</v>
      </c>
      <c r="AA79">
        <v>0</v>
      </c>
      <c r="AB79">
        <v>7.05</v>
      </c>
      <c r="AC79">
        <v>0.84</v>
      </c>
      <c r="AD79">
        <v>0</v>
      </c>
      <c r="AE79">
        <v>0</v>
      </c>
      <c r="AF79">
        <v>7.05</v>
      </c>
      <c r="AG79">
        <v>0.84</v>
      </c>
      <c r="AH79">
        <v>0</v>
      </c>
      <c r="AI79">
        <v>1</v>
      </c>
      <c r="AJ79">
        <v>1</v>
      </c>
      <c r="AK79">
        <v>1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5.39</v>
      </c>
      <c r="AU79" t="s">
        <v>3</v>
      </c>
      <c r="AV79">
        <v>0</v>
      </c>
      <c r="AW79">
        <v>2</v>
      </c>
      <c r="AX79">
        <v>36288899</v>
      </c>
      <c r="AY79">
        <v>1</v>
      </c>
      <c r="AZ79">
        <v>0</v>
      </c>
      <c r="BA79">
        <v>68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Y79*Source!I1151</f>
        <v>5.9290000000000003</v>
      </c>
      <c r="CY79">
        <f>AB79</f>
        <v>7.05</v>
      </c>
      <c r="CZ79">
        <f>AF79</f>
        <v>7.05</v>
      </c>
      <c r="DA79">
        <f>AJ79</f>
        <v>1</v>
      </c>
      <c r="DB79">
        <f t="shared" si="10"/>
        <v>38</v>
      </c>
      <c r="DC79">
        <f t="shared" si="11"/>
        <v>4.53</v>
      </c>
    </row>
    <row r="80" spans="1:107" x14ac:dyDescent="0.2">
      <c r="A80">
        <f>ROW(Source!A1151)</f>
        <v>1151</v>
      </c>
      <c r="B80">
        <v>36286615</v>
      </c>
      <c r="C80">
        <v>36288890</v>
      </c>
      <c r="D80">
        <v>34886729</v>
      </c>
      <c r="E80">
        <v>1</v>
      </c>
      <c r="F80">
        <v>1</v>
      </c>
      <c r="G80">
        <v>23</v>
      </c>
      <c r="H80">
        <v>2</v>
      </c>
      <c r="I80" t="s">
        <v>355</v>
      </c>
      <c r="J80" t="s">
        <v>356</v>
      </c>
      <c r="K80" t="s">
        <v>357</v>
      </c>
      <c r="L80">
        <v>1368</v>
      </c>
      <c r="N80">
        <v>1011</v>
      </c>
      <c r="O80" t="s">
        <v>354</v>
      </c>
      <c r="P80" t="s">
        <v>354</v>
      </c>
      <c r="Q80">
        <v>1</v>
      </c>
      <c r="W80">
        <v>0</v>
      </c>
      <c r="X80">
        <v>-851279682</v>
      </c>
      <c r="Y80">
        <v>1.35</v>
      </c>
      <c r="AA80">
        <v>0</v>
      </c>
      <c r="AB80">
        <v>5.28</v>
      </c>
      <c r="AC80">
        <v>0.96</v>
      </c>
      <c r="AD80">
        <v>0</v>
      </c>
      <c r="AE80">
        <v>0</v>
      </c>
      <c r="AF80">
        <v>5.28</v>
      </c>
      <c r="AG80">
        <v>0.96</v>
      </c>
      <c r="AH80">
        <v>0</v>
      </c>
      <c r="AI80">
        <v>1</v>
      </c>
      <c r="AJ80">
        <v>1</v>
      </c>
      <c r="AK80">
        <v>1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1.35</v>
      </c>
      <c r="AU80" t="s">
        <v>3</v>
      </c>
      <c r="AV80">
        <v>0</v>
      </c>
      <c r="AW80">
        <v>2</v>
      </c>
      <c r="AX80">
        <v>36288900</v>
      </c>
      <c r="AY80">
        <v>1</v>
      </c>
      <c r="AZ80">
        <v>0</v>
      </c>
      <c r="BA80">
        <v>69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Y80*Source!I1151</f>
        <v>1.4850000000000003</v>
      </c>
      <c r="CY80">
        <f>AB80</f>
        <v>5.28</v>
      </c>
      <c r="CZ80">
        <f>AF80</f>
        <v>5.28</v>
      </c>
      <c r="DA80">
        <f>AJ80</f>
        <v>1</v>
      </c>
      <c r="DB80">
        <f t="shared" si="10"/>
        <v>7.13</v>
      </c>
      <c r="DC80">
        <f t="shared" si="11"/>
        <v>1.3</v>
      </c>
    </row>
    <row r="81" spans="1:107" x14ac:dyDescent="0.2">
      <c r="A81">
        <f>ROW(Source!A1151)</f>
        <v>1151</v>
      </c>
      <c r="B81">
        <v>36286615</v>
      </c>
      <c r="C81">
        <v>36288890</v>
      </c>
      <c r="D81">
        <v>34889241</v>
      </c>
      <c r="E81">
        <v>1</v>
      </c>
      <c r="F81">
        <v>1</v>
      </c>
      <c r="G81">
        <v>23</v>
      </c>
      <c r="H81">
        <v>3</v>
      </c>
      <c r="I81" t="s">
        <v>358</v>
      </c>
      <c r="J81" t="s">
        <v>359</v>
      </c>
      <c r="K81" t="s">
        <v>360</v>
      </c>
      <c r="L81">
        <v>1346</v>
      </c>
      <c r="N81">
        <v>1009</v>
      </c>
      <c r="O81" t="s">
        <v>295</v>
      </c>
      <c r="P81" t="s">
        <v>295</v>
      </c>
      <c r="Q81">
        <v>1</v>
      </c>
      <c r="W81">
        <v>0</v>
      </c>
      <c r="X81">
        <v>365176143</v>
      </c>
      <c r="Y81">
        <v>3.9</v>
      </c>
      <c r="AA81">
        <v>543.35</v>
      </c>
      <c r="AB81">
        <v>0</v>
      </c>
      <c r="AC81">
        <v>0</v>
      </c>
      <c r="AD81">
        <v>0</v>
      </c>
      <c r="AE81">
        <v>543.35</v>
      </c>
      <c r="AF81">
        <v>0</v>
      </c>
      <c r="AG81">
        <v>0</v>
      </c>
      <c r="AH81">
        <v>0</v>
      </c>
      <c r="AI81">
        <v>1</v>
      </c>
      <c r="AJ81">
        <v>1</v>
      </c>
      <c r="AK81">
        <v>1</v>
      </c>
      <c r="AL81">
        <v>1</v>
      </c>
      <c r="AN81">
        <v>0</v>
      </c>
      <c r="AO81">
        <v>1</v>
      </c>
      <c r="AP81">
        <v>0</v>
      </c>
      <c r="AQ81">
        <v>0</v>
      </c>
      <c r="AR81">
        <v>0</v>
      </c>
      <c r="AS81" t="s">
        <v>3</v>
      </c>
      <c r="AT81">
        <v>3.9</v>
      </c>
      <c r="AU81" t="s">
        <v>3</v>
      </c>
      <c r="AV81">
        <v>0</v>
      </c>
      <c r="AW81">
        <v>2</v>
      </c>
      <c r="AX81">
        <v>36288901</v>
      </c>
      <c r="AY81">
        <v>1</v>
      </c>
      <c r="AZ81">
        <v>0</v>
      </c>
      <c r="BA81">
        <v>70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Y81*Source!I1151</f>
        <v>4.29</v>
      </c>
      <c r="CY81">
        <f>AA81</f>
        <v>543.35</v>
      </c>
      <c r="CZ81">
        <f>AE81</f>
        <v>543.35</v>
      </c>
      <c r="DA81">
        <f>AI81</f>
        <v>1</v>
      </c>
      <c r="DB81">
        <f t="shared" si="10"/>
        <v>2119.0700000000002</v>
      </c>
      <c r="DC81">
        <f t="shared" si="11"/>
        <v>0</v>
      </c>
    </row>
    <row r="82" spans="1:107" x14ac:dyDescent="0.2">
      <c r="A82">
        <f>ROW(Source!A1151)</f>
        <v>1151</v>
      </c>
      <c r="B82">
        <v>36286615</v>
      </c>
      <c r="C82">
        <v>36288890</v>
      </c>
      <c r="D82">
        <v>34889426</v>
      </c>
      <c r="E82">
        <v>1</v>
      </c>
      <c r="F82">
        <v>1</v>
      </c>
      <c r="G82">
        <v>23</v>
      </c>
      <c r="H82">
        <v>3</v>
      </c>
      <c r="I82" t="s">
        <v>361</v>
      </c>
      <c r="J82" t="s">
        <v>362</v>
      </c>
      <c r="K82" t="s">
        <v>363</v>
      </c>
      <c r="L82">
        <v>1354</v>
      </c>
      <c r="N82">
        <v>1010</v>
      </c>
      <c r="O82" t="s">
        <v>104</v>
      </c>
      <c r="P82" t="s">
        <v>104</v>
      </c>
      <c r="Q82">
        <v>1</v>
      </c>
      <c r="W82">
        <v>0</v>
      </c>
      <c r="X82">
        <v>-409554947</v>
      </c>
      <c r="Y82">
        <v>10</v>
      </c>
      <c r="AA82">
        <v>1702.82</v>
      </c>
      <c r="AB82">
        <v>0</v>
      </c>
      <c r="AC82">
        <v>0</v>
      </c>
      <c r="AD82">
        <v>0</v>
      </c>
      <c r="AE82">
        <v>1702.82</v>
      </c>
      <c r="AF82">
        <v>0</v>
      </c>
      <c r="AG82">
        <v>0</v>
      </c>
      <c r="AH82">
        <v>0</v>
      </c>
      <c r="AI82">
        <v>1</v>
      </c>
      <c r="AJ82">
        <v>1</v>
      </c>
      <c r="AK82">
        <v>1</v>
      </c>
      <c r="AL82">
        <v>1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3</v>
      </c>
      <c r="AT82">
        <v>10</v>
      </c>
      <c r="AU82" t="s">
        <v>3</v>
      </c>
      <c r="AV82">
        <v>0</v>
      </c>
      <c r="AW82">
        <v>2</v>
      </c>
      <c r="AX82">
        <v>36288902</v>
      </c>
      <c r="AY82">
        <v>1</v>
      </c>
      <c r="AZ82">
        <v>0</v>
      </c>
      <c r="BA82">
        <v>71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Y82*Source!I1151</f>
        <v>11</v>
      </c>
      <c r="CY82">
        <f>AA82</f>
        <v>1702.82</v>
      </c>
      <c r="CZ82">
        <f>AE82</f>
        <v>1702.82</v>
      </c>
      <c r="DA82">
        <f>AI82</f>
        <v>1</v>
      </c>
      <c r="DB82">
        <f t="shared" si="10"/>
        <v>17028.2</v>
      </c>
      <c r="DC82">
        <f t="shared" si="11"/>
        <v>0</v>
      </c>
    </row>
    <row r="83" spans="1:107" x14ac:dyDescent="0.2">
      <c r="A83">
        <f>ROW(Source!A1151)</f>
        <v>1151</v>
      </c>
      <c r="B83">
        <v>36286615</v>
      </c>
      <c r="C83">
        <v>36288890</v>
      </c>
      <c r="D83">
        <v>34890859</v>
      </c>
      <c r="E83">
        <v>1</v>
      </c>
      <c r="F83">
        <v>1</v>
      </c>
      <c r="G83">
        <v>23</v>
      </c>
      <c r="H83">
        <v>3</v>
      </c>
      <c r="I83" t="s">
        <v>364</v>
      </c>
      <c r="J83" t="s">
        <v>365</v>
      </c>
      <c r="K83" t="s">
        <v>366</v>
      </c>
      <c r="L83">
        <v>1354</v>
      </c>
      <c r="N83">
        <v>1010</v>
      </c>
      <c r="O83" t="s">
        <v>104</v>
      </c>
      <c r="P83" t="s">
        <v>104</v>
      </c>
      <c r="Q83">
        <v>1</v>
      </c>
      <c r="W83">
        <v>0</v>
      </c>
      <c r="X83">
        <v>-184092834</v>
      </c>
      <c r="Y83">
        <v>4</v>
      </c>
      <c r="AA83">
        <v>1916.8</v>
      </c>
      <c r="AB83">
        <v>0</v>
      </c>
      <c r="AC83">
        <v>0</v>
      </c>
      <c r="AD83">
        <v>0</v>
      </c>
      <c r="AE83">
        <v>1916.8</v>
      </c>
      <c r="AF83">
        <v>0</v>
      </c>
      <c r="AG83">
        <v>0</v>
      </c>
      <c r="AH83">
        <v>0</v>
      </c>
      <c r="AI83">
        <v>1</v>
      </c>
      <c r="AJ83">
        <v>1</v>
      </c>
      <c r="AK83">
        <v>1</v>
      </c>
      <c r="AL83">
        <v>1</v>
      </c>
      <c r="AN83">
        <v>0</v>
      </c>
      <c r="AO83">
        <v>1</v>
      </c>
      <c r="AP83">
        <v>0</v>
      </c>
      <c r="AQ83">
        <v>0</v>
      </c>
      <c r="AR83">
        <v>0</v>
      </c>
      <c r="AS83" t="s">
        <v>3</v>
      </c>
      <c r="AT83">
        <v>4</v>
      </c>
      <c r="AU83" t="s">
        <v>3</v>
      </c>
      <c r="AV83">
        <v>0</v>
      </c>
      <c r="AW83">
        <v>2</v>
      </c>
      <c r="AX83">
        <v>36288903</v>
      </c>
      <c r="AY83">
        <v>1</v>
      </c>
      <c r="AZ83">
        <v>0</v>
      </c>
      <c r="BA83">
        <v>72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Y83*Source!I1151</f>
        <v>4.4000000000000004</v>
      </c>
      <c r="CY83">
        <f>AA83</f>
        <v>1916.8</v>
      </c>
      <c r="CZ83">
        <f>AE83</f>
        <v>1916.8</v>
      </c>
      <c r="DA83">
        <f>AI83</f>
        <v>1</v>
      </c>
      <c r="DB83">
        <f t="shared" si="10"/>
        <v>7667.2</v>
      </c>
      <c r="DC83">
        <f t="shared" si="11"/>
        <v>0</v>
      </c>
    </row>
    <row r="84" spans="1:107" x14ac:dyDescent="0.2">
      <c r="A84">
        <f>ROW(Source!A1151)</f>
        <v>1151</v>
      </c>
      <c r="B84">
        <v>36286615</v>
      </c>
      <c r="C84">
        <v>36288890</v>
      </c>
      <c r="D84">
        <v>34890974</v>
      </c>
      <c r="E84">
        <v>1</v>
      </c>
      <c r="F84">
        <v>1</v>
      </c>
      <c r="G84">
        <v>23</v>
      </c>
      <c r="H84">
        <v>3</v>
      </c>
      <c r="I84" t="s">
        <v>367</v>
      </c>
      <c r="J84" t="s">
        <v>368</v>
      </c>
      <c r="K84" t="s">
        <v>369</v>
      </c>
      <c r="L84">
        <v>1354</v>
      </c>
      <c r="N84">
        <v>1010</v>
      </c>
      <c r="O84" t="s">
        <v>104</v>
      </c>
      <c r="P84" t="s">
        <v>104</v>
      </c>
      <c r="Q84">
        <v>1</v>
      </c>
      <c r="W84">
        <v>0</v>
      </c>
      <c r="X84">
        <v>41961795</v>
      </c>
      <c r="Y84">
        <v>60</v>
      </c>
      <c r="AA84">
        <v>24.31</v>
      </c>
      <c r="AB84">
        <v>0</v>
      </c>
      <c r="AC84">
        <v>0</v>
      </c>
      <c r="AD84">
        <v>0</v>
      </c>
      <c r="AE84">
        <v>24.31</v>
      </c>
      <c r="AF84">
        <v>0</v>
      </c>
      <c r="AG84">
        <v>0</v>
      </c>
      <c r="AH84">
        <v>0</v>
      </c>
      <c r="AI84">
        <v>1</v>
      </c>
      <c r="AJ84">
        <v>1</v>
      </c>
      <c r="AK84">
        <v>1</v>
      </c>
      <c r="AL84">
        <v>1</v>
      </c>
      <c r="AN84">
        <v>0</v>
      </c>
      <c r="AO84">
        <v>1</v>
      </c>
      <c r="AP84">
        <v>0</v>
      </c>
      <c r="AQ84">
        <v>0</v>
      </c>
      <c r="AR84">
        <v>0</v>
      </c>
      <c r="AS84" t="s">
        <v>3</v>
      </c>
      <c r="AT84">
        <v>60</v>
      </c>
      <c r="AU84" t="s">
        <v>3</v>
      </c>
      <c r="AV84">
        <v>0</v>
      </c>
      <c r="AW84">
        <v>2</v>
      </c>
      <c r="AX84">
        <v>36288904</v>
      </c>
      <c r="AY84">
        <v>1</v>
      </c>
      <c r="AZ84">
        <v>0</v>
      </c>
      <c r="BA84">
        <v>73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Y84*Source!I1151</f>
        <v>66</v>
      </c>
      <c r="CY84">
        <f>AA84</f>
        <v>24.31</v>
      </c>
      <c r="CZ84">
        <f>AE84</f>
        <v>24.31</v>
      </c>
      <c r="DA84">
        <f>AI84</f>
        <v>1</v>
      </c>
      <c r="DB84">
        <f t="shared" si="10"/>
        <v>1458.6</v>
      </c>
      <c r="DC84">
        <f t="shared" si="11"/>
        <v>0</v>
      </c>
    </row>
    <row r="85" spans="1:107" x14ac:dyDescent="0.2">
      <c r="A85">
        <f>ROW(Source!A1152)</f>
        <v>1152</v>
      </c>
      <c r="B85">
        <v>36286615</v>
      </c>
      <c r="C85">
        <v>36288905</v>
      </c>
      <c r="D85">
        <v>34861490</v>
      </c>
      <c r="E85">
        <v>23</v>
      </c>
      <c r="F85">
        <v>1</v>
      </c>
      <c r="G85">
        <v>23</v>
      </c>
      <c r="H85">
        <v>1</v>
      </c>
      <c r="I85" t="s">
        <v>348</v>
      </c>
      <c r="J85" t="s">
        <v>3</v>
      </c>
      <c r="K85" t="s">
        <v>349</v>
      </c>
      <c r="L85">
        <v>1191</v>
      </c>
      <c r="N85">
        <v>1013</v>
      </c>
      <c r="O85" t="s">
        <v>350</v>
      </c>
      <c r="P85" t="s">
        <v>350</v>
      </c>
      <c r="Q85">
        <v>1</v>
      </c>
      <c r="W85">
        <v>0</v>
      </c>
      <c r="X85">
        <v>476480486</v>
      </c>
      <c r="Y85">
        <v>12.15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1</v>
      </c>
      <c r="AJ85">
        <v>1</v>
      </c>
      <c r="AK85">
        <v>1</v>
      </c>
      <c r="AL85">
        <v>1</v>
      </c>
      <c r="AN85">
        <v>0</v>
      </c>
      <c r="AO85">
        <v>1</v>
      </c>
      <c r="AP85">
        <v>0</v>
      </c>
      <c r="AQ85">
        <v>0</v>
      </c>
      <c r="AR85">
        <v>0</v>
      </c>
      <c r="AS85" t="s">
        <v>3</v>
      </c>
      <c r="AT85">
        <v>12.15</v>
      </c>
      <c r="AU85" t="s">
        <v>3</v>
      </c>
      <c r="AV85">
        <v>1</v>
      </c>
      <c r="AW85">
        <v>2</v>
      </c>
      <c r="AX85">
        <v>36288913</v>
      </c>
      <c r="AY85">
        <v>1</v>
      </c>
      <c r="AZ85">
        <v>0</v>
      </c>
      <c r="BA85">
        <v>74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Y85*Source!I1152</f>
        <v>2.4300000000000002</v>
      </c>
      <c r="CY85">
        <f>AD85</f>
        <v>0</v>
      </c>
      <c r="CZ85">
        <f>AH85</f>
        <v>0</v>
      </c>
      <c r="DA85">
        <f>AL85</f>
        <v>1</v>
      </c>
      <c r="DB85">
        <f t="shared" si="10"/>
        <v>0</v>
      </c>
      <c r="DC85">
        <f t="shared" si="11"/>
        <v>0</v>
      </c>
    </row>
    <row r="86" spans="1:107" x14ac:dyDescent="0.2">
      <c r="A86">
        <f>ROW(Source!A1152)</f>
        <v>1152</v>
      </c>
      <c r="B86">
        <v>36286615</v>
      </c>
      <c r="C86">
        <v>36288905</v>
      </c>
      <c r="D86">
        <v>34886768</v>
      </c>
      <c r="E86">
        <v>1</v>
      </c>
      <c r="F86">
        <v>1</v>
      </c>
      <c r="G86">
        <v>23</v>
      </c>
      <c r="H86">
        <v>2</v>
      </c>
      <c r="I86" t="s">
        <v>351</v>
      </c>
      <c r="J86" t="s">
        <v>352</v>
      </c>
      <c r="K86" t="s">
        <v>353</v>
      </c>
      <c r="L86">
        <v>1368</v>
      </c>
      <c r="N86">
        <v>1011</v>
      </c>
      <c r="O86" t="s">
        <v>354</v>
      </c>
      <c r="P86" t="s">
        <v>354</v>
      </c>
      <c r="Q86">
        <v>1</v>
      </c>
      <c r="W86">
        <v>0</v>
      </c>
      <c r="X86">
        <v>470456965</v>
      </c>
      <c r="Y86">
        <v>3.59</v>
      </c>
      <c r="AA86">
        <v>0</v>
      </c>
      <c r="AB86">
        <v>7.05</v>
      </c>
      <c r="AC86">
        <v>0.84</v>
      </c>
      <c r="AD86">
        <v>0</v>
      </c>
      <c r="AE86">
        <v>0</v>
      </c>
      <c r="AF86">
        <v>7.05</v>
      </c>
      <c r="AG86">
        <v>0.84</v>
      </c>
      <c r="AH86">
        <v>0</v>
      </c>
      <c r="AI86">
        <v>1</v>
      </c>
      <c r="AJ86">
        <v>1</v>
      </c>
      <c r="AK86">
        <v>1</v>
      </c>
      <c r="AL86">
        <v>1</v>
      </c>
      <c r="AN86">
        <v>0</v>
      </c>
      <c r="AO86">
        <v>1</v>
      </c>
      <c r="AP86">
        <v>0</v>
      </c>
      <c r="AQ86">
        <v>0</v>
      </c>
      <c r="AR86">
        <v>0</v>
      </c>
      <c r="AS86" t="s">
        <v>3</v>
      </c>
      <c r="AT86">
        <v>3.59</v>
      </c>
      <c r="AU86" t="s">
        <v>3</v>
      </c>
      <c r="AV86">
        <v>0</v>
      </c>
      <c r="AW86">
        <v>2</v>
      </c>
      <c r="AX86">
        <v>36288914</v>
      </c>
      <c r="AY86">
        <v>1</v>
      </c>
      <c r="AZ86">
        <v>0</v>
      </c>
      <c r="BA86">
        <v>75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Y86*Source!I1152</f>
        <v>0.71799999999999997</v>
      </c>
      <c r="CY86">
        <f>AB86</f>
        <v>7.05</v>
      </c>
      <c r="CZ86">
        <f>AF86</f>
        <v>7.05</v>
      </c>
      <c r="DA86">
        <f>AJ86</f>
        <v>1</v>
      </c>
      <c r="DB86">
        <f t="shared" si="10"/>
        <v>25.31</v>
      </c>
      <c r="DC86">
        <f t="shared" si="11"/>
        <v>3.02</v>
      </c>
    </row>
    <row r="87" spans="1:107" x14ac:dyDescent="0.2">
      <c r="A87">
        <f>ROW(Source!A1152)</f>
        <v>1152</v>
      </c>
      <c r="B87">
        <v>36286615</v>
      </c>
      <c r="C87">
        <v>36288905</v>
      </c>
      <c r="D87">
        <v>34886729</v>
      </c>
      <c r="E87">
        <v>1</v>
      </c>
      <c r="F87">
        <v>1</v>
      </c>
      <c r="G87">
        <v>23</v>
      </c>
      <c r="H87">
        <v>2</v>
      </c>
      <c r="I87" t="s">
        <v>355</v>
      </c>
      <c r="J87" t="s">
        <v>356</v>
      </c>
      <c r="K87" t="s">
        <v>357</v>
      </c>
      <c r="L87">
        <v>1368</v>
      </c>
      <c r="N87">
        <v>1011</v>
      </c>
      <c r="O87" t="s">
        <v>354</v>
      </c>
      <c r="P87" t="s">
        <v>354</v>
      </c>
      <c r="Q87">
        <v>1</v>
      </c>
      <c r="W87">
        <v>0</v>
      </c>
      <c r="X87">
        <v>-851279682</v>
      </c>
      <c r="Y87">
        <v>0.9</v>
      </c>
      <c r="AA87">
        <v>0</v>
      </c>
      <c r="AB87">
        <v>5.28</v>
      </c>
      <c r="AC87">
        <v>0.96</v>
      </c>
      <c r="AD87">
        <v>0</v>
      </c>
      <c r="AE87">
        <v>0</v>
      </c>
      <c r="AF87">
        <v>5.28</v>
      </c>
      <c r="AG87">
        <v>0.96</v>
      </c>
      <c r="AH87">
        <v>0</v>
      </c>
      <c r="AI87">
        <v>1</v>
      </c>
      <c r="AJ87">
        <v>1</v>
      </c>
      <c r="AK87">
        <v>1</v>
      </c>
      <c r="AL87">
        <v>1</v>
      </c>
      <c r="AN87">
        <v>0</v>
      </c>
      <c r="AO87">
        <v>1</v>
      </c>
      <c r="AP87">
        <v>0</v>
      </c>
      <c r="AQ87">
        <v>0</v>
      </c>
      <c r="AR87">
        <v>0</v>
      </c>
      <c r="AS87" t="s">
        <v>3</v>
      </c>
      <c r="AT87">
        <v>0.9</v>
      </c>
      <c r="AU87" t="s">
        <v>3</v>
      </c>
      <c r="AV87">
        <v>0</v>
      </c>
      <c r="AW87">
        <v>2</v>
      </c>
      <c r="AX87">
        <v>36288915</v>
      </c>
      <c r="AY87">
        <v>1</v>
      </c>
      <c r="AZ87">
        <v>0</v>
      </c>
      <c r="BA87">
        <v>76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Y87*Source!I1152</f>
        <v>0.18000000000000002</v>
      </c>
      <c r="CY87">
        <f>AB87</f>
        <v>5.28</v>
      </c>
      <c r="CZ87">
        <f>AF87</f>
        <v>5.28</v>
      </c>
      <c r="DA87">
        <f>AJ87</f>
        <v>1</v>
      </c>
      <c r="DB87">
        <f t="shared" si="10"/>
        <v>4.75</v>
      </c>
      <c r="DC87">
        <f t="shared" si="11"/>
        <v>0.86</v>
      </c>
    </row>
    <row r="88" spans="1:107" x14ac:dyDescent="0.2">
      <c r="A88">
        <f>ROW(Source!A1152)</f>
        <v>1152</v>
      </c>
      <c r="B88">
        <v>36286615</v>
      </c>
      <c r="C88">
        <v>36288905</v>
      </c>
      <c r="D88">
        <v>34889241</v>
      </c>
      <c r="E88">
        <v>1</v>
      </c>
      <c r="F88">
        <v>1</v>
      </c>
      <c r="G88">
        <v>23</v>
      </c>
      <c r="H88">
        <v>3</v>
      </c>
      <c r="I88" t="s">
        <v>358</v>
      </c>
      <c r="J88" t="s">
        <v>359</v>
      </c>
      <c r="K88" t="s">
        <v>360</v>
      </c>
      <c r="L88">
        <v>1346</v>
      </c>
      <c r="N88">
        <v>1009</v>
      </c>
      <c r="O88" t="s">
        <v>295</v>
      </c>
      <c r="P88" t="s">
        <v>295</v>
      </c>
      <c r="Q88">
        <v>1</v>
      </c>
      <c r="W88">
        <v>0</v>
      </c>
      <c r="X88">
        <v>365176143</v>
      </c>
      <c r="Y88">
        <v>2.6</v>
      </c>
      <c r="AA88">
        <v>543.35</v>
      </c>
      <c r="AB88">
        <v>0</v>
      </c>
      <c r="AC88">
        <v>0</v>
      </c>
      <c r="AD88">
        <v>0</v>
      </c>
      <c r="AE88">
        <v>543.35</v>
      </c>
      <c r="AF88">
        <v>0</v>
      </c>
      <c r="AG88">
        <v>0</v>
      </c>
      <c r="AH88">
        <v>0</v>
      </c>
      <c r="AI88">
        <v>1</v>
      </c>
      <c r="AJ88">
        <v>1</v>
      </c>
      <c r="AK88">
        <v>1</v>
      </c>
      <c r="AL88">
        <v>1</v>
      </c>
      <c r="AN88">
        <v>0</v>
      </c>
      <c r="AO88">
        <v>1</v>
      </c>
      <c r="AP88">
        <v>0</v>
      </c>
      <c r="AQ88">
        <v>0</v>
      </c>
      <c r="AR88">
        <v>0</v>
      </c>
      <c r="AS88" t="s">
        <v>3</v>
      </c>
      <c r="AT88">
        <v>2.6</v>
      </c>
      <c r="AU88" t="s">
        <v>3</v>
      </c>
      <c r="AV88">
        <v>0</v>
      </c>
      <c r="AW88">
        <v>2</v>
      </c>
      <c r="AX88">
        <v>36288916</v>
      </c>
      <c r="AY88">
        <v>1</v>
      </c>
      <c r="AZ88">
        <v>0</v>
      </c>
      <c r="BA88">
        <v>77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Y88*Source!I1152</f>
        <v>0.52</v>
      </c>
      <c r="CY88">
        <f t="shared" ref="CY88:CY93" si="12">AA88</f>
        <v>543.35</v>
      </c>
      <c r="CZ88">
        <f t="shared" ref="CZ88:CZ93" si="13">AE88</f>
        <v>543.35</v>
      </c>
      <c r="DA88">
        <f t="shared" ref="DA88:DA93" si="14">AI88</f>
        <v>1</v>
      </c>
      <c r="DB88">
        <f t="shared" si="10"/>
        <v>1412.71</v>
      </c>
      <c r="DC88">
        <f t="shared" si="11"/>
        <v>0</v>
      </c>
    </row>
    <row r="89" spans="1:107" x14ac:dyDescent="0.2">
      <c r="A89">
        <f>ROW(Source!A1152)</f>
        <v>1152</v>
      </c>
      <c r="B89">
        <v>36286615</v>
      </c>
      <c r="C89">
        <v>36288905</v>
      </c>
      <c r="D89">
        <v>34889427</v>
      </c>
      <c r="E89">
        <v>1</v>
      </c>
      <c r="F89">
        <v>1</v>
      </c>
      <c r="G89">
        <v>23</v>
      </c>
      <c r="H89">
        <v>3</v>
      </c>
      <c r="I89" t="s">
        <v>370</v>
      </c>
      <c r="J89" t="s">
        <v>371</v>
      </c>
      <c r="K89" t="s">
        <v>372</v>
      </c>
      <c r="L89">
        <v>1354</v>
      </c>
      <c r="N89">
        <v>1010</v>
      </c>
      <c r="O89" t="s">
        <v>104</v>
      </c>
      <c r="P89" t="s">
        <v>104</v>
      </c>
      <c r="Q89">
        <v>1</v>
      </c>
      <c r="W89">
        <v>0</v>
      </c>
      <c r="X89">
        <v>430816191</v>
      </c>
      <c r="Y89">
        <v>10</v>
      </c>
      <c r="AA89">
        <v>841.57</v>
      </c>
      <c r="AB89">
        <v>0</v>
      </c>
      <c r="AC89">
        <v>0</v>
      </c>
      <c r="AD89">
        <v>0</v>
      </c>
      <c r="AE89">
        <v>841.57</v>
      </c>
      <c r="AF89">
        <v>0</v>
      </c>
      <c r="AG89">
        <v>0</v>
      </c>
      <c r="AH89">
        <v>0</v>
      </c>
      <c r="AI89">
        <v>1</v>
      </c>
      <c r="AJ89">
        <v>1</v>
      </c>
      <c r="AK89">
        <v>1</v>
      </c>
      <c r="AL89">
        <v>1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3</v>
      </c>
      <c r="AT89">
        <v>10</v>
      </c>
      <c r="AU89" t="s">
        <v>3</v>
      </c>
      <c r="AV89">
        <v>0</v>
      </c>
      <c r="AW89">
        <v>2</v>
      </c>
      <c r="AX89">
        <v>36288917</v>
      </c>
      <c r="AY89">
        <v>1</v>
      </c>
      <c r="AZ89">
        <v>0</v>
      </c>
      <c r="BA89">
        <v>78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Y89*Source!I1152</f>
        <v>2</v>
      </c>
      <c r="CY89">
        <f t="shared" si="12"/>
        <v>841.57</v>
      </c>
      <c r="CZ89">
        <f t="shared" si="13"/>
        <v>841.57</v>
      </c>
      <c r="DA89">
        <f t="shared" si="14"/>
        <v>1</v>
      </c>
      <c r="DB89">
        <f t="shared" si="10"/>
        <v>8415.7000000000007</v>
      </c>
      <c r="DC89">
        <f t="shared" si="11"/>
        <v>0</v>
      </c>
    </row>
    <row r="90" spans="1:107" x14ac:dyDescent="0.2">
      <c r="A90">
        <f>ROW(Source!A1152)</f>
        <v>1152</v>
      </c>
      <c r="B90">
        <v>36286615</v>
      </c>
      <c r="C90">
        <v>36288905</v>
      </c>
      <c r="D90">
        <v>34890859</v>
      </c>
      <c r="E90">
        <v>1</v>
      </c>
      <c r="F90">
        <v>1</v>
      </c>
      <c r="G90">
        <v>23</v>
      </c>
      <c r="H90">
        <v>3</v>
      </c>
      <c r="I90" t="s">
        <v>364</v>
      </c>
      <c r="J90" t="s">
        <v>365</v>
      </c>
      <c r="K90" t="s">
        <v>366</v>
      </c>
      <c r="L90">
        <v>1354</v>
      </c>
      <c r="N90">
        <v>1010</v>
      </c>
      <c r="O90" t="s">
        <v>104</v>
      </c>
      <c r="P90" t="s">
        <v>104</v>
      </c>
      <c r="Q90">
        <v>1</v>
      </c>
      <c r="W90">
        <v>0</v>
      </c>
      <c r="X90">
        <v>-184092834</v>
      </c>
      <c r="Y90">
        <v>2.7</v>
      </c>
      <c r="AA90">
        <v>1916.8</v>
      </c>
      <c r="AB90">
        <v>0</v>
      </c>
      <c r="AC90">
        <v>0</v>
      </c>
      <c r="AD90">
        <v>0</v>
      </c>
      <c r="AE90">
        <v>1916.8</v>
      </c>
      <c r="AF90">
        <v>0</v>
      </c>
      <c r="AG90">
        <v>0</v>
      </c>
      <c r="AH90">
        <v>0</v>
      </c>
      <c r="AI90">
        <v>1</v>
      </c>
      <c r="AJ90">
        <v>1</v>
      </c>
      <c r="AK90">
        <v>1</v>
      </c>
      <c r="AL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3</v>
      </c>
      <c r="AT90">
        <v>2.7</v>
      </c>
      <c r="AU90" t="s">
        <v>3</v>
      </c>
      <c r="AV90">
        <v>0</v>
      </c>
      <c r="AW90">
        <v>2</v>
      </c>
      <c r="AX90">
        <v>36288918</v>
      </c>
      <c r="AY90">
        <v>1</v>
      </c>
      <c r="AZ90">
        <v>0</v>
      </c>
      <c r="BA90">
        <v>79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Y90*Source!I1152</f>
        <v>0.54</v>
      </c>
      <c r="CY90">
        <f t="shared" si="12"/>
        <v>1916.8</v>
      </c>
      <c r="CZ90">
        <f t="shared" si="13"/>
        <v>1916.8</v>
      </c>
      <c r="DA90">
        <f t="shared" si="14"/>
        <v>1</v>
      </c>
      <c r="DB90">
        <f t="shared" si="10"/>
        <v>5175.3599999999997</v>
      </c>
      <c r="DC90">
        <f t="shared" si="11"/>
        <v>0</v>
      </c>
    </row>
    <row r="91" spans="1:107" x14ac:dyDescent="0.2">
      <c r="A91">
        <f>ROW(Source!A1152)</f>
        <v>1152</v>
      </c>
      <c r="B91">
        <v>36286615</v>
      </c>
      <c r="C91">
        <v>36288905</v>
      </c>
      <c r="D91">
        <v>34890974</v>
      </c>
      <c r="E91">
        <v>1</v>
      </c>
      <c r="F91">
        <v>1</v>
      </c>
      <c r="G91">
        <v>23</v>
      </c>
      <c r="H91">
        <v>3</v>
      </c>
      <c r="I91" t="s">
        <v>367</v>
      </c>
      <c r="J91" t="s">
        <v>368</v>
      </c>
      <c r="K91" t="s">
        <v>369</v>
      </c>
      <c r="L91">
        <v>1354</v>
      </c>
      <c r="N91">
        <v>1010</v>
      </c>
      <c r="O91" t="s">
        <v>104</v>
      </c>
      <c r="P91" t="s">
        <v>104</v>
      </c>
      <c r="Q91">
        <v>1</v>
      </c>
      <c r="W91">
        <v>0</v>
      </c>
      <c r="X91">
        <v>41961795</v>
      </c>
      <c r="Y91">
        <v>40</v>
      </c>
      <c r="AA91">
        <v>24.31</v>
      </c>
      <c r="AB91">
        <v>0</v>
      </c>
      <c r="AC91">
        <v>0</v>
      </c>
      <c r="AD91">
        <v>0</v>
      </c>
      <c r="AE91">
        <v>24.31</v>
      </c>
      <c r="AF91">
        <v>0</v>
      </c>
      <c r="AG91">
        <v>0</v>
      </c>
      <c r="AH91">
        <v>0</v>
      </c>
      <c r="AI91">
        <v>1</v>
      </c>
      <c r="AJ91">
        <v>1</v>
      </c>
      <c r="AK91">
        <v>1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3</v>
      </c>
      <c r="AT91">
        <v>40</v>
      </c>
      <c r="AU91" t="s">
        <v>3</v>
      </c>
      <c r="AV91">
        <v>0</v>
      </c>
      <c r="AW91">
        <v>2</v>
      </c>
      <c r="AX91">
        <v>36288919</v>
      </c>
      <c r="AY91">
        <v>1</v>
      </c>
      <c r="AZ91">
        <v>0</v>
      </c>
      <c r="BA91">
        <v>80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Y91*Source!I1152</f>
        <v>8</v>
      </c>
      <c r="CY91">
        <f t="shared" si="12"/>
        <v>24.31</v>
      </c>
      <c r="CZ91">
        <f t="shared" si="13"/>
        <v>24.31</v>
      </c>
      <c r="DA91">
        <f t="shared" si="14"/>
        <v>1</v>
      </c>
      <c r="DB91">
        <f t="shared" si="10"/>
        <v>972.4</v>
      </c>
      <c r="DC91">
        <f t="shared" si="11"/>
        <v>0</v>
      </c>
    </row>
    <row r="92" spans="1:107" x14ac:dyDescent="0.2">
      <c r="A92">
        <f>ROW(Source!A1263)</f>
        <v>1263</v>
      </c>
      <c r="B92">
        <v>36286615</v>
      </c>
      <c r="C92">
        <v>36288792</v>
      </c>
      <c r="D92">
        <v>30297556</v>
      </c>
      <c r="E92">
        <v>1</v>
      </c>
      <c r="F92">
        <v>1</v>
      </c>
      <c r="G92">
        <v>23</v>
      </c>
      <c r="H92">
        <v>3</v>
      </c>
      <c r="I92" t="s">
        <v>236</v>
      </c>
      <c r="J92" t="s">
        <v>238</v>
      </c>
      <c r="K92" t="s">
        <v>237</v>
      </c>
      <c r="L92">
        <v>1348</v>
      </c>
      <c r="N92">
        <v>1009</v>
      </c>
      <c r="O92" t="s">
        <v>171</v>
      </c>
      <c r="P92" t="s">
        <v>171</v>
      </c>
      <c r="Q92">
        <v>1000</v>
      </c>
      <c r="W92">
        <v>0</v>
      </c>
      <c r="X92">
        <v>-1591067280</v>
      </c>
      <c r="Y92">
        <v>11.9</v>
      </c>
      <c r="AA92">
        <v>2466.12</v>
      </c>
      <c r="AB92">
        <v>0</v>
      </c>
      <c r="AC92">
        <v>0</v>
      </c>
      <c r="AD92">
        <v>0</v>
      </c>
      <c r="AE92">
        <v>2466.12</v>
      </c>
      <c r="AF92">
        <v>0</v>
      </c>
      <c r="AG92">
        <v>0</v>
      </c>
      <c r="AH92">
        <v>0</v>
      </c>
      <c r="AI92">
        <v>1</v>
      </c>
      <c r="AJ92">
        <v>1</v>
      </c>
      <c r="AK92">
        <v>1</v>
      </c>
      <c r="AL92">
        <v>1</v>
      </c>
      <c r="AN92">
        <v>0</v>
      </c>
      <c r="AO92">
        <v>0</v>
      </c>
      <c r="AP92">
        <v>0</v>
      </c>
      <c r="AQ92">
        <v>0</v>
      </c>
      <c r="AR92">
        <v>0</v>
      </c>
      <c r="AS92" t="s">
        <v>3</v>
      </c>
      <c r="AT92">
        <v>11.9</v>
      </c>
      <c r="AU92" t="s">
        <v>3</v>
      </c>
      <c r="AV92">
        <v>0</v>
      </c>
      <c r="AW92">
        <v>1</v>
      </c>
      <c r="AX92">
        <v>-1</v>
      </c>
      <c r="AY92">
        <v>0</v>
      </c>
      <c r="AZ92">
        <v>0</v>
      </c>
      <c r="BA92" t="s">
        <v>3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Y92*Source!I1263</f>
        <v>0</v>
      </c>
      <c r="CY92">
        <f t="shared" si="12"/>
        <v>2466.12</v>
      </c>
      <c r="CZ92">
        <f t="shared" si="13"/>
        <v>2466.12</v>
      </c>
      <c r="DA92">
        <f t="shared" si="14"/>
        <v>1</v>
      </c>
      <c r="DB92">
        <f t="shared" si="10"/>
        <v>29346.83</v>
      </c>
      <c r="DC92">
        <f t="shared" si="11"/>
        <v>0</v>
      </c>
    </row>
    <row r="93" spans="1:107" x14ac:dyDescent="0.2">
      <c r="A93">
        <f>ROW(Source!A1263)</f>
        <v>1263</v>
      </c>
      <c r="B93">
        <v>36286615</v>
      </c>
      <c r="C93">
        <v>36288792</v>
      </c>
      <c r="D93">
        <v>30297572</v>
      </c>
      <c r="E93">
        <v>1</v>
      </c>
      <c r="F93">
        <v>1</v>
      </c>
      <c r="G93">
        <v>23</v>
      </c>
      <c r="H93">
        <v>3</v>
      </c>
      <c r="I93" t="s">
        <v>205</v>
      </c>
      <c r="J93" t="s">
        <v>207</v>
      </c>
      <c r="K93" t="s">
        <v>206</v>
      </c>
      <c r="L93">
        <v>1348</v>
      </c>
      <c r="N93">
        <v>1009</v>
      </c>
      <c r="O93" t="s">
        <v>171</v>
      </c>
      <c r="P93" t="s">
        <v>171</v>
      </c>
      <c r="Q93">
        <v>1000</v>
      </c>
      <c r="W93">
        <v>1</v>
      </c>
      <c r="X93">
        <v>719642910</v>
      </c>
      <c r="Y93">
        <v>-7.14</v>
      </c>
      <c r="AA93">
        <v>2433.27</v>
      </c>
      <c r="AB93">
        <v>0</v>
      </c>
      <c r="AC93">
        <v>0</v>
      </c>
      <c r="AD93">
        <v>0</v>
      </c>
      <c r="AE93">
        <v>2433.27</v>
      </c>
      <c r="AF93">
        <v>0</v>
      </c>
      <c r="AG93">
        <v>0</v>
      </c>
      <c r="AH93">
        <v>0</v>
      </c>
      <c r="AI93">
        <v>1</v>
      </c>
      <c r="AJ93">
        <v>1</v>
      </c>
      <c r="AK93">
        <v>1</v>
      </c>
      <c r="AL93">
        <v>1</v>
      </c>
      <c r="AN93">
        <v>0</v>
      </c>
      <c r="AO93">
        <v>0</v>
      </c>
      <c r="AP93">
        <v>0</v>
      </c>
      <c r="AQ93">
        <v>0</v>
      </c>
      <c r="AR93">
        <v>0</v>
      </c>
      <c r="AS93" t="s">
        <v>3</v>
      </c>
      <c r="AT93">
        <v>-7.14</v>
      </c>
      <c r="AU93" t="s">
        <v>3</v>
      </c>
      <c r="AV93">
        <v>0</v>
      </c>
      <c r="AW93">
        <v>1</v>
      </c>
      <c r="AX93">
        <v>-1</v>
      </c>
      <c r="AY93">
        <v>0</v>
      </c>
      <c r="AZ93">
        <v>0</v>
      </c>
      <c r="BA93" t="s">
        <v>3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Y93*Source!I1263</f>
        <v>0</v>
      </c>
      <c r="CY93">
        <f t="shared" si="12"/>
        <v>2433.27</v>
      </c>
      <c r="CZ93">
        <f t="shared" si="13"/>
        <v>2433.27</v>
      </c>
      <c r="DA93">
        <f t="shared" si="14"/>
        <v>1</v>
      </c>
      <c r="DB93">
        <f t="shared" si="10"/>
        <v>-17373.55</v>
      </c>
      <c r="DC93">
        <f t="shared" si="11"/>
        <v>0</v>
      </c>
    </row>
    <row r="94" spans="1:107" x14ac:dyDescent="0.2">
      <c r="A94">
        <f>ROW(Source!A1300)</f>
        <v>1300</v>
      </c>
      <c r="B94">
        <v>36286615</v>
      </c>
      <c r="C94">
        <v>36288797</v>
      </c>
      <c r="D94">
        <v>34861490</v>
      </c>
      <c r="E94">
        <v>23</v>
      </c>
      <c r="F94">
        <v>1</v>
      </c>
      <c r="G94">
        <v>23</v>
      </c>
      <c r="H94">
        <v>1</v>
      </c>
      <c r="I94" t="s">
        <v>348</v>
      </c>
      <c r="J94" t="s">
        <v>3</v>
      </c>
      <c r="K94" t="s">
        <v>349</v>
      </c>
      <c r="L94">
        <v>1191</v>
      </c>
      <c r="N94">
        <v>1013</v>
      </c>
      <c r="O94" t="s">
        <v>350</v>
      </c>
      <c r="P94" t="s">
        <v>350</v>
      </c>
      <c r="Q94">
        <v>1</v>
      </c>
      <c r="W94">
        <v>0</v>
      </c>
      <c r="X94">
        <v>476480486</v>
      </c>
      <c r="Y94">
        <v>24.84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1</v>
      </c>
      <c r="AJ94">
        <v>1</v>
      </c>
      <c r="AK94">
        <v>1</v>
      </c>
      <c r="AL94">
        <v>1</v>
      </c>
      <c r="AN94">
        <v>0</v>
      </c>
      <c r="AO94">
        <v>1</v>
      </c>
      <c r="AP94">
        <v>0</v>
      </c>
      <c r="AQ94">
        <v>0</v>
      </c>
      <c r="AR94">
        <v>0</v>
      </c>
      <c r="AS94" t="s">
        <v>3</v>
      </c>
      <c r="AT94">
        <v>24.84</v>
      </c>
      <c r="AU94" t="s">
        <v>3</v>
      </c>
      <c r="AV94">
        <v>1</v>
      </c>
      <c r="AW94">
        <v>2</v>
      </c>
      <c r="AX94">
        <v>36288807</v>
      </c>
      <c r="AY94">
        <v>1</v>
      </c>
      <c r="AZ94">
        <v>0</v>
      </c>
      <c r="BA94">
        <v>81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Y94*Source!I1300</f>
        <v>0</v>
      </c>
      <c r="CY94">
        <f>AD94</f>
        <v>0</v>
      </c>
      <c r="CZ94">
        <f>AH94</f>
        <v>0</v>
      </c>
      <c r="DA94">
        <f>AL94</f>
        <v>1</v>
      </c>
      <c r="DB94">
        <f t="shared" si="10"/>
        <v>0</v>
      </c>
      <c r="DC94">
        <f t="shared" si="11"/>
        <v>0</v>
      </c>
    </row>
    <row r="95" spans="1:107" x14ac:dyDescent="0.2">
      <c r="A95">
        <f>ROW(Source!A1300)</f>
        <v>1300</v>
      </c>
      <c r="B95">
        <v>36286615</v>
      </c>
      <c r="C95">
        <v>36288797</v>
      </c>
      <c r="D95">
        <v>34885924</v>
      </c>
      <c r="E95">
        <v>1</v>
      </c>
      <c r="F95">
        <v>1</v>
      </c>
      <c r="G95">
        <v>23</v>
      </c>
      <c r="H95">
        <v>2</v>
      </c>
      <c r="I95" t="s">
        <v>394</v>
      </c>
      <c r="J95" t="s">
        <v>395</v>
      </c>
      <c r="K95" t="s">
        <v>396</v>
      </c>
      <c r="L95">
        <v>1368</v>
      </c>
      <c r="N95">
        <v>1011</v>
      </c>
      <c r="O95" t="s">
        <v>354</v>
      </c>
      <c r="P95" t="s">
        <v>354</v>
      </c>
      <c r="Q95">
        <v>1</v>
      </c>
      <c r="W95">
        <v>0</v>
      </c>
      <c r="X95">
        <v>1363826350</v>
      </c>
      <c r="Y95">
        <v>2.94</v>
      </c>
      <c r="AA95">
        <v>0</v>
      </c>
      <c r="AB95">
        <v>833.19</v>
      </c>
      <c r="AC95">
        <v>426.11</v>
      </c>
      <c r="AD95">
        <v>0</v>
      </c>
      <c r="AE95">
        <v>0</v>
      </c>
      <c r="AF95">
        <v>833.19</v>
      </c>
      <c r="AG95">
        <v>426.11</v>
      </c>
      <c r="AH95">
        <v>0</v>
      </c>
      <c r="AI95">
        <v>1</v>
      </c>
      <c r="AJ95">
        <v>1</v>
      </c>
      <c r="AK95">
        <v>1</v>
      </c>
      <c r="AL95">
        <v>1</v>
      </c>
      <c r="AN95">
        <v>0</v>
      </c>
      <c r="AO95">
        <v>1</v>
      </c>
      <c r="AP95">
        <v>0</v>
      </c>
      <c r="AQ95">
        <v>0</v>
      </c>
      <c r="AR95">
        <v>0</v>
      </c>
      <c r="AS95" t="s">
        <v>3</v>
      </c>
      <c r="AT95">
        <v>2.94</v>
      </c>
      <c r="AU95" t="s">
        <v>3</v>
      </c>
      <c r="AV95">
        <v>0</v>
      </c>
      <c r="AW95">
        <v>2</v>
      </c>
      <c r="AX95">
        <v>36288808</v>
      </c>
      <c r="AY95">
        <v>1</v>
      </c>
      <c r="AZ95">
        <v>0</v>
      </c>
      <c r="BA95">
        <v>82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Y95*Source!I1300</f>
        <v>0</v>
      </c>
      <c r="CY95">
        <f t="shared" ref="CY95:CY100" si="15">AB95</f>
        <v>833.19</v>
      </c>
      <c r="CZ95">
        <f t="shared" ref="CZ95:CZ100" si="16">AF95</f>
        <v>833.19</v>
      </c>
      <c r="DA95">
        <f t="shared" ref="DA95:DA100" si="17">AJ95</f>
        <v>1</v>
      </c>
      <c r="DB95">
        <f t="shared" si="10"/>
        <v>2449.58</v>
      </c>
      <c r="DC95">
        <f t="shared" si="11"/>
        <v>1252.76</v>
      </c>
    </row>
    <row r="96" spans="1:107" x14ac:dyDescent="0.2">
      <c r="A96">
        <f>ROW(Source!A1300)</f>
        <v>1300</v>
      </c>
      <c r="B96">
        <v>36286615</v>
      </c>
      <c r="C96">
        <v>36288797</v>
      </c>
      <c r="D96">
        <v>34886101</v>
      </c>
      <c r="E96">
        <v>1</v>
      </c>
      <c r="F96">
        <v>1</v>
      </c>
      <c r="G96">
        <v>23</v>
      </c>
      <c r="H96">
        <v>2</v>
      </c>
      <c r="I96" t="s">
        <v>397</v>
      </c>
      <c r="J96" t="s">
        <v>398</v>
      </c>
      <c r="K96" t="s">
        <v>399</v>
      </c>
      <c r="L96">
        <v>1368</v>
      </c>
      <c r="N96">
        <v>1011</v>
      </c>
      <c r="O96" t="s">
        <v>354</v>
      </c>
      <c r="P96" t="s">
        <v>354</v>
      </c>
      <c r="Q96">
        <v>1</v>
      </c>
      <c r="W96">
        <v>0</v>
      </c>
      <c r="X96">
        <v>98306237</v>
      </c>
      <c r="Y96">
        <v>1.1399999999999999</v>
      </c>
      <c r="AA96">
        <v>0</v>
      </c>
      <c r="AB96">
        <v>1869.26</v>
      </c>
      <c r="AC96">
        <v>392.58</v>
      </c>
      <c r="AD96">
        <v>0</v>
      </c>
      <c r="AE96">
        <v>0</v>
      </c>
      <c r="AF96">
        <v>1869.26</v>
      </c>
      <c r="AG96">
        <v>392.58</v>
      </c>
      <c r="AH96">
        <v>0</v>
      </c>
      <c r="AI96">
        <v>1</v>
      </c>
      <c r="AJ96">
        <v>1</v>
      </c>
      <c r="AK96">
        <v>1</v>
      </c>
      <c r="AL96">
        <v>1</v>
      </c>
      <c r="AN96">
        <v>0</v>
      </c>
      <c r="AO96">
        <v>1</v>
      </c>
      <c r="AP96">
        <v>0</v>
      </c>
      <c r="AQ96">
        <v>0</v>
      </c>
      <c r="AR96">
        <v>0</v>
      </c>
      <c r="AS96" t="s">
        <v>3</v>
      </c>
      <c r="AT96">
        <v>1.1399999999999999</v>
      </c>
      <c r="AU96" t="s">
        <v>3</v>
      </c>
      <c r="AV96">
        <v>0</v>
      </c>
      <c r="AW96">
        <v>2</v>
      </c>
      <c r="AX96">
        <v>36288809</v>
      </c>
      <c r="AY96">
        <v>1</v>
      </c>
      <c r="AZ96">
        <v>0</v>
      </c>
      <c r="BA96">
        <v>83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Y96*Source!I1300</f>
        <v>0</v>
      </c>
      <c r="CY96">
        <f t="shared" si="15"/>
        <v>1869.26</v>
      </c>
      <c r="CZ96">
        <f t="shared" si="16"/>
        <v>1869.26</v>
      </c>
      <c r="DA96">
        <f t="shared" si="17"/>
        <v>1</v>
      </c>
      <c r="DB96">
        <f t="shared" si="10"/>
        <v>2130.96</v>
      </c>
      <c r="DC96">
        <f t="shared" si="11"/>
        <v>447.54</v>
      </c>
    </row>
    <row r="97" spans="1:107" x14ac:dyDescent="0.2">
      <c r="A97">
        <f>ROW(Source!A1300)</f>
        <v>1300</v>
      </c>
      <c r="B97">
        <v>36286615</v>
      </c>
      <c r="C97">
        <v>36288797</v>
      </c>
      <c r="D97">
        <v>34886086</v>
      </c>
      <c r="E97">
        <v>1</v>
      </c>
      <c r="F97">
        <v>1</v>
      </c>
      <c r="G97">
        <v>23</v>
      </c>
      <c r="H97">
        <v>2</v>
      </c>
      <c r="I97" t="s">
        <v>400</v>
      </c>
      <c r="J97" t="s">
        <v>401</v>
      </c>
      <c r="K97" t="s">
        <v>402</v>
      </c>
      <c r="L97">
        <v>1368</v>
      </c>
      <c r="N97">
        <v>1011</v>
      </c>
      <c r="O97" t="s">
        <v>354</v>
      </c>
      <c r="P97" t="s">
        <v>354</v>
      </c>
      <c r="Q97">
        <v>1</v>
      </c>
      <c r="W97">
        <v>0</v>
      </c>
      <c r="X97">
        <v>1569138426</v>
      </c>
      <c r="Y97">
        <v>8.9600000000000009</v>
      </c>
      <c r="AA97">
        <v>0</v>
      </c>
      <c r="AB97">
        <v>1117.3800000000001</v>
      </c>
      <c r="AC97">
        <v>453.76</v>
      </c>
      <c r="AD97">
        <v>0</v>
      </c>
      <c r="AE97">
        <v>0</v>
      </c>
      <c r="AF97">
        <v>1117.3800000000001</v>
      </c>
      <c r="AG97">
        <v>453.76</v>
      </c>
      <c r="AH97">
        <v>0</v>
      </c>
      <c r="AI97">
        <v>1</v>
      </c>
      <c r="AJ97">
        <v>1</v>
      </c>
      <c r="AK97">
        <v>1</v>
      </c>
      <c r="AL97">
        <v>1</v>
      </c>
      <c r="AN97">
        <v>0</v>
      </c>
      <c r="AO97">
        <v>1</v>
      </c>
      <c r="AP97">
        <v>0</v>
      </c>
      <c r="AQ97">
        <v>0</v>
      </c>
      <c r="AR97">
        <v>0</v>
      </c>
      <c r="AS97" t="s">
        <v>3</v>
      </c>
      <c r="AT97">
        <v>8.9600000000000009</v>
      </c>
      <c r="AU97" t="s">
        <v>3</v>
      </c>
      <c r="AV97">
        <v>0</v>
      </c>
      <c r="AW97">
        <v>2</v>
      </c>
      <c r="AX97">
        <v>36288810</v>
      </c>
      <c r="AY97">
        <v>1</v>
      </c>
      <c r="AZ97">
        <v>0</v>
      </c>
      <c r="BA97">
        <v>84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Y97*Source!I1300</f>
        <v>0</v>
      </c>
      <c r="CY97">
        <f t="shared" si="15"/>
        <v>1117.3800000000001</v>
      </c>
      <c r="CZ97">
        <f t="shared" si="16"/>
        <v>1117.3800000000001</v>
      </c>
      <c r="DA97">
        <f t="shared" si="17"/>
        <v>1</v>
      </c>
      <c r="DB97">
        <f t="shared" ref="DB97:DB119" si="18">ROUND(ROUND(AT97*CZ97,2),6)</f>
        <v>10011.719999999999</v>
      </c>
      <c r="DC97">
        <f t="shared" ref="DC97:DC119" si="19">ROUND(ROUND(AT97*AG97,2),6)</f>
        <v>4065.69</v>
      </c>
    </row>
    <row r="98" spans="1:107" x14ac:dyDescent="0.2">
      <c r="A98">
        <f>ROW(Source!A1300)</f>
        <v>1300</v>
      </c>
      <c r="B98">
        <v>36286615</v>
      </c>
      <c r="C98">
        <v>36288797</v>
      </c>
      <c r="D98">
        <v>34886087</v>
      </c>
      <c r="E98">
        <v>1</v>
      </c>
      <c r="F98">
        <v>1</v>
      </c>
      <c r="G98">
        <v>23</v>
      </c>
      <c r="H98">
        <v>2</v>
      </c>
      <c r="I98" t="s">
        <v>403</v>
      </c>
      <c r="J98" t="s">
        <v>404</v>
      </c>
      <c r="K98" t="s">
        <v>405</v>
      </c>
      <c r="L98">
        <v>1368</v>
      </c>
      <c r="N98">
        <v>1011</v>
      </c>
      <c r="O98" t="s">
        <v>354</v>
      </c>
      <c r="P98" t="s">
        <v>354</v>
      </c>
      <c r="Q98">
        <v>1</v>
      </c>
      <c r="W98">
        <v>0</v>
      </c>
      <c r="X98">
        <v>2013931268</v>
      </c>
      <c r="Y98">
        <v>18.25</v>
      </c>
      <c r="AA98">
        <v>0</v>
      </c>
      <c r="AB98">
        <v>1642.62</v>
      </c>
      <c r="AC98">
        <v>616.87</v>
      </c>
      <c r="AD98">
        <v>0</v>
      </c>
      <c r="AE98">
        <v>0</v>
      </c>
      <c r="AF98">
        <v>1642.62</v>
      </c>
      <c r="AG98">
        <v>616.87</v>
      </c>
      <c r="AH98">
        <v>0</v>
      </c>
      <c r="AI98">
        <v>1</v>
      </c>
      <c r="AJ98">
        <v>1</v>
      </c>
      <c r="AK98">
        <v>1</v>
      </c>
      <c r="AL98">
        <v>1</v>
      </c>
      <c r="AN98">
        <v>0</v>
      </c>
      <c r="AO98">
        <v>1</v>
      </c>
      <c r="AP98">
        <v>0</v>
      </c>
      <c r="AQ98">
        <v>0</v>
      </c>
      <c r="AR98">
        <v>0</v>
      </c>
      <c r="AS98" t="s">
        <v>3</v>
      </c>
      <c r="AT98">
        <v>18.25</v>
      </c>
      <c r="AU98" t="s">
        <v>3</v>
      </c>
      <c r="AV98">
        <v>0</v>
      </c>
      <c r="AW98">
        <v>2</v>
      </c>
      <c r="AX98">
        <v>36288811</v>
      </c>
      <c r="AY98">
        <v>1</v>
      </c>
      <c r="AZ98">
        <v>0</v>
      </c>
      <c r="BA98">
        <v>85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Y98*Source!I1300</f>
        <v>0</v>
      </c>
      <c r="CY98">
        <f t="shared" si="15"/>
        <v>1642.62</v>
      </c>
      <c r="CZ98">
        <f t="shared" si="16"/>
        <v>1642.62</v>
      </c>
      <c r="DA98">
        <f t="shared" si="17"/>
        <v>1</v>
      </c>
      <c r="DB98">
        <f t="shared" si="18"/>
        <v>29977.82</v>
      </c>
      <c r="DC98">
        <f t="shared" si="19"/>
        <v>11257.88</v>
      </c>
    </row>
    <row r="99" spans="1:107" x14ac:dyDescent="0.2">
      <c r="A99">
        <f>ROW(Source!A1300)</f>
        <v>1300</v>
      </c>
      <c r="B99">
        <v>36286615</v>
      </c>
      <c r="C99">
        <v>36288797</v>
      </c>
      <c r="D99">
        <v>34886125</v>
      </c>
      <c r="E99">
        <v>1</v>
      </c>
      <c r="F99">
        <v>1</v>
      </c>
      <c r="G99">
        <v>23</v>
      </c>
      <c r="H99">
        <v>2</v>
      </c>
      <c r="I99" t="s">
        <v>406</v>
      </c>
      <c r="J99" t="s">
        <v>407</v>
      </c>
      <c r="K99" t="s">
        <v>408</v>
      </c>
      <c r="L99">
        <v>1368</v>
      </c>
      <c r="N99">
        <v>1011</v>
      </c>
      <c r="O99" t="s">
        <v>354</v>
      </c>
      <c r="P99" t="s">
        <v>354</v>
      </c>
      <c r="Q99">
        <v>1</v>
      </c>
      <c r="W99">
        <v>0</v>
      </c>
      <c r="X99">
        <v>-487494702</v>
      </c>
      <c r="Y99">
        <v>2.2400000000000002</v>
      </c>
      <c r="AA99">
        <v>0</v>
      </c>
      <c r="AB99">
        <v>1297.54</v>
      </c>
      <c r="AC99">
        <v>549.04</v>
      </c>
      <c r="AD99">
        <v>0</v>
      </c>
      <c r="AE99">
        <v>0</v>
      </c>
      <c r="AF99">
        <v>1297.54</v>
      </c>
      <c r="AG99">
        <v>549.04</v>
      </c>
      <c r="AH99">
        <v>0</v>
      </c>
      <c r="AI99">
        <v>1</v>
      </c>
      <c r="AJ99">
        <v>1</v>
      </c>
      <c r="AK99">
        <v>1</v>
      </c>
      <c r="AL99">
        <v>1</v>
      </c>
      <c r="AN99">
        <v>0</v>
      </c>
      <c r="AO99">
        <v>1</v>
      </c>
      <c r="AP99">
        <v>0</v>
      </c>
      <c r="AQ99">
        <v>0</v>
      </c>
      <c r="AR99">
        <v>0</v>
      </c>
      <c r="AS99" t="s">
        <v>3</v>
      </c>
      <c r="AT99">
        <v>2.2400000000000002</v>
      </c>
      <c r="AU99" t="s">
        <v>3</v>
      </c>
      <c r="AV99">
        <v>0</v>
      </c>
      <c r="AW99">
        <v>2</v>
      </c>
      <c r="AX99">
        <v>36288812</v>
      </c>
      <c r="AY99">
        <v>1</v>
      </c>
      <c r="AZ99">
        <v>0</v>
      </c>
      <c r="BA99">
        <v>86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Y99*Source!I1300</f>
        <v>0</v>
      </c>
      <c r="CY99">
        <f t="shared" si="15"/>
        <v>1297.54</v>
      </c>
      <c r="CZ99">
        <f t="shared" si="16"/>
        <v>1297.54</v>
      </c>
      <c r="DA99">
        <f t="shared" si="17"/>
        <v>1</v>
      </c>
      <c r="DB99">
        <f t="shared" si="18"/>
        <v>2906.49</v>
      </c>
      <c r="DC99">
        <f t="shared" si="19"/>
        <v>1229.8499999999999</v>
      </c>
    </row>
    <row r="100" spans="1:107" x14ac:dyDescent="0.2">
      <c r="A100">
        <f>ROW(Source!A1300)</f>
        <v>1300</v>
      </c>
      <c r="B100">
        <v>36286615</v>
      </c>
      <c r="C100">
        <v>36288797</v>
      </c>
      <c r="D100">
        <v>34886091</v>
      </c>
      <c r="E100">
        <v>1</v>
      </c>
      <c r="F100">
        <v>1</v>
      </c>
      <c r="G100">
        <v>23</v>
      </c>
      <c r="H100">
        <v>2</v>
      </c>
      <c r="I100" t="s">
        <v>409</v>
      </c>
      <c r="J100" t="s">
        <v>410</v>
      </c>
      <c r="K100" t="s">
        <v>411</v>
      </c>
      <c r="L100">
        <v>1368</v>
      </c>
      <c r="N100">
        <v>1011</v>
      </c>
      <c r="O100" t="s">
        <v>354</v>
      </c>
      <c r="P100" t="s">
        <v>354</v>
      </c>
      <c r="Q100">
        <v>1</v>
      </c>
      <c r="W100">
        <v>0</v>
      </c>
      <c r="X100">
        <v>216953472</v>
      </c>
      <c r="Y100">
        <v>0.65</v>
      </c>
      <c r="AA100">
        <v>0</v>
      </c>
      <c r="AB100">
        <v>1772.7</v>
      </c>
      <c r="AC100">
        <v>583.58000000000004</v>
      </c>
      <c r="AD100">
        <v>0</v>
      </c>
      <c r="AE100">
        <v>0</v>
      </c>
      <c r="AF100">
        <v>1772.7</v>
      </c>
      <c r="AG100">
        <v>583.58000000000004</v>
      </c>
      <c r="AH100">
        <v>0</v>
      </c>
      <c r="AI100">
        <v>1</v>
      </c>
      <c r="AJ100">
        <v>1</v>
      </c>
      <c r="AK100">
        <v>1</v>
      </c>
      <c r="AL100">
        <v>1</v>
      </c>
      <c r="AN100">
        <v>0</v>
      </c>
      <c r="AO100">
        <v>1</v>
      </c>
      <c r="AP100">
        <v>0</v>
      </c>
      <c r="AQ100">
        <v>0</v>
      </c>
      <c r="AR100">
        <v>0</v>
      </c>
      <c r="AS100" t="s">
        <v>3</v>
      </c>
      <c r="AT100">
        <v>0.65</v>
      </c>
      <c r="AU100" t="s">
        <v>3</v>
      </c>
      <c r="AV100">
        <v>0</v>
      </c>
      <c r="AW100">
        <v>2</v>
      </c>
      <c r="AX100">
        <v>36288813</v>
      </c>
      <c r="AY100">
        <v>1</v>
      </c>
      <c r="AZ100">
        <v>0</v>
      </c>
      <c r="BA100">
        <v>87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Y100*Source!I1300</f>
        <v>0</v>
      </c>
      <c r="CY100">
        <f t="shared" si="15"/>
        <v>1772.7</v>
      </c>
      <c r="CZ100">
        <f t="shared" si="16"/>
        <v>1772.7</v>
      </c>
      <c r="DA100">
        <f t="shared" si="17"/>
        <v>1</v>
      </c>
      <c r="DB100">
        <f t="shared" si="18"/>
        <v>1152.26</v>
      </c>
      <c r="DC100">
        <f t="shared" si="19"/>
        <v>379.33</v>
      </c>
    </row>
    <row r="101" spans="1:107" x14ac:dyDescent="0.2">
      <c r="A101">
        <f>ROW(Source!A1300)</f>
        <v>1300</v>
      </c>
      <c r="B101">
        <v>36286615</v>
      </c>
      <c r="C101">
        <v>36288797</v>
      </c>
      <c r="D101">
        <v>34888018</v>
      </c>
      <c r="E101">
        <v>1</v>
      </c>
      <c r="F101">
        <v>1</v>
      </c>
      <c r="G101">
        <v>23</v>
      </c>
      <c r="H101">
        <v>3</v>
      </c>
      <c r="I101" t="s">
        <v>412</v>
      </c>
      <c r="J101" t="s">
        <v>413</v>
      </c>
      <c r="K101" t="s">
        <v>414</v>
      </c>
      <c r="L101">
        <v>1339</v>
      </c>
      <c r="N101">
        <v>1007</v>
      </c>
      <c r="O101" t="s">
        <v>125</v>
      </c>
      <c r="P101" t="s">
        <v>125</v>
      </c>
      <c r="Q101">
        <v>1</v>
      </c>
      <c r="W101">
        <v>0</v>
      </c>
      <c r="X101">
        <v>1181658675</v>
      </c>
      <c r="Y101">
        <v>126</v>
      </c>
      <c r="AA101">
        <v>1906.02</v>
      </c>
      <c r="AB101">
        <v>0</v>
      </c>
      <c r="AC101">
        <v>0</v>
      </c>
      <c r="AD101">
        <v>0</v>
      </c>
      <c r="AE101">
        <v>1906.02</v>
      </c>
      <c r="AF101">
        <v>0</v>
      </c>
      <c r="AG101">
        <v>0</v>
      </c>
      <c r="AH101">
        <v>0</v>
      </c>
      <c r="AI101">
        <v>1</v>
      </c>
      <c r="AJ101">
        <v>1</v>
      </c>
      <c r="AK101">
        <v>1</v>
      </c>
      <c r="AL101">
        <v>1</v>
      </c>
      <c r="AN101">
        <v>0</v>
      </c>
      <c r="AO101">
        <v>1</v>
      </c>
      <c r="AP101">
        <v>0</v>
      </c>
      <c r="AQ101">
        <v>0</v>
      </c>
      <c r="AR101">
        <v>0</v>
      </c>
      <c r="AS101" t="s">
        <v>3</v>
      </c>
      <c r="AT101">
        <v>126</v>
      </c>
      <c r="AU101" t="s">
        <v>3</v>
      </c>
      <c r="AV101">
        <v>0</v>
      </c>
      <c r="AW101">
        <v>2</v>
      </c>
      <c r="AX101">
        <v>36288814</v>
      </c>
      <c r="AY101">
        <v>1</v>
      </c>
      <c r="AZ101">
        <v>0</v>
      </c>
      <c r="BA101">
        <v>88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Y101*Source!I1300</f>
        <v>0</v>
      </c>
      <c r="CY101">
        <f>AA101</f>
        <v>1906.02</v>
      </c>
      <c r="CZ101">
        <f>AE101</f>
        <v>1906.02</v>
      </c>
      <c r="DA101">
        <f>AI101</f>
        <v>1</v>
      </c>
      <c r="DB101">
        <f t="shared" si="18"/>
        <v>240158.52</v>
      </c>
      <c r="DC101">
        <f t="shared" si="19"/>
        <v>0</v>
      </c>
    </row>
    <row r="102" spans="1:107" x14ac:dyDescent="0.2">
      <c r="A102">
        <f>ROW(Source!A1300)</f>
        <v>1300</v>
      </c>
      <c r="B102">
        <v>36286615</v>
      </c>
      <c r="C102">
        <v>36288797</v>
      </c>
      <c r="D102">
        <v>34888734</v>
      </c>
      <c r="E102">
        <v>1</v>
      </c>
      <c r="F102">
        <v>1</v>
      </c>
      <c r="G102">
        <v>23</v>
      </c>
      <c r="H102">
        <v>3</v>
      </c>
      <c r="I102" t="s">
        <v>415</v>
      </c>
      <c r="J102" t="s">
        <v>416</v>
      </c>
      <c r="K102" t="s">
        <v>417</v>
      </c>
      <c r="L102">
        <v>1339</v>
      </c>
      <c r="N102">
        <v>1007</v>
      </c>
      <c r="O102" t="s">
        <v>125</v>
      </c>
      <c r="P102" t="s">
        <v>125</v>
      </c>
      <c r="Q102">
        <v>1</v>
      </c>
      <c r="W102">
        <v>0</v>
      </c>
      <c r="X102">
        <v>209670377</v>
      </c>
      <c r="Y102">
        <v>7</v>
      </c>
      <c r="AA102">
        <v>32.25</v>
      </c>
      <c r="AB102">
        <v>0</v>
      </c>
      <c r="AC102">
        <v>0</v>
      </c>
      <c r="AD102">
        <v>0</v>
      </c>
      <c r="AE102">
        <v>32.25</v>
      </c>
      <c r="AF102">
        <v>0</v>
      </c>
      <c r="AG102">
        <v>0</v>
      </c>
      <c r="AH102">
        <v>0</v>
      </c>
      <c r="AI102">
        <v>1</v>
      </c>
      <c r="AJ102">
        <v>1</v>
      </c>
      <c r="AK102">
        <v>1</v>
      </c>
      <c r="AL102">
        <v>1</v>
      </c>
      <c r="AN102">
        <v>0</v>
      </c>
      <c r="AO102">
        <v>1</v>
      </c>
      <c r="AP102">
        <v>0</v>
      </c>
      <c r="AQ102">
        <v>0</v>
      </c>
      <c r="AR102">
        <v>0</v>
      </c>
      <c r="AS102" t="s">
        <v>3</v>
      </c>
      <c r="AT102">
        <v>7</v>
      </c>
      <c r="AU102" t="s">
        <v>3</v>
      </c>
      <c r="AV102">
        <v>0</v>
      </c>
      <c r="AW102">
        <v>2</v>
      </c>
      <c r="AX102">
        <v>36288815</v>
      </c>
      <c r="AY102">
        <v>1</v>
      </c>
      <c r="AZ102">
        <v>0</v>
      </c>
      <c r="BA102">
        <v>89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Y102*Source!I1300</f>
        <v>0</v>
      </c>
      <c r="CY102">
        <f>AA102</f>
        <v>32.25</v>
      </c>
      <c r="CZ102">
        <f>AE102</f>
        <v>32.25</v>
      </c>
      <c r="DA102">
        <f>AI102</f>
        <v>1</v>
      </c>
      <c r="DB102">
        <f t="shared" si="18"/>
        <v>225.75</v>
      </c>
      <c r="DC102">
        <f t="shared" si="19"/>
        <v>0</v>
      </c>
    </row>
    <row r="103" spans="1:107" x14ac:dyDescent="0.2">
      <c r="A103">
        <f>ROW(Source!A1301)</f>
        <v>1301</v>
      </c>
      <c r="B103">
        <v>36286615</v>
      </c>
      <c r="C103">
        <v>36288816</v>
      </c>
      <c r="D103">
        <v>34861490</v>
      </c>
      <c r="E103">
        <v>23</v>
      </c>
      <c r="F103">
        <v>1</v>
      </c>
      <c r="G103">
        <v>23</v>
      </c>
      <c r="H103">
        <v>1</v>
      </c>
      <c r="I103" t="s">
        <v>348</v>
      </c>
      <c r="J103" t="s">
        <v>3</v>
      </c>
      <c r="K103" t="s">
        <v>349</v>
      </c>
      <c r="L103">
        <v>1191</v>
      </c>
      <c r="N103">
        <v>1013</v>
      </c>
      <c r="O103" t="s">
        <v>350</v>
      </c>
      <c r="P103" t="s">
        <v>350</v>
      </c>
      <c r="Q103">
        <v>1</v>
      </c>
      <c r="W103">
        <v>0</v>
      </c>
      <c r="X103">
        <v>476480486</v>
      </c>
      <c r="Y103">
        <v>54.6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1</v>
      </c>
      <c r="AJ103">
        <v>1</v>
      </c>
      <c r="AK103">
        <v>1</v>
      </c>
      <c r="AL103">
        <v>1</v>
      </c>
      <c r="AN103">
        <v>0</v>
      </c>
      <c r="AO103">
        <v>1</v>
      </c>
      <c r="AP103">
        <v>0</v>
      </c>
      <c r="AQ103">
        <v>0</v>
      </c>
      <c r="AR103">
        <v>0</v>
      </c>
      <c r="AS103" t="s">
        <v>3</v>
      </c>
      <c r="AT103">
        <v>54.6</v>
      </c>
      <c r="AU103" t="s">
        <v>3</v>
      </c>
      <c r="AV103">
        <v>1</v>
      </c>
      <c r="AW103">
        <v>2</v>
      </c>
      <c r="AX103">
        <v>36288822</v>
      </c>
      <c r="AY103">
        <v>1</v>
      </c>
      <c r="AZ103">
        <v>0</v>
      </c>
      <c r="BA103">
        <v>90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Y103*Source!I1301</f>
        <v>0</v>
      </c>
      <c r="CY103">
        <f>AD103</f>
        <v>0</v>
      </c>
      <c r="CZ103">
        <f>AH103</f>
        <v>0</v>
      </c>
      <c r="DA103">
        <f>AL103</f>
        <v>1</v>
      </c>
      <c r="DB103">
        <f t="shared" si="18"/>
        <v>0</v>
      </c>
      <c r="DC103">
        <f t="shared" si="19"/>
        <v>0</v>
      </c>
    </row>
    <row r="104" spans="1:107" x14ac:dyDescent="0.2">
      <c r="A104">
        <f>ROW(Source!A1301)</f>
        <v>1301</v>
      </c>
      <c r="B104">
        <v>36286615</v>
      </c>
      <c r="C104">
        <v>36288816</v>
      </c>
      <c r="D104">
        <v>34886086</v>
      </c>
      <c r="E104">
        <v>1</v>
      </c>
      <c r="F104">
        <v>1</v>
      </c>
      <c r="G104">
        <v>23</v>
      </c>
      <c r="H104">
        <v>2</v>
      </c>
      <c r="I104" t="s">
        <v>400</v>
      </c>
      <c r="J104" t="s">
        <v>401</v>
      </c>
      <c r="K104" t="s">
        <v>402</v>
      </c>
      <c r="L104">
        <v>1368</v>
      </c>
      <c r="N104">
        <v>1011</v>
      </c>
      <c r="O104" t="s">
        <v>354</v>
      </c>
      <c r="P104" t="s">
        <v>354</v>
      </c>
      <c r="Q104">
        <v>1</v>
      </c>
      <c r="W104">
        <v>0</v>
      </c>
      <c r="X104">
        <v>1569138426</v>
      </c>
      <c r="Y104">
        <v>7.48</v>
      </c>
      <c r="AA104">
        <v>0</v>
      </c>
      <c r="AB104">
        <v>1117.3800000000001</v>
      </c>
      <c r="AC104">
        <v>453.76</v>
      </c>
      <c r="AD104">
        <v>0</v>
      </c>
      <c r="AE104">
        <v>0</v>
      </c>
      <c r="AF104">
        <v>1117.3800000000001</v>
      </c>
      <c r="AG104">
        <v>453.76</v>
      </c>
      <c r="AH104">
        <v>0</v>
      </c>
      <c r="AI104">
        <v>1</v>
      </c>
      <c r="AJ104">
        <v>1</v>
      </c>
      <c r="AK104">
        <v>1</v>
      </c>
      <c r="AL104">
        <v>1</v>
      </c>
      <c r="AN104">
        <v>0</v>
      </c>
      <c r="AO104">
        <v>1</v>
      </c>
      <c r="AP104">
        <v>0</v>
      </c>
      <c r="AQ104">
        <v>0</v>
      </c>
      <c r="AR104">
        <v>0</v>
      </c>
      <c r="AS104" t="s">
        <v>3</v>
      </c>
      <c r="AT104">
        <v>7.48</v>
      </c>
      <c r="AU104" t="s">
        <v>3</v>
      </c>
      <c r="AV104">
        <v>0</v>
      </c>
      <c r="AW104">
        <v>2</v>
      </c>
      <c r="AX104">
        <v>36288823</v>
      </c>
      <c r="AY104">
        <v>1</v>
      </c>
      <c r="AZ104">
        <v>0</v>
      </c>
      <c r="BA104">
        <v>91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Y104*Source!I1301</f>
        <v>0</v>
      </c>
      <c r="CY104">
        <f>AB104</f>
        <v>1117.3800000000001</v>
      </c>
      <c r="CZ104">
        <f>AF104</f>
        <v>1117.3800000000001</v>
      </c>
      <c r="DA104">
        <f>AJ104</f>
        <v>1</v>
      </c>
      <c r="DB104">
        <f t="shared" si="18"/>
        <v>8358</v>
      </c>
      <c r="DC104">
        <f t="shared" si="19"/>
        <v>3394.12</v>
      </c>
    </row>
    <row r="105" spans="1:107" x14ac:dyDescent="0.2">
      <c r="A105">
        <f>ROW(Source!A1301)</f>
        <v>1301</v>
      </c>
      <c r="B105">
        <v>36286615</v>
      </c>
      <c r="C105">
        <v>36288816</v>
      </c>
      <c r="D105">
        <v>34886087</v>
      </c>
      <c r="E105">
        <v>1</v>
      </c>
      <c r="F105">
        <v>1</v>
      </c>
      <c r="G105">
        <v>23</v>
      </c>
      <c r="H105">
        <v>2</v>
      </c>
      <c r="I105" t="s">
        <v>403</v>
      </c>
      <c r="J105" t="s">
        <v>404</v>
      </c>
      <c r="K105" t="s">
        <v>405</v>
      </c>
      <c r="L105">
        <v>1368</v>
      </c>
      <c r="N105">
        <v>1011</v>
      </c>
      <c r="O105" t="s">
        <v>354</v>
      </c>
      <c r="P105" t="s">
        <v>354</v>
      </c>
      <c r="Q105">
        <v>1</v>
      </c>
      <c r="W105">
        <v>0</v>
      </c>
      <c r="X105">
        <v>2013931268</v>
      </c>
      <c r="Y105">
        <v>11.9</v>
      </c>
      <c r="AA105">
        <v>0</v>
      </c>
      <c r="AB105">
        <v>1642.62</v>
      </c>
      <c r="AC105">
        <v>616.87</v>
      </c>
      <c r="AD105">
        <v>0</v>
      </c>
      <c r="AE105">
        <v>0</v>
      </c>
      <c r="AF105">
        <v>1642.62</v>
      </c>
      <c r="AG105">
        <v>616.87</v>
      </c>
      <c r="AH105">
        <v>0</v>
      </c>
      <c r="AI105">
        <v>1</v>
      </c>
      <c r="AJ105">
        <v>1</v>
      </c>
      <c r="AK105">
        <v>1</v>
      </c>
      <c r="AL105">
        <v>1</v>
      </c>
      <c r="AN105">
        <v>0</v>
      </c>
      <c r="AO105">
        <v>1</v>
      </c>
      <c r="AP105">
        <v>0</v>
      </c>
      <c r="AQ105">
        <v>0</v>
      </c>
      <c r="AR105">
        <v>0</v>
      </c>
      <c r="AS105" t="s">
        <v>3</v>
      </c>
      <c r="AT105">
        <v>11.9</v>
      </c>
      <c r="AU105" t="s">
        <v>3</v>
      </c>
      <c r="AV105">
        <v>0</v>
      </c>
      <c r="AW105">
        <v>2</v>
      </c>
      <c r="AX105">
        <v>36288824</v>
      </c>
      <c r="AY105">
        <v>1</v>
      </c>
      <c r="AZ105">
        <v>0</v>
      </c>
      <c r="BA105">
        <v>92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Y105*Source!I1301</f>
        <v>0</v>
      </c>
      <c r="CY105">
        <f>AB105</f>
        <v>1642.62</v>
      </c>
      <c r="CZ105">
        <f>AF105</f>
        <v>1642.62</v>
      </c>
      <c r="DA105">
        <f>AJ105</f>
        <v>1</v>
      </c>
      <c r="DB105">
        <f t="shared" si="18"/>
        <v>19547.18</v>
      </c>
      <c r="DC105">
        <f t="shared" si="19"/>
        <v>7340.75</v>
      </c>
    </row>
    <row r="106" spans="1:107" x14ac:dyDescent="0.2">
      <c r="A106">
        <f>ROW(Source!A1301)</f>
        <v>1301</v>
      </c>
      <c r="B106">
        <v>36286615</v>
      </c>
      <c r="C106">
        <v>36288816</v>
      </c>
      <c r="D106">
        <v>34889865</v>
      </c>
      <c r="E106">
        <v>1</v>
      </c>
      <c r="F106">
        <v>1</v>
      </c>
      <c r="G106">
        <v>23</v>
      </c>
      <c r="H106">
        <v>3</v>
      </c>
      <c r="I106" t="s">
        <v>205</v>
      </c>
      <c r="J106" t="s">
        <v>223</v>
      </c>
      <c r="K106" t="s">
        <v>206</v>
      </c>
      <c r="L106">
        <v>1348</v>
      </c>
      <c r="N106">
        <v>1009</v>
      </c>
      <c r="O106" t="s">
        <v>171</v>
      </c>
      <c r="P106" t="s">
        <v>171</v>
      </c>
      <c r="Q106">
        <v>1000</v>
      </c>
      <c r="W106">
        <v>0</v>
      </c>
      <c r="X106">
        <v>633964965</v>
      </c>
      <c r="Y106">
        <v>101</v>
      </c>
      <c r="AA106">
        <v>2653.46</v>
      </c>
      <c r="AB106">
        <v>0</v>
      </c>
      <c r="AC106">
        <v>0</v>
      </c>
      <c r="AD106">
        <v>0</v>
      </c>
      <c r="AE106">
        <v>2653.46</v>
      </c>
      <c r="AF106">
        <v>0</v>
      </c>
      <c r="AG106">
        <v>0</v>
      </c>
      <c r="AH106">
        <v>0</v>
      </c>
      <c r="AI106">
        <v>1</v>
      </c>
      <c r="AJ106">
        <v>1</v>
      </c>
      <c r="AK106">
        <v>1</v>
      </c>
      <c r="AL106">
        <v>1</v>
      </c>
      <c r="AN106">
        <v>0</v>
      </c>
      <c r="AO106">
        <v>0</v>
      </c>
      <c r="AP106">
        <v>0</v>
      </c>
      <c r="AQ106">
        <v>0</v>
      </c>
      <c r="AR106">
        <v>0</v>
      </c>
      <c r="AS106" t="s">
        <v>3</v>
      </c>
      <c r="AT106">
        <v>101</v>
      </c>
      <c r="AU106" t="s">
        <v>3</v>
      </c>
      <c r="AV106">
        <v>0</v>
      </c>
      <c r="AW106">
        <v>1</v>
      </c>
      <c r="AX106">
        <v>-1</v>
      </c>
      <c r="AY106">
        <v>0</v>
      </c>
      <c r="AZ106">
        <v>0</v>
      </c>
      <c r="BA106" t="s">
        <v>3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Y106*Source!I1301</f>
        <v>0</v>
      </c>
      <c r="CY106">
        <f>AA106</f>
        <v>2653.46</v>
      </c>
      <c r="CZ106">
        <f>AE106</f>
        <v>2653.46</v>
      </c>
      <c r="DA106">
        <f>AI106</f>
        <v>1</v>
      </c>
      <c r="DB106">
        <f t="shared" si="18"/>
        <v>267999.46000000002</v>
      </c>
      <c r="DC106">
        <f t="shared" si="19"/>
        <v>0</v>
      </c>
    </row>
    <row r="107" spans="1:107" x14ac:dyDescent="0.2">
      <c r="A107">
        <f>ROW(Source!A1301)</f>
        <v>1301</v>
      </c>
      <c r="B107">
        <v>36286615</v>
      </c>
      <c r="C107">
        <v>36288816</v>
      </c>
      <c r="D107">
        <v>34889839</v>
      </c>
      <c r="E107">
        <v>1</v>
      </c>
      <c r="F107">
        <v>1</v>
      </c>
      <c r="G107">
        <v>23</v>
      </c>
      <c r="H107">
        <v>3</v>
      </c>
      <c r="I107" t="s">
        <v>219</v>
      </c>
      <c r="J107" t="s">
        <v>221</v>
      </c>
      <c r="K107" t="s">
        <v>220</v>
      </c>
      <c r="L107">
        <v>1348</v>
      </c>
      <c r="N107">
        <v>1009</v>
      </c>
      <c r="O107" t="s">
        <v>171</v>
      </c>
      <c r="P107" t="s">
        <v>171</v>
      </c>
      <c r="Q107">
        <v>1000</v>
      </c>
      <c r="W107">
        <v>1</v>
      </c>
      <c r="X107">
        <v>-544026112</v>
      </c>
      <c r="Y107">
        <v>-101</v>
      </c>
      <c r="AA107">
        <v>2674.78</v>
      </c>
      <c r="AB107">
        <v>0</v>
      </c>
      <c r="AC107">
        <v>0</v>
      </c>
      <c r="AD107">
        <v>0</v>
      </c>
      <c r="AE107">
        <v>2674.78</v>
      </c>
      <c r="AF107">
        <v>0</v>
      </c>
      <c r="AG107">
        <v>0</v>
      </c>
      <c r="AH107">
        <v>0</v>
      </c>
      <c r="AI107">
        <v>1</v>
      </c>
      <c r="AJ107">
        <v>1</v>
      </c>
      <c r="AK107">
        <v>1</v>
      </c>
      <c r="AL107">
        <v>1</v>
      </c>
      <c r="AN107">
        <v>0</v>
      </c>
      <c r="AO107">
        <v>1</v>
      </c>
      <c r="AP107">
        <v>0</v>
      </c>
      <c r="AQ107">
        <v>0</v>
      </c>
      <c r="AR107">
        <v>0</v>
      </c>
      <c r="AS107" t="s">
        <v>3</v>
      </c>
      <c r="AT107">
        <v>-101</v>
      </c>
      <c r="AU107" t="s">
        <v>3</v>
      </c>
      <c r="AV107">
        <v>0</v>
      </c>
      <c r="AW107">
        <v>2</v>
      </c>
      <c r="AX107">
        <v>36288825</v>
      </c>
      <c r="AY107">
        <v>1</v>
      </c>
      <c r="AZ107">
        <v>6144</v>
      </c>
      <c r="BA107">
        <v>93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Y107*Source!I1301</f>
        <v>0</v>
      </c>
      <c r="CY107">
        <f>AA107</f>
        <v>2674.78</v>
      </c>
      <c r="CZ107">
        <f>AE107</f>
        <v>2674.78</v>
      </c>
      <c r="DA107">
        <f>AI107</f>
        <v>1</v>
      </c>
      <c r="DB107">
        <f t="shared" si="18"/>
        <v>-270152.78000000003</v>
      </c>
      <c r="DC107">
        <f t="shared" si="19"/>
        <v>0</v>
      </c>
    </row>
    <row r="108" spans="1:107" x14ac:dyDescent="0.2">
      <c r="A108">
        <f>ROW(Source!A1304)</f>
        <v>1304</v>
      </c>
      <c r="B108">
        <v>36286615</v>
      </c>
      <c r="C108">
        <v>36288828</v>
      </c>
      <c r="D108">
        <v>34861490</v>
      </c>
      <c r="E108">
        <v>23</v>
      </c>
      <c r="F108">
        <v>1</v>
      </c>
      <c r="G108">
        <v>23</v>
      </c>
      <c r="H108">
        <v>1</v>
      </c>
      <c r="I108" t="s">
        <v>348</v>
      </c>
      <c r="J108" t="s">
        <v>3</v>
      </c>
      <c r="K108" t="s">
        <v>349</v>
      </c>
      <c r="L108">
        <v>1191</v>
      </c>
      <c r="N108">
        <v>1013</v>
      </c>
      <c r="O108" t="s">
        <v>350</v>
      </c>
      <c r="P108" t="s">
        <v>350</v>
      </c>
      <c r="Q108">
        <v>1</v>
      </c>
      <c r="W108">
        <v>0</v>
      </c>
      <c r="X108">
        <v>476480486</v>
      </c>
      <c r="Y108">
        <v>10.3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1</v>
      </c>
      <c r="AJ108">
        <v>1</v>
      </c>
      <c r="AK108">
        <v>1</v>
      </c>
      <c r="AL108">
        <v>1</v>
      </c>
      <c r="AN108">
        <v>0</v>
      </c>
      <c r="AO108">
        <v>1</v>
      </c>
      <c r="AP108">
        <v>0</v>
      </c>
      <c r="AQ108">
        <v>0</v>
      </c>
      <c r="AR108">
        <v>0</v>
      </c>
      <c r="AS108" t="s">
        <v>3</v>
      </c>
      <c r="AT108">
        <v>10.3</v>
      </c>
      <c r="AU108" t="s">
        <v>3</v>
      </c>
      <c r="AV108">
        <v>1</v>
      </c>
      <c r="AW108">
        <v>2</v>
      </c>
      <c r="AX108">
        <v>36288834</v>
      </c>
      <c r="AY108">
        <v>1</v>
      </c>
      <c r="AZ108">
        <v>0</v>
      </c>
      <c r="BA108">
        <v>94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Y108*Source!I1304</f>
        <v>0</v>
      </c>
      <c r="CY108">
        <f>AD108</f>
        <v>0</v>
      </c>
      <c r="CZ108">
        <f>AH108</f>
        <v>0</v>
      </c>
      <c r="DA108">
        <f>AL108</f>
        <v>1</v>
      </c>
      <c r="DB108">
        <f t="shared" si="18"/>
        <v>0</v>
      </c>
      <c r="DC108">
        <f t="shared" si="19"/>
        <v>0</v>
      </c>
    </row>
    <row r="109" spans="1:107" x14ac:dyDescent="0.2">
      <c r="A109">
        <f>ROW(Source!A1304)</f>
        <v>1304</v>
      </c>
      <c r="B109">
        <v>36286615</v>
      </c>
      <c r="C109">
        <v>36288828</v>
      </c>
      <c r="D109">
        <v>34886086</v>
      </c>
      <c r="E109">
        <v>1</v>
      </c>
      <c r="F109">
        <v>1</v>
      </c>
      <c r="G109">
        <v>23</v>
      </c>
      <c r="H109">
        <v>2</v>
      </c>
      <c r="I109" t="s">
        <v>400</v>
      </c>
      <c r="J109" t="s">
        <v>401</v>
      </c>
      <c r="K109" t="s">
        <v>402</v>
      </c>
      <c r="L109">
        <v>1368</v>
      </c>
      <c r="N109">
        <v>1011</v>
      </c>
      <c r="O109" t="s">
        <v>354</v>
      </c>
      <c r="P109" t="s">
        <v>354</v>
      </c>
      <c r="Q109">
        <v>1</v>
      </c>
      <c r="W109">
        <v>0</v>
      </c>
      <c r="X109">
        <v>1569138426</v>
      </c>
      <c r="Y109">
        <v>0.89</v>
      </c>
      <c r="AA109">
        <v>0</v>
      </c>
      <c r="AB109">
        <v>1117.3800000000001</v>
      </c>
      <c r="AC109">
        <v>453.76</v>
      </c>
      <c r="AD109">
        <v>0</v>
      </c>
      <c r="AE109">
        <v>0</v>
      </c>
      <c r="AF109">
        <v>1117.3800000000001</v>
      </c>
      <c r="AG109">
        <v>453.76</v>
      </c>
      <c r="AH109">
        <v>0</v>
      </c>
      <c r="AI109">
        <v>1</v>
      </c>
      <c r="AJ109">
        <v>1</v>
      </c>
      <c r="AK109">
        <v>1</v>
      </c>
      <c r="AL109">
        <v>1</v>
      </c>
      <c r="AN109">
        <v>0</v>
      </c>
      <c r="AO109">
        <v>1</v>
      </c>
      <c r="AP109">
        <v>0</v>
      </c>
      <c r="AQ109">
        <v>0</v>
      </c>
      <c r="AR109">
        <v>0</v>
      </c>
      <c r="AS109" t="s">
        <v>3</v>
      </c>
      <c r="AT109">
        <v>0.89</v>
      </c>
      <c r="AU109" t="s">
        <v>3</v>
      </c>
      <c r="AV109">
        <v>0</v>
      </c>
      <c r="AW109">
        <v>2</v>
      </c>
      <c r="AX109">
        <v>36288835</v>
      </c>
      <c r="AY109">
        <v>1</v>
      </c>
      <c r="AZ109">
        <v>0</v>
      </c>
      <c r="BA109">
        <v>95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Y109*Source!I1304</f>
        <v>0</v>
      </c>
      <c r="CY109">
        <f>AB109</f>
        <v>1117.3800000000001</v>
      </c>
      <c r="CZ109">
        <f>AF109</f>
        <v>1117.3800000000001</v>
      </c>
      <c r="DA109">
        <f>AJ109</f>
        <v>1</v>
      </c>
      <c r="DB109">
        <f t="shared" si="18"/>
        <v>994.47</v>
      </c>
      <c r="DC109">
        <f t="shared" si="19"/>
        <v>403.85</v>
      </c>
    </row>
    <row r="110" spans="1:107" x14ac:dyDescent="0.2">
      <c r="A110">
        <f>ROW(Source!A1304)</f>
        <v>1304</v>
      </c>
      <c r="B110">
        <v>36286615</v>
      </c>
      <c r="C110">
        <v>36288828</v>
      </c>
      <c r="D110">
        <v>34886848</v>
      </c>
      <c r="E110">
        <v>1</v>
      </c>
      <c r="F110">
        <v>1</v>
      </c>
      <c r="G110">
        <v>23</v>
      </c>
      <c r="H110">
        <v>3</v>
      </c>
      <c r="I110" t="s">
        <v>418</v>
      </c>
      <c r="J110" t="s">
        <v>419</v>
      </c>
      <c r="K110" t="s">
        <v>420</v>
      </c>
      <c r="L110">
        <v>1348</v>
      </c>
      <c r="N110">
        <v>1009</v>
      </c>
      <c r="O110" t="s">
        <v>171</v>
      </c>
      <c r="P110" t="s">
        <v>171</v>
      </c>
      <c r="Q110">
        <v>1000</v>
      </c>
      <c r="W110">
        <v>0</v>
      </c>
      <c r="X110">
        <v>-368105252</v>
      </c>
      <c r="Y110">
        <v>0.06</v>
      </c>
      <c r="AA110">
        <v>32351.38</v>
      </c>
      <c r="AB110">
        <v>0</v>
      </c>
      <c r="AC110">
        <v>0</v>
      </c>
      <c r="AD110">
        <v>0</v>
      </c>
      <c r="AE110">
        <v>32351.38</v>
      </c>
      <c r="AF110">
        <v>0</v>
      </c>
      <c r="AG110">
        <v>0</v>
      </c>
      <c r="AH110">
        <v>0</v>
      </c>
      <c r="AI110">
        <v>1</v>
      </c>
      <c r="AJ110">
        <v>1</v>
      </c>
      <c r="AK110">
        <v>1</v>
      </c>
      <c r="AL110">
        <v>1</v>
      </c>
      <c r="AN110">
        <v>0</v>
      </c>
      <c r="AO110">
        <v>1</v>
      </c>
      <c r="AP110">
        <v>0</v>
      </c>
      <c r="AQ110">
        <v>0</v>
      </c>
      <c r="AR110">
        <v>0</v>
      </c>
      <c r="AS110" t="s">
        <v>3</v>
      </c>
      <c r="AT110">
        <v>0.06</v>
      </c>
      <c r="AU110" t="s">
        <v>3</v>
      </c>
      <c r="AV110">
        <v>0</v>
      </c>
      <c r="AW110">
        <v>2</v>
      </c>
      <c r="AX110">
        <v>36288836</v>
      </c>
      <c r="AY110">
        <v>1</v>
      </c>
      <c r="AZ110">
        <v>0</v>
      </c>
      <c r="BA110">
        <v>96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Y110*Source!I1304</f>
        <v>0</v>
      </c>
      <c r="CY110">
        <f>AA110</f>
        <v>32351.38</v>
      </c>
      <c r="CZ110">
        <f>AE110</f>
        <v>32351.38</v>
      </c>
      <c r="DA110">
        <f>AI110</f>
        <v>1</v>
      </c>
      <c r="DB110">
        <f t="shared" si="18"/>
        <v>1941.08</v>
      </c>
      <c r="DC110">
        <f t="shared" si="19"/>
        <v>0</v>
      </c>
    </row>
    <row r="111" spans="1:107" x14ac:dyDescent="0.2">
      <c r="A111">
        <f>ROW(Source!A1304)</f>
        <v>1304</v>
      </c>
      <c r="B111">
        <v>36286615</v>
      </c>
      <c r="C111">
        <v>36288828</v>
      </c>
      <c r="D111">
        <v>34889865</v>
      </c>
      <c r="E111">
        <v>1</v>
      </c>
      <c r="F111">
        <v>1</v>
      </c>
      <c r="G111">
        <v>23</v>
      </c>
      <c r="H111">
        <v>3</v>
      </c>
      <c r="I111" t="s">
        <v>205</v>
      </c>
      <c r="J111" t="s">
        <v>223</v>
      </c>
      <c r="K111" t="s">
        <v>206</v>
      </c>
      <c r="L111">
        <v>1348</v>
      </c>
      <c r="N111">
        <v>1009</v>
      </c>
      <c r="O111" t="s">
        <v>171</v>
      </c>
      <c r="P111" t="s">
        <v>171</v>
      </c>
      <c r="Q111">
        <v>1000</v>
      </c>
      <c r="W111">
        <v>1</v>
      </c>
      <c r="X111">
        <v>633964965</v>
      </c>
      <c r="Y111">
        <v>-7.14</v>
      </c>
      <c r="AA111">
        <v>2653.46</v>
      </c>
      <c r="AB111">
        <v>0</v>
      </c>
      <c r="AC111">
        <v>0</v>
      </c>
      <c r="AD111">
        <v>0</v>
      </c>
      <c r="AE111">
        <v>2653.46</v>
      </c>
      <c r="AF111">
        <v>0</v>
      </c>
      <c r="AG111">
        <v>0</v>
      </c>
      <c r="AH111">
        <v>0</v>
      </c>
      <c r="AI111">
        <v>1</v>
      </c>
      <c r="AJ111">
        <v>1</v>
      </c>
      <c r="AK111">
        <v>1</v>
      </c>
      <c r="AL111">
        <v>1</v>
      </c>
      <c r="AN111">
        <v>0</v>
      </c>
      <c r="AO111">
        <v>1</v>
      </c>
      <c r="AP111">
        <v>0</v>
      </c>
      <c r="AQ111">
        <v>0</v>
      </c>
      <c r="AR111">
        <v>0</v>
      </c>
      <c r="AS111" t="s">
        <v>3</v>
      </c>
      <c r="AT111">
        <v>-7.14</v>
      </c>
      <c r="AU111" t="s">
        <v>3</v>
      </c>
      <c r="AV111">
        <v>0</v>
      </c>
      <c r="AW111">
        <v>2</v>
      </c>
      <c r="AX111">
        <v>36288837</v>
      </c>
      <c r="AY111">
        <v>1</v>
      </c>
      <c r="AZ111">
        <v>6144</v>
      </c>
      <c r="BA111">
        <v>97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Y111*Source!I1304</f>
        <v>0</v>
      </c>
      <c r="CY111">
        <f>AA111</f>
        <v>2653.46</v>
      </c>
      <c r="CZ111">
        <f>AE111</f>
        <v>2653.46</v>
      </c>
      <c r="DA111">
        <f>AI111</f>
        <v>1</v>
      </c>
      <c r="DB111">
        <f t="shared" si="18"/>
        <v>-18945.7</v>
      </c>
      <c r="DC111">
        <f t="shared" si="19"/>
        <v>0</v>
      </c>
    </row>
    <row r="112" spans="1:107" x14ac:dyDescent="0.2">
      <c r="A112">
        <f>ROW(Source!A1304)</f>
        <v>1304</v>
      </c>
      <c r="B112">
        <v>36286615</v>
      </c>
      <c r="C112">
        <v>36288828</v>
      </c>
      <c r="D112">
        <v>34889865</v>
      </c>
      <c r="E112">
        <v>1</v>
      </c>
      <c r="F112">
        <v>1</v>
      </c>
      <c r="G112">
        <v>23</v>
      </c>
      <c r="H112">
        <v>3</v>
      </c>
      <c r="I112" t="s">
        <v>205</v>
      </c>
      <c r="J112" t="s">
        <v>223</v>
      </c>
      <c r="K112" t="s">
        <v>206</v>
      </c>
      <c r="L112">
        <v>1348</v>
      </c>
      <c r="N112">
        <v>1009</v>
      </c>
      <c r="O112" t="s">
        <v>171</v>
      </c>
      <c r="P112" t="s">
        <v>171</v>
      </c>
      <c r="Q112">
        <v>1000</v>
      </c>
      <c r="W112">
        <v>0</v>
      </c>
      <c r="X112">
        <v>633964965</v>
      </c>
      <c r="Y112">
        <v>11.9</v>
      </c>
      <c r="AA112">
        <v>2653.46</v>
      </c>
      <c r="AB112">
        <v>0</v>
      </c>
      <c r="AC112">
        <v>0</v>
      </c>
      <c r="AD112">
        <v>0</v>
      </c>
      <c r="AE112">
        <v>2653.46</v>
      </c>
      <c r="AF112">
        <v>0</v>
      </c>
      <c r="AG112">
        <v>0</v>
      </c>
      <c r="AH112">
        <v>0</v>
      </c>
      <c r="AI112">
        <v>1</v>
      </c>
      <c r="AJ112">
        <v>1</v>
      </c>
      <c r="AK112">
        <v>1</v>
      </c>
      <c r="AL112">
        <v>1</v>
      </c>
      <c r="AN112">
        <v>0</v>
      </c>
      <c r="AO112">
        <v>0</v>
      </c>
      <c r="AP112">
        <v>0</v>
      </c>
      <c r="AQ112">
        <v>0</v>
      </c>
      <c r="AR112">
        <v>0</v>
      </c>
      <c r="AS112" t="s">
        <v>3</v>
      </c>
      <c r="AT112">
        <v>11.9</v>
      </c>
      <c r="AU112" t="s">
        <v>3</v>
      </c>
      <c r="AV112">
        <v>0</v>
      </c>
      <c r="AW112">
        <v>1</v>
      </c>
      <c r="AX112">
        <v>-1</v>
      </c>
      <c r="AY112">
        <v>0</v>
      </c>
      <c r="AZ112">
        <v>0</v>
      </c>
      <c r="BA112" t="s">
        <v>3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Y112*Source!I1304</f>
        <v>0</v>
      </c>
      <c r="CY112">
        <f>AA112</f>
        <v>2653.46</v>
      </c>
      <c r="CZ112">
        <f>AE112</f>
        <v>2653.46</v>
      </c>
      <c r="DA112">
        <f>AI112</f>
        <v>1</v>
      </c>
      <c r="DB112">
        <f t="shared" si="18"/>
        <v>31576.17</v>
      </c>
      <c r="DC112">
        <f t="shared" si="19"/>
        <v>0</v>
      </c>
    </row>
    <row r="113" spans="1:107" x14ac:dyDescent="0.2">
      <c r="A113">
        <f>ROW(Source!A1413)</f>
        <v>1413</v>
      </c>
      <c r="B113">
        <v>36286615</v>
      </c>
      <c r="C113">
        <v>36291110</v>
      </c>
      <c r="D113">
        <v>34861490</v>
      </c>
      <c r="E113">
        <v>23</v>
      </c>
      <c r="F113">
        <v>1</v>
      </c>
      <c r="G113">
        <v>23</v>
      </c>
      <c r="H113">
        <v>1</v>
      </c>
      <c r="I113" t="s">
        <v>348</v>
      </c>
      <c r="J113" t="s">
        <v>3</v>
      </c>
      <c r="K113" t="s">
        <v>349</v>
      </c>
      <c r="L113">
        <v>1191</v>
      </c>
      <c r="N113">
        <v>1013</v>
      </c>
      <c r="O113" t="s">
        <v>350</v>
      </c>
      <c r="P113" t="s">
        <v>350</v>
      </c>
      <c r="Q113">
        <v>1</v>
      </c>
      <c r="W113">
        <v>0</v>
      </c>
      <c r="X113">
        <v>476480486</v>
      </c>
      <c r="Y113">
        <v>76.7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1</v>
      </c>
      <c r="AJ113">
        <v>1</v>
      </c>
      <c r="AK113">
        <v>1</v>
      </c>
      <c r="AL113">
        <v>1</v>
      </c>
      <c r="AN113">
        <v>0</v>
      </c>
      <c r="AO113">
        <v>1</v>
      </c>
      <c r="AP113">
        <v>0</v>
      </c>
      <c r="AQ113">
        <v>0</v>
      </c>
      <c r="AR113">
        <v>0</v>
      </c>
      <c r="AS113" t="s">
        <v>3</v>
      </c>
      <c r="AT113">
        <v>76.7</v>
      </c>
      <c r="AU113" t="s">
        <v>3</v>
      </c>
      <c r="AV113">
        <v>1</v>
      </c>
      <c r="AW113">
        <v>2</v>
      </c>
      <c r="AX113">
        <v>36291112</v>
      </c>
      <c r="AY113">
        <v>1</v>
      </c>
      <c r="AZ113">
        <v>0</v>
      </c>
      <c r="BA113">
        <v>98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Y113*Source!I1413</f>
        <v>0</v>
      </c>
      <c r="CY113">
        <f>AD113</f>
        <v>0</v>
      </c>
      <c r="CZ113">
        <f>AH113</f>
        <v>0</v>
      </c>
      <c r="DA113">
        <f>AL113</f>
        <v>1</v>
      </c>
      <c r="DB113">
        <f t="shared" si="18"/>
        <v>0</v>
      </c>
      <c r="DC113">
        <f t="shared" si="19"/>
        <v>0</v>
      </c>
    </row>
    <row r="114" spans="1:107" x14ac:dyDescent="0.2">
      <c r="A114">
        <f>ROW(Source!A1414)</f>
        <v>1414</v>
      </c>
      <c r="B114">
        <v>36286615</v>
      </c>
      <c r="C114">
        <v>36291113</v>
      </c>
      <c r="D114">
        <v>34885903</v>
      </c>
      <c r="E114">
        <v>1</v>
      </c>
      <c r="F114">
        <v>1</v>
      </c>
      <c r="G114">
        <v>23</v>
      </c>
      <c r="H114">
        <v>2</v>
      </c>
      <c r="I114" t="s">
        <v>421</v>
      </c>
      <c r="J114" t="s">
        <v>422</v>
      </c>
      <c r="K114" t="s">
        <v>423</v>
      </c>
      <c r="L114">
        <v>1368</v>
      </c>
      <c r="N114">
        <v>1011</v>
      </c>
      <c r="O114" t="s">
        <v>354</v>
      </c>
      <c r="P114" t="s">
        <v>354</v>
      </c>
      <c r="Q114">
        <v>1</v>
      </c>
      <c r="W114">
        <v>0</v>
      </c>
      <c r="X114">
        <v>1762296550</v>
      </c>
      <c r="Y114">
        <v>5.3699999999999998E-2</v>
      </c>
      <c r="AA114">
        <v>0</v>
      </c>
      <c r="AB114">
        <v>1367.15</v>
      </c>
      <c r="AC114">
        <v>410.31</v>
      </c>
      <c r="AD114">
        <v>0</v>
      </c>
      <c r="AE114">
        <v>0</v>
      </c>
      <c r="AF114">
        <v>1367.15</v>
      </c>
      <c r="AG114">
        <v>410.31</v>
      </c>
      <c r="AH114">
        <v>0</v>
      </c>
      <c r="AI114">
        <v>1</v>
      </c>
      <c r="AJ114">
        <v>1</v>
      </c>
      <c r="AK114">
        <v>1</v>
      </c>
      <c r="AL114">
        <v>1</v>
      </c>
      <c r="AN114">
        <v>0</v>
      </c>
      <c r="AO114">
        <v>1</v>
      </c>
      <c r="AP114">
        <v>0</v>
      </c>
      <c r="AQ114">
        <v>0</v>
      </c>
      <c r="AR114">
        <v>0</v>
      </c>
      <c r="AS114" t="s">
        <v>3</v>
      </c>
      <c r="AT114">
        <v>5.3699999999999998E-2</v>
      </c>
      <c r="AU114" t="s">
        <v>3</v>
      </c>
      <c r="AV114">
        <v>0</v>
      </c>
      <c r="AW114">
        <v>2</v>
      </c>
      <c r="AX114">
        <v>36291115</v>
      </c>
      <c r="AY114">
        <v>1</v>
      </c>
      <c r="AZ114">
        <v>0</v>
      </c>
      <c r="BA114">
        <v>99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Y114*Source!I1414</f>
        <v>0</v>
      </c>
      <c r="CY114">
        <f>AB114</f>
        <v>1367.15</v>
      </c>
      <c r="CZ114">
        <f>AF114</f>
        <v>1367.15</v>
      </c>
      <c r="DA114">
        <f>AJ114</f>
        <v>1</v>
      </c>
      <c r="DB114">
        <f t="shared" si="18"/>
        <v>73.42</v>
      </c>
      <c r="DC114">
        <f t="shared" si="19"/>
        <v>22.03</v>
      </c>
    </row>
    <row r="115" spans="1:107" x14ac:dyDescent="0.2">
      <c r="A115">
        <f>ROW(Source!A1415)</f>
        <v>1415</v>
      </c>
      <c r="B115">
        <v>36286615</v>
      </c>
      <c r="C115">
        <v>36291116</v>
      </c>
      <c r="D115">
        <v>34886658</v>
      </c>
      <c r="E115">
        <v>1</v>
      </c>
      <c r="F115">
        <v>1</v>
      </c>
      <c r="G115">
        <v>23</v>
      </c>
      <c r="H115">
        <v>2</v>
      </c>
      <c r="I115" t="s">
        <v>424</v>
      </c>
      <c r="J115" t="s">
        <v>425</v>
      </c>
      <c r="K115" t="s">
        <v>426</v>
      </c>
      <c r="L115">
        <v>1368</v>
      </c>
      <c r="N115">
        <v>1011</v>
      </c>
      <c r="O115" t="s">
        <v>354</v>
      </c>
      <c r="P115" t="s">
        <v>354</v>
      </c>
      <c r="Q115">
        <v>1</v>
      </c>
      <c r="W115">
        <v>0</v>
      </c>
      <c r="X115">
        <v>-1020451548</v>
      </c>
      <c r="Y115">
        <v>0.02</v>
      </c>
      <c r="AA115">
        <v>0</v>
      </c>
      <c r="AB115">
        <v>905.74</v>
      </c>
      <c r="AC115">
        <v>271.23</v>
      </c>
      <c r="AD115">
        <v>0</v>
      </c>
      <c r="AE115">
        <v>0</v>
      </c>
      <c r="AF115">
        <v>905.74</v>
      </c>
      <c r="AG115">
        <v>271.23</v>
      </c>
      <c r="AH115">
        <v>0</v>
      </c>
      <c r="AI115">
        <v>1</v>
      </c>
      <c r="AJ115">
        <v>1</v>
      </c>
      <c r="AK115">
        <v>1</v>
      </c>
      <c r="AL115">
        <v>1</v>
      </c>
      <c r="AN115">
        <v>0</v>
      </c>
      <c r="AO115">
        <v>1</v>
      </c>
      <c r="AP115">
        <v>0</v>
      </c>
      <c r="AQ115">
        <v>0</v>
      </c>
      <c r="AR115">
        <v>0</v>
      </c>
      <c r="AS115" t="s">
        <v>3</v>
      </c>
      <c r="AT115">
        <v>0.02</v>
      </c>
      <c r="AU115" t="s">
        <v>3</v>
      </c>
      <c r="AV115">
        <v>0</v>
      </c>
      <c r="AW115">
        <v>2</v>
      </c>
      <c r="AX115">
        <v>36291119</v>
      </c>
      <c r="AY115">
        <v>1</v>
      </c>
      <c r="AZ115">
        <v>0</v>
      </c>
      <c r="BA115">
        <v>100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Y115*Source!I1415</f>
        <v>0</v>
      </c>
      <c r="CY115">
        <f>AB115</f>
        <v>905.74</v>
      </c>
      <c r="CZ115">
        <f>AF115</f>
        <v>905.74</v>
      </c>
      <c r="DA115">
        <f>AJ115</f>
        <v>1</v>
      </c>
      <c r="DB115">
        <f t="shared" si="18"/>
        <v>18.11</v>
      </c>
      <c r="DC115">
        <f t="shared" si="19"/>
        <v>5.42</v>
      </c>
    </row>
    <row r="116" spans="1:107" x14ac:dyDescent="0.2">
      <c r="A116">
        <f>ROW(Source!A1415)</f>
        <v>1415</v>
      </c>
      <c r="B116">
        <v>36286615</v>
      </c>
      <c r="C116">
        <v>36291116</v>
      </c>
      <c r="D116">
        <v>34886659</v>
      </c>
      <c r="E116">
        <v>1</v>
      </c>
      <c r="F116">
        <v>1</v>
      </c>
      <c r="G116">
        <v>23</v>
      </c>
      <c r="H116">
        <v>2</v>
      </c>
      <c r="I116" t="s">
        <v>427</v>
      </c>
      <c r="J116" t="s">
        <v>428</v>
      </c>
      <c r="K116" t="s">
        <v>429</v>
      </c>
      <c r="L116">
        <v>1368</v>
      </c>
      <c r="N116">
        <v>1011</v>
      </c>
      <c r="O116" t="s">
        <v>354</v>
      </c>
      <c r="P116" t="s">
        <v>354</v>
      </c>
      <c r="Q116">
        <v>1</v>
      </c>
      <c r="W116">
        <v>0</v>
      </c>
      <c r="X116">
        <v>2064999308</v>
      </c>
      <c r="Y116">
        <v>1.7999999999999999E-2</v>
      </c>
      <c r="AA116">
        <v>0</v>
      </c>
      <c r="AB116">
        <v>950.87</v>
      </c>
      <c r="AC116">
        <v>271.5</v>
      </c>
      <c r="AD116">
        <v>0</v>
      </c>
      <c r="AE116">
        <v>0</v>
      </c>
      <c r="AF116">
        <v>950.87</v>
      </c>
      <c r="AG116">
        <v>271.5</v>
      </c>
      <c r="AH116">
        <v>0</v>
      </c>
      <c r="AI116">
        <v>1</v>
      </c>
      <c r="AJ116">
        <v>1</v>
      </c>
      <c r="AK116">
        <v>1</v>
      </c>
      <c r="AL116">
        <v>1</v>
      </c>
      <c r="AN116">
        <v>0</v>
      </c>
      <c r="AO116">
        <v>1</v>
      </c>
      <c r="AP116">
        <v>0</v>
      </c>
      <c r="AQ116">
        <v>0</v>
      </c>
      <c r="AR116">
        <v>0</v>
      </c>
      <c r="AS116" t="s">
        <v>3</v>
      </c>
      <c r="AT116">
        <v>1.7999999999999999E-2</v>
      </c>
      <c r="AU116" t="s">
        <v>3</v>
      </c>
      <c r="AV116">
        <v>0</v>
      </c>
      <c r="AW116">
        <v>2</v>
      </c>
      <c r="AX116">
        <v>36291120</v>
      </c>
      <c r="AY116">
        <v>1</v>
      </c>
      <c r="AZ116">
        <v>0</v>
      </c>
      <c r="BA116">
        <v>101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Y116*Source!I1415</f>
        <v>0</v>
      </c>
      <c r="CY116">
        <f>AB116</f>
        <v>950.87</v>
      </c>
      <c r="CZ116">
        <f>AF116</f>
        <v>950.87</v>
      </c>
      <c r="DA116">
        <f>AJ116</f>
        <v>1</v>
      </c>
      <c r="DB116">
        <f t="shared" si="18"/>
        <v>17.12</v>
      </c>
      <c r="DC116">
        <f t="shared" si="19"/>
        <v>4.8899999999999997</v>
      </c>
    </row>
    <row r="117" spans="1:107" x14ac:dyDescent="0.2">
      <c r="A117">
        <f>ROW(Source!A1416)</f>
        <v>1416</v>
      </c>
      <c r="B117">
        <v>36286615</v>
      </c>
      <c r="C117">
        <v>36291121</v>
      </c>
      <c r="D117">
        <v>34861490</v>
      </c>
      <c r="E117">
        <v>23</v>
      </c>
      <c r="F117">
        <v>1</v>
      </c>
      <c r="G117">
        <v>23</v>
      </c>
      <c r="H117">
        <v>1</v>
      </c>
      <c r="I117" t="s">
        <v>348</v>
      </c>
      <c r="J117" t="s">
        <v>3</v>
      </c>
      <c r="K117" t="s">
        <v>349</v>
      </c>
      <c r="L117">
        <v>1191</v>
      </c>
      <c r="N117">
        <v>1013</v>
      </c>
      <c r="O117" t="s">
        <v>350</v>
      </c>
      <c r="P117" t="s">
        <v>350</v>
      </c>
      <c r="Q117">
        <v>1</v>
      </c>
      <c r="W117">
        <v>0</v>
      </c>
      <c r="X117">
        <v>476480486</v>
      </c>
      <c r="Y117">
        <v>1.02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1</v>
      </c>
      <c r="AJ117">
        <v>1</v>
      </c>
      <c r="AK117">
        <v>1</v>
      </c>
      <c r="AL117">
        <v>1</v>
      </c>
      <c r="AN117">
        <v>0</v>
      </c>
      <c r="AO117">
        <v>1</v>
      </c>
      <c r="AP117">
        <v>0</v>
      </c>
      <c r="AQ117">
        <v>0</v>
      </c>
      <c r="AR117">
        <v>0</v>
      </c>
      <c r="AS117" t="s">
        <v>3</v>
      </c>
      <c r="AT117">
        <v>1.02</v>
      </c>
      <c r="AU117" t="s">
        <v>3</v>
      </c>
      <c r="AV117">
        <v>1</v>
      </c>
      <c r="AW117">
        <v>2</v>
      </c>
      <c r="AX117">
        <v>36291123</v>
      </c>
      <c r="AY117">
        <v>1</v>
      </c>
      <c r="AZ117">
        <v>0</v>
      </c>
      <c r="BA117">
        <v>102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Y117*Source!I1416</f>
        <v>0</v>
      </c>
      <c r="CY117">
        <f>AD117</f>
        <v>0</v>
      </c>
      <c r="CZ117">
        <f>AH117</f>
        <v>0</v>
      </c>
      <c r="DA117">
        <f>AL117</f>
        <v>1</v>
      </c>
      <c r="DB117">
        <f t="shared" si="18"/>
        <v>0</v>
      </c>
      <c r="DC117">
        <f t="shared" si="19"/>
        <v>0</v>
      </c>
    </row>
    <row r="118" spans="1:107" x14ac:dyDescent="0.2">
      <c r="A118">
        <f>ROW(Source!A1417)</f>
        <v>1417</v>
      </c>
      <c r="B118">
        <v>36286615</v>
      </c>
      <c r="C118">
        <v>36291124</v>
      </c>
      <c r="D118">
        <v>34886658</v>
      </c>
      <c r="E118">
        <v>1</v>
      </c>
      <c r="F118">
        <v>1</v>
      </c>
      <c r="G118">
        <v>23</v>
      </c>
      <c r="H118">
        <v>2</v>
      </c>
      <c r="I118" t="s">
        <v>424</v>
      </c>
      <c r="J118" t="s">
        <v>425</v>
      </c>
      <c r="K118" t="s">
        <v>426</v>
      </c>
      <c r="L118">
        <v>1368</v>
      </c>
      <c r="N118">
        <v>1011</v>
      </c>
      <c r="O118" t="s">
        <v>354</v>
      </c>
      <c r="P118" t="s">
        <v>354</v>
      </c>
      <c r="Q118">
        <v>1</v>
      </c>
      <c r="W118">
        <v>0</v>
      </c>
      <c r="X118">
        <v>-1020451548</v>
      </c>
      <c r="Y118">
        <v>5.3999999999999999E-2</v>
      </c>
      <c r="AA118">
        <v>0</v>
      </c>
      <c r="AB118">
        <v>905.74</v>
      </c>
      <c r="AC118">
        <v>271.23</v>
      </c>
      <c r="AD118">
        <v>0</v>
      </c>
      <c r="AE118">
        <v>0</v>
      </c>
      <c r="AF118">
        <v>905.74</v>
      </c>
      <c r="AG118">
        <v>271.23</v>
      </c>
      <c r="AH118">
        <v>0</v>
      </c>
      <c r="AI118">
        <v>1</v>
      </c>
      <c r="AJ118">
        <v>1</v>
      </c>
      <c r="AK118">
        <v>1</v>
      </c>
      <c r="AL118">
        <v>1</v>
      </c>
      <c r="AN118">
        <v>0</v>
      </c>
      <c r="AO118">
        <v>1</v>
      </c>
      <c r="AP118">
        <v>0</v>
      </c>
      <c r="AQ118">
        <v>0</v>
      </c>
      <c r="AR118">
        <v>0</v>
      </c>
      <c r="AS118" t="s">
        <v>3</v>
      </c>
      <c r="AT118">
        <v>5.3999999999999999E-2</v>
      </c>
      <c r="AU118" t="s">
        <v>3</v>
      </c>
      <c r="AV118">
        <v>0</v>
      </c>
      <c r="AW118">
        <v>2</v>
      </c>
      <c r="AX118">
        <v>36291127</v>
      </c>
      <c r="AY118">
        <v>1</v>
      </c>
      <c r="AZ118">
        <v>0</v>
      </c>
      <c r="BA118">
        <v>103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Y118*Source!I1417</f>
        <v>0</v>
      </c>
      <c r="CY118">
        <f>AB118</f>
        <v>905.74</v>
      </c>
      <c r="CZ118">
        <f>AF118</f>
        <v>905.74</v>
      </c>
      <c r="DA118">
        <f>AJ118</f>
        <v>1</v>
      </c>
      <c r="DB118">
        <f t="shared" si="18"/>
        <v>48.91</v>
      </c>
      <c r="DC118">
        <f t="shared" si="19"/>
        <v>14.65</v>
      </c>
    </row>
    <row r="119" spans="1:107" x14ac:dyDescent="0.2">
      <c r="A119">
        <f>ROW(Source!A1417)</f>
        <v>1417</v>
      </c>
      <c r="B119">
        <v>36286615</v>
      </c>
      <c r="C119">
        <v>36291124</v>
      </c>
      <c r="D119">
        <v>34886659</v>
      </c>
      <c r="E119">
        <v>1</v>
      </c>
      <c r="F119">
        <v>1</v>
      </c>
      <c r="G119">
        <v>23</v>
      </c>
      <c r="H119">
        <v>2</v>
      </c>
      <c r="I119" t="s">
        <v>427</v>
      </c>
      <c r="J119" t="s">
        <v>428</v>
      </c>
      <c r="K119" t="s">
        <v>429</v>
      </c>
      <c r="L119">
        <v>1368</v>
      </c>
      <c r="N119">
        <v>1011</v>
      </c>
      <c r="O119" t="s">
        <v>354</v>
      </c>
      <c r="P119" t="s">
        <v>354</v>
      </c>
      <c r="Q119">
        <v>1</v>
      </c>
      <c r="W119">
        <v>0</v>
      </c>
      <c r="X119">
        <v>2064999308</v>
      </c>
      <c r="Y119">
        <v>5.5E-2</v>
      </c>
      <c r="AA119">
        <v>0</v>
      </c>
      <c r="AB119">
        <v>950.87</v>
      </c>
      <c r="AC119">
        <v>271.5</v>
      </c>
      <c r="AD119">
        <v>0</v>
      </c>
      <c r="AE119">
        <v>0</v>
      </c>
      <c r="AF119">
        <v>950.87</v>
      </c>
      <c r="AG119">
        <v>271.5</v>
      </c>
      <c r="AH119">
        <v>0</v>
      </c>
      <c r="AI119">
        <v>1</v>
      </c>
      <c r="AJ119">
        <v>1</v>
      </c>
      <c r="AK119">
        <v>1</v>
      </c>
      <c r="AL119">
        <v>1</v>
      </c>
      <c r="AN119">
        <v>0</v>
      </c>
      <c r="AO119">
        <v>1</v>
      </c>
      <c r="AP119">
        <v>0</v>
      </c>
      <c r="AQ119">
        <v>0</v>
      </c>
      <c r="AR119">
        <v>0</v>
      </c>
      <c r="AS119" t="s">
        <v>3</v>
      </c>
      <c r="AT119">
        <v>5.5E-2</v>
      </c>
      <c r="AU119" t="s">
        <v>3</v>
      </c>
      <c r="AV119">
        <v>0</v>
      </c>
      <c r="AW119">
        <v>2</v>
      </c>
      <c r="AX119">
        <v>36291128</v>
      </c>
      <c r="AY119">
        <v>1</v>
      </c>
      <c r="AZ119">
        <v>0</v>
      </c>
      <c r="BA119">
        <v>104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Y119*Source!I1417</f>
        <v>0</v>
      </c>
      <c r="CY119">
        <f>AB119</f>
        <v>950.87</v>
      </c>
      <c r="CZ119">
        <f>AF119</f>
        <v>950.87</v>
      </c>
      <c r="DA119">
        <f>AJ119</f>
        <v>1</v>
      </c>
      <c r="DB119">
        <f t="shared" si="18"/>
        <v>52.3</v>
      </c>
      <c r="DC119">
        <f t="shared" si="19"/>
        <v>14.93</v>
      </c>
    </row>
    <row r="120" spans="1:107" x14ac:dyDescent="0.2">
      <c r="A120">
        <f>ROW(Source!A1418)</f>
        <v>1418</v>
      </c>
      <c r="B120">
        <v>36286615</v>
      </c>
      <c r="C120">
        <v>36291129</v>
      </c>
      <c r="D120">
        <v>34886658</v>
      </c>
      <c r="E120">
        <v>1</v>
      </c>
      <c r="F120">
        <v>1</v>
      </c>
      <c r="G120">
        <v>23</v>
      </c>
      <c r="H120">
        <v>2</v>
      </c>
      <c r="I120" t="s">
        <v>424</v>
      </c>
      <c r="J120" t="s">
        <v>425</v>
      </c>
      <c r="K120" t="s">
        <v>426</v>
      </c>
      <c r="L120">
        <v>1368</v>
      </c>
      <c r="N120">
        <v>1011</v>
      </c>
      <c r="O120" t="s">
        <v>354</v>
      </c>
      <c r="P120" t="s">
        <v>354</v>
      </c>
      <c r="Q120">
        <v>1</v>
      </c>
      <c r="W120">
        <v>0</v>
      </c>
      <c r="X120">
        <v>-1020451548</v>
      </c>
      <c r="Y120">
        <v>0.26</v>
      </c>
      <c r="AA120">
        <v>0</v>
      </c>
      <c r="AB120">
        <v>905.74</v>
      </c>
      <c r="AC120">
        <v>271.23</v>
      </c>
      <c r="AD120">
        <v>0</v>
      </c>
      <c r="AE120">
        <v>0</v>
      </c>
      <c r="AF120">
        <v>905.74</v>
      </c>
      <c r="AG120">
        <v>271.23</v>
      </c>
      <c r="AH120">
        <v>0</v>
      </c>
      <c r="AI120">
        <v>1</v>
      </c>
      <c r="AJ120">
        <v>1</v>
      </c>
      <c r="AK120">
        <v>1</v>
      </c>
      <c r="AL120">
        <v>1</v>
      </c>
      <c r="AN120">
        <v>0</v>
      </c>
      <c r="AO120">
        <v>1</v>
      </c>
      <c r="AP120">
        <v>1</v>
      </c>
      <c r="AQ120">
        <v>0</v>
      </c>
      <c r="AR120">
        <v>0</v>
      </c>
      <c r="AS120" t="s">
        <v>3</v>
      </c>
      <c r="AT120">
        <v>0.01</v>
      </c>
      <c r="AU120" t="s">
        <v>186</v>
      </c>
      <c r="AV120">
        <v>0</v>
      </c>
      <c r="AW120">
        <v>2</v>
      </c>
      <c r="AX120">
        <v>36291132</v>
      </c>
      <c r="AY120">
        <v>1</v>
      </c>
      <c r="AZ120">
        <v>0</v>
      </c>
      <c r="BA120">
        <v>105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Y120*Source!I1418</f>
        <v>0</v>
      </c>
      <c r="CY120">
        <f>AB120</f>
        <v>905.74</v>
      </c>
      <c r="CZ120">
        <f>AF120</f>
        <v>905.74</v>
      </c>
      <c r="DA120">
        <f>AJ120</f>
        <v>1</v>
      </c>
      <c r="DB120">
        <f>ROUND((ROUND(AT120*CZ120,2)*26),6)</f>
        <v>235.56</v>
      </c>
      <c r="DC120">
        <f>ROUND((ROUND(AT120*AG120,2)*26),6)</f>
        <v>70.459999999999994</v>
      </c>
    </row>
    <row r="121" spans="1:107" x14ac:dyDescent="0.2">
      <c r="A121">
        <f>ROW(Source!A1418)</f>
        <v>1418</v>
      </c>
      <c r="B121">
        <v>36286615</v>
      </c>
      <c r="C121">
        <v>36291129</v>
      </c>
      <c r="D121">
        <v>34886659</v>
      </c>
      <c r="E121">
        <v>1</v>
      </c>
      <c r="F121">
        <v>1</v>
      </c>
      <c r="G121">
        <v>23</v>
      </c>
      <c r="H121">
        <v>2</v>
      </c>
      <c r="I121" t="s">
        <v>427</v>
      </c>
      <c r="J121" t="s">
        <v>428</v>
      </c>
      <c r="K121" t="s">
        <v>429</v>
      </c>
      <c r="L121">
        <v>1368</v>
      </c>
      <c r="N121">
        <v>1011</v>
      </c>
      <c r="O121" t="s">
        <v>354</v>
      </c>
      <c r="P121" t="s">
        <v>354</v>
      </c>
      <c r="Q121">
        <v>1</v>
      </c>
      <c r="W121">
        <v>0</v>
      </c>
      <c r="X121">
        <v>2064999308</v>
      </c>
      <c r="Y121">
        <v>0.20800000000000002</v>
      </c>
      <c r="AA121">
        <v>0</v>
      </c>
      <c r="AB121">
        <v>950.87</v>
      </c>
      <c r="AC121">
        <v>271.5</v>
      </c>
      <c r="AD121">
        <v>0</v>
      </c>
      <c r="AE121">
        <v>0</v>
      </c>
      <c r="AF121">
        <v>950.87</v>
      </c>
      <c r="AG121">
        <v>271.5</v>
      </c>
      <c r="AH121">
        <v>0</v>
      </c>
      <c r="AI121">
        <v>1</v>
      </c>
      <c r="AJ121">
        <v>1</v>
      </c>
      <c r="AK121">
        <v>1</v>
      </c>
      <c r="AL121">
        <v>1</v>
      </c>
      <c r="AN121">
        <v>0</v>
      </c>
      <c r="AO121">
        <v>1</v>
      </c>
      <c r="AP121">
        <v>1</v>
      </c>
      <c r="AQ121">
        <v>0</v>
      </c>
      <c r="AR121">
        <v>0</v>
      </c>
      <c r="AS121" t="s">
        <v>3</v>
      </c>
      <c r="AT121">
        <v>8.0000000000000002E-3</v>
      </c>
      <c r="AU121" t="s">
        <v>186</v>
      </c>
      <c r="AV121">
        <v>0</v>
      </c>
      <c r="AW121">
        <v>2</v>
      </c>
      <c r="AX121">
        <v>36291133</v>
      </c>
      <c r="AY121">
        <v>1</v>
      </c>
      <c r="AZ121">
        <v>0</v>
      </c>
      <c r="BA121">
        <v>106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Y121*Source!I1418</f>
        <v>0</v>
      </c>
      <c r="CY121">
        <f>AB121</f>
        <v>950.87</v>
      </c>
      <c r="CZ121">
        <f>AF121</f>
        <v>950.87</v>
      </c>
      <c r="DA121">
        <f>AJ121</f>
        <v>1</v>
      </c>
      <c r="DB121">
        <f>ROUND((ROUND(AT121*CZ121,2)*26),6)</f>
        <v>197.86</v>
      </c>
      <c r="DC121">
        <f>ROUND((ROUND(AT121*AG121,2)*26),6)</f>
        <v>56.42</v>
      </c>
    </row>
    <row r="122" spans="1:107" x14ac:dyDescent="0.2">
      <c r="A122">
        <f>ROW(Source!A1454)</f>
        <v>1454</v>
      </c>
      <c r="B122">
        <v>36286615</v>
      </c>
      <c r="C122">
        <v>36291190</v>
      </c>
      <c r="D122">
        <v>34861490</v>
      </c>
      <c r="E122">
        <v>23</v>
      </c>
      <c r="F122">
        <v>1</v>
      </c>
      <c r="G122">
        <v>23</v>
      </c>
      <c r="H122">
        <v>1</v>
      </c>
      <c r="I122" t="s">
        <v>348</v>
      </c>
      <c r="J122" t="s">
        <v>3</v>
      </c>
      <c r="K122" t="s">
        <v>349</v>
      </c>
      <c r="L122">
        <v>1191</v>
      </c>
      <c r="N122">
        <v>1013</v>
      </c>
      <c r="O122" t="s">
        <v>350</v>
      </c>
      <c r="P122" t="s">
        <v>350</v>
      </c>
      <c r="Q122">
        <v>1</v>
      </c>
      <c r="W122">
        <v>0</v>
      </c>
      <c r="X122">
        <v>476480486</v>
      </c>
      <c r="Y122">
        <v>16.559999999999999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1</v>
      </c>
      <c r="AJ122">
        <v>1</v>
      </c>
      <c r="AK122">
        <v>1</v>
      </c>
      <c r="AL122">
        <v>1</v>
      </c>
      <c r="AN122">
        <v>0</v>
      </c>
      <c r="AO122">
        <v>1</v>
      </c>
      <c r="AP122">
        <v>0</v>
      </c>
      <c r="AQ122">
        <v>0</v>
      </c>
      <c r="AR122">
        <v>0</v>
      </c>
      <c r="AS122" t="s">
        <v>3</v>
      </c>
      <c r="AT122">
        <v>16.559999999999999</v>
      </c>
      <c r="AU122" t="s">
        <v>3</v>
      </c>
      <c r="AV122">
        <v>1</v>
      </c>
      <c r="AW122">
        <v>2</v>
      </c>
      <c r="AX122">
        <v>36291199</v>
      </c>
      <c r="AY122">
        <v>1</v>
      </c>
      <c r="AZ122">
        <v>0</v>
      </c>
      <c r="BA122">
        <v>107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Y122*Source!I1454</f>
        <v>0</v>
      </c>
      <c r="CY122">
        <f>AD122</f>
        <v>0</v>
      </c>
      <c r="CZ122">
        <f>AH122</f>
        <v>0</v>
      </c>
      <c r="DA122">
        <f>AL122</f>
        <v>1</v>
      </c>
      <c r="DB122">
        <f t="shared" ref="DB122:DB153" si="20">ROUND(ROUND(AT122*CZ122,2),6)</f>
        <v>0</v>
      </c>
      <c r="DC122">
        <f t="shared" ref="DC122:DC153" si="21">ROUND(ROUND(AT122*AG122,2),6)</f>
        <v>0</v>
      </c>
    </row>
    <row r="123" spans="1:107" x14ac:dyDescent="0.2">
      <c r="A123">
        <f>ROW(Source!A1454)</f>
        <v>1454</v>
      </c>
      <c r="B123">
        <v>36286615</v>
      </c>
      <c r="C123">
        <v>36291190</v>
      </c>
      <c r="D123">
        <v>34885945</v>
      </c>
      <c r="E123">
        <v>1</v>
      </c>
      <c r="F123">
        <v>1</v>
      </c>
      <c r="G123">
        <v>23</v>
      </c>
      <c r="H123">
        <v>2</v>
      </c>
      <c r="I123" t="s">
        <v>430</v>
      </c>
      <c r="J123" t="s">
        <v>431</v>
      </c>
      <c r="K123" t="s">
        <v>432</v>
      </c>
      <c r="L123">
        <v>1368</v>
      </c>
      <c r="N123">
        <v>1011</v>
      </c>
      <c r="O123" t="s">
        <v>354</v>
      </c>
      <c r="P123" t="s">
        <v>354</v>
      </c>
      <c r="Q123">
        <v>1</v>
      </c>
      <c r="W123">
        <v>0</v>
      </c>
      <c r="X123">
        <v>-504945243</v>
      </c>
      <c r="Y123">
        <v>2.08</v>
      </c>
      <c r="AA123">
        <v>0</v>
      </c>
      <c r="AB123">
        <v>1095.69</v>
      </c>
      <c r="AC123">
        <v>472.96</v>
      </c>
      <c r="AD123">
        <v>0</v>
      </c>
      <c r="AE123">
        <v>0</v>
      </c>
      <c r="AF123">
        <v>1095.69</v>
      </c>
      <c r="AG123">
        <v>472.96</v>
      </c>
      <c r="AH123">
        <v>0</v>
      </c>
      <c r="AI123">
        <v>1</v>
      </c>
      <c r="AJ123">
        <v>1</v>
      </c>
      <c r="AK123">
        <v>1</v>
      </c>
      <c r="AL123">
        <v>1</v>
      </c>
      <c r="AN123">
        <v>0</v>
      </c>
      <c r="AO123">
        <v>1</v>
      </c>
      <c r="AP123">
        <v>0</v>
      </c>
      <c r="AQ123">
        <v>0</v>
      </c>
      <c r="AR123">
        <v>0</v>
      </c>
      <c r="AS123" t="s">
        <v>3</v>
      </c>
      <c r="AT123">
        <v>2.08</v>
      </c>
      <c r="AU123" t="s">
        <v>3</v>
      </c>
      <c r="AV123">
        <v>0</v>
      </c>
      <c r="AW123">
        <v>2</v>
      </c>
      <c r="AX123">
        <v>36291200</v>
      </c>
      <c r="AY123">
        <v>1</v>
      </c>
      <c r="AZ123">
        <v>0</v>
      </c>
      <c r="BA123">
        <v>108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Y123*Source!I1454</f>
        <v>0</v>
      </c>
      <c r="CY123">
        <f>AB123</f>
        <v>1095.69</v>
      </c>
      <c r="CZ123">
        <f>AF123</f>
        <v>1095.69</v>
      </c>
      <c r="DA123">
        <f>AJ123</f>
        <v>1</v>
      </c>
      <c r="DB123">
        <f t="shared" si="20"/>
        <v>2279.04</v>
      </c>
      <c r="DC123">
        <f t="shared" si="21"/>
        <v>983.76</v>
      </c>
    </row>
    <row r="124" spans="1:107" x14ac:dyDescent="0.2">
      <c r="A124">
        <f>ROW(Source!A1454)</f>
        <v>1454</v>
      </c>
      <c r="B124">
        <v>36286615</v>
      </c>
      <c r="C124">
        <v>36291190</v>
      </c>
      <c r="D124">
        <v>34886098</v>
      </c>
      <c r="E124">
        <v>1</v>
      </c>
      <c r="F124">
        <v>1</v>
      </c>
      <c r="G124">
        <v>23</v>
      </c>
      <c r="H124">
        <v>2</v>
      </c>
      <c r="I124" t="s">
        <v>433</v>
      </c>
      <c r="J124" t="s">
        <v>434</v>
      </c>
      <c r="K124" t="s">
        <v>435</v>
      </c>
      <c r="L124">
        <v>1368</v>
      </c>
      <c r="N124">
        <v>1011</v>
      </c>
      <c r="O124" t="s">
        <v>354</v>
      </c>
      <c r="P124" t="s">
        <v>354</v>
      </c>
      <c r="Q124">
        <v>1</v>
      </c>
      <c r="W124">
        <v>0</v>
      </c>
      <c r="X124">
        <v>1724670808</v>
      </c>
      <c r="Y124">
        <v>2.08</v>
      </c>
      <c r="AA124">
        <v>0</v>
      </c>
      <c r="AB124">
        <v>388.78</v>
      </c>
      <c r="AC124">
        <v>184.33</v>
      </c>
      <c r="AD124">
        <v>0</v>
      </c>
      <c r="AE124">
        <v>0</v>
      </c>
      <c r="AF124">
        <v>388.78</v>
      </c>
      <c r="AG124">
        <v>184.33</v>
      </c>
      <c r="AH124">
        <v>0</v>
      </c>
      <c r="AI124">
        <v>1</v>
      </c>
      <c r="AJ124">
        <v>1</v>
      </c>
      <c r="AK124">
        <v>1</v>
      </c>
      <c r="AL124">
        <v>1</v>
      </c>
      <c r="AN124">
        <v>0</v>
      </c>
      <c r="AO124">
        <v>1</v>
      </c>
      <c r="AP124">
        <v>0</v>
      </c>
      <c r="AQ124">
        <v>0</v>
      </c>
      <c r="AR124">
        <v>0</v>
      </c>
      <c r="AS124" t="s">
        <v>3</v>
      </c>
      <c r="AT124">
        <v>2.08</v>
      </c>
      <c r="AU124" t="s">
        <v>3</v>
      </c>
      <c r="AV124">
        <v>0</v>
      </c>
      <c r="AW124">
        <v>2</v>
      </c>
      <c r="AX124">
        <v>36291201</v>
      </c>
      <c r="AY124">
        <v>1</v>
      </c>
      <c r="AZ124">
        <v>0</v>
      </c>
      <c r="BA124">
        <v>109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Y124*Source!I1454</f>
        <v>0</v>
      </c>
      <c r="CY124">
        <f>AB124</f>
        <v>388.78</v>
      </c>
      <c r="CZ124">
        <f>AF124</f>
        <v>388.78</v>
      </c>
      <c r="DA124">
        <f>AJ124</f>
        <v>1</v>
      </c>
      <c r="DB124">
        <f t="shared" si="20"/>
        <v>808.66</v>
      </c>
      <c r="DC124">
        <f t="shared" si="21"/>
        <v>383.41</v>
      </c>
    </row>
    <row r="125" spans="1:107" x14ac:dyDescent="0.2">
      <c r="A125">
        <f>ROW(Source!A1454)</f>
        <v>1454</v>
      </c>
      <c r="B125">
        <v>36286615</v>
      </c>
      <c r="C125">
        <v>36291190</v>
      </c>
      <c r="D125">
        <v>34886101</v>
      </c>
      <c r="E125">
        <v>1</v>
      </c>
      <c r="F125">
        <v>1</v>
      </c>
      <c r="G125">
        <v>23</v>
      </c>
      <c r="H125">
        <v>2</v>
      </c>
      <c r="I125" t="s">
        <v>397</v>
      </c>
      <c r="J125" t="s">
        <v>398</v>
      </c>
      <c r="K125" t="s">
        <v>399</v>
      </c>
      <c r="L125">
        <v>1368</v>
      </c>
      <c r="N125">
        <v>1011</v>
      </c>
      <c r="O125" t="s">
        <v>354</v>
      </c>
      <c r="P125" t="s">
        <v>354</v>
      </c>
      <c r="Q125">
        <v>1</v>
      </c>
      <c r="W125">
        <v>0</v>
      </c>
      <c r="X125">
        <v>98306237</v>
      </c>
      <c r="Y125">
        <v>0.81</v>
      </c>
      <c r="AA125">
        <v>0</v>
      </c>
      <c r="AB125">
        <v>1869.26</v>
      </c>
      <c r="AC125">
        <v>392.58</v>
      </c>
      <c r="AD125">
        <v>0</v>
      </c>
      <c r="AE125">
        <v>0</v>
      </c>
      <c r="AF125">
        <v>1869.26</v>
      </c>
      <c r="AG125">
        <v>392.58</v>
      </c>
      <c r="AH125">
        <v>0</v>
      </c>
      <c r="AI125">
        <v>1</v>
      </c>
      <c r="AJ125">
        <v>1</v>
      </c>
      <c r="AK125">
        <v>1</v>
      </c>
      <c r="AL125">
        <v>1</v>
      </c>
      <c r="AN125">
        <v>0</v>
      </c>
      <c r="AO125">
        <v>1</v>
      </c>
      <c r="AP125">
        <v>0</v>
      </c>
      <c r="AQ125">
        <v>0</v>
      </c>
      <c r="AR125">
        <v>0</v>
      </c>
      <c r="AS125" t="s">
        <v>3</v>
      </c>
      <c r="AT125">
        <v>0.81</v>
      </c>
      <c r="AU125" t="s">
        <v>3</v>
      </c>
      <c r="AV125">
        <v>0</v>
      </c>
      <c r="AW125">
        <v>2</v>
      </c>
      <c r="AX125">
        <v>36291202</v>
      </c>
      <c r="AY125">
        <v>1</v>
      </c>
      <c r="AZ125">
        <v>0</v>
      </c>
      <c r="BA125">
        <v>110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Y125*Source!I1454</f>
        <v>0</v>
      </c>
      <c r="CY125">
        <f>AB125</f>
        <v>1869.26</v>
      </c>
      <c r="CZ125">
        <f>AF125</f>
        <v>1869.26</v>
      </c>
      <c r="DA125">
        <f>AJ125</f>
        <v>1</v>
      </c>
      <c r="DB125">
        <f t="shared" si="20"/>
        <v>1514.1</v>
      </c>
      <c r="DC125">
        <f t="shared" si="21"/>
        <v>317.99</v>
      </c>
    </row>
    <row r="126" spans="1:107" x14ac:dyDescent="0.2">
      <c r="A126">
        <f>ROW(Source!A1454)</f>
        <v>1454</v>
      </c>
      <c r="B126">
        <v>36286615</v>
      </c>
      <c r="C126">
        <v>36291190</v>
      </c>
      <c r="D126">
        <v>34886125</v>
      </c>
      <c r="E126">
        <v>1</v>
      </c>
      <c r="F126">
        <v>1</v>
      </c>
      <c r="G126">
        <v>23</v>
      </c>
      <c r="H126">
        <v>2</v>
      </c>
      <c r="I126" t="s">
        <v>406</v>
      </c>
      <c r="J126" t="s">
        <v>407</v>
      </c>
      <c r="K126" t="s">
        <v>408</v>
      </c>
      <c r="L126">
        <v>1368</v>
      </c>
      <c r="N126">
        <v>1011</v>
      </c>
      <c r="O126" t="s">
        <v>354</v>
      </c>
      <c r="P126" t="s">
        <v>354</v>
      </c>
      <c r="Q126">
        <v>1</v>
      </c>
      <c r="W126">
        <v>0</v>
      </c>
      <c r="X126">
        <v>-487494702</v>
      </c>
      <c r="Y126">
        <v>1.94</v>
      </c>
      <c r="AA126">
        <v>0</v>
      </c>
      <c r="AB126">
        <v>1297.54</v>
      </c>
      <c r="AC126">
        <v>549.04</v>
      </c>
      <c r="AD126">
        <v>0</v>
      </c>
      <c r="AE126">
        <v>0</v>
      </c>
      <c r="AF126">
        <v>1297.54</v>
      </c>
      <c r="AG126">
        <v>549.04</v>
      </c>
      <c r="AH126">
        <v>0</v>
      </c>
      <c r="AI126">
        <v>1</v>
      </c>
      <c r="AJ126">
        <v>1</v>
      </c>
      <c r="AK126">
        <v>1</v>
      </c>
      <c r="AL126">
        <v>1</v>
      </c>
      <c r="AN126">
        <v>0</v>
      </c>
      <c r="AO126">
        <v>1</v>
      </c>
      <c r="AP126">
        <v>0</v>
      </c>
      <c r="AQ126">
        <v>0</v>
      </c>
      <c r="AR126">
        <v>0</v>
      </c>
      <c r="AS126" t="s">
        <v>3</v>
      </c>
      <c r="AT126">
        <v>1.94</v>
      </c>
      <c r="AU126" t="s">
        <v>3</v>
      </c>
      <c r="AV126">
        <v>0</v>
      </c>
      <c r="AW126">
        <v>2</v>
      </c>
      <c r="AX126">
        <v>36291203</v>
      </c>
      <c r="AY126">
        <v>1</v>
      </c>
      <c r="AZ126">
        <v>0</v>
      </c>
      <c r="BA126">
        <v>111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Y126*Source!I1454</f>
        <v>0</v>
      </c>
      <c r="CY126">
        <f>AB126</f>
        <v>1297.54</v>
      </c>
      <c r="CZ126">
        <f>AF126</f>
        <v>1297.54</v>
      </c>
      <c r="DA126">
        <f>AJ126</f>
        <v>1</v>
      </c>
      <c r="DB126">
        <f t="shared" si="20"/>
        <v>2517.23</v>
      </c>
      <c r="DC126">
        <f t="shared" si="21"/>
        <v>1065.1400000000001</v>
      </c>
    </row>
    <row r="127" spans="1:107" x14ac:dyDescent="0.2">
      <c r="A127">
        <f>ROW(Source!A1454)</f>
        <v>1454</v>
      </c>
      <c r="B127">
        <v>36286615</v>
      </c>
      <c r="C127">
        <v>36291190</v>
      </c>
      <c r="D127">
        <v>34886091</v>
      </c>
      <c r="E127">
        <v>1</v>
      </c>
      <c r="F127">
        <v>1</v>
      </c>
      <c r="G127">
        <v>23</v>
      </c>
      <c r="H127">
        <v>2</v>
      </c>
      <c r="I127" t="s">
        <v>409</v>
      </c>
      <c r="J127" t="s">
        <v>410</v>
      </c>
      <c r="K127" t="s">
        <v>411</v>
      </c>
      <c r="L127">
        <v>1368</v>
      </c>
      <c r="N127">
        <v>1011</v>
      </c>
      <c r="O127" t="s">
        <v>354</v>
      </c>
      <c r="P127" t="s">
        <v>354</v>
      </c>
      <c r="Q127">
        <v>1</v>
      </c>
      <c r="W127">
        <v>0</v>
      </c>
      <c r="X127">
        <v>216953472</v>
      </c>
      <c r="Y127">
        <v>0.65</v>
      </c>
      <c r="AA127">
        <v>0</v>
      </c>
      <c r="AB127">
        <v>1772.7</v>
      </c>
      <c r="AC127">
        <v>583.58000000000004</v>
      </c>
      <c r="AD127">
        <v>0</v>
      </c>
      <c r="AE127">
        <v>0</v>
      </c>
      <c r="AF127">
        <v>1772.7</v>
      </c>
      <c r="AG127">
        <v>583.58000000000004</v>
      </c>
      <c r="AH127">
        <v>0</v>
      </c>
      <c r="AI127">
        <v>1</v>
      </c>
      <c r="AJ127">
        <v>1</v>
      </c>
      <c r="AK127">
        <v>1</v>
      </c>
      <c r="AL127">
        <v>1</v>
      </c>
      <c r="AN127">
        <v>0</v>
      </c>
      <c r="AO127">
        <v>1</v>
      </c>
      <c r="AP127">
        <v>0</v>
      </c>
      <c r="AQ127">
        <v>0</v>
      </c>
      <c r="AR127">
        <v>0</v>
      </c>
      <c r="AS127" t="s">
        <v>3</v>
      </c>
      <c r="AT127">
        <v>0.65</v>
      </c>
      <c r="AU127" t="s">
        <v>3</v>
      </c>
      <c r="AV127">
        <v>0</v>
      </c>
      <c r="AW127">
        <v>2</v>
      </c>
      <c r="AX127">
        <v>36291204</v>
      </c>
      <c r="AY127">
        <v>1</v>
      </c>
      <c r="AZ127">
        <v>0</v>
      </c>
      <c r="BA127">
        <v>112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Y127*Source!I1454</f>
        <v>0</v>
      </c>
      <c r="CY127">
        <f>AB127</f>
        <v>1772.7</v>
      </c>
      <c r="CZ127">
        <f>AF127</f>
        <v>1772.7</v>
      </c>
      <c r="DA127">
        <f>AJ127</f>
        <v>1</v>
      </c>
      <c r="DB127">
        <f t="shared" si="20"/>
        <v>1152.26</v>
      </c>
      <c r="DC127">
        <f t="shared" si="21"/>
        <v>379.33</v>
      </c>
    </row>
    <row r="128" spans="1:107" x14ac:dyDescent="0.2">
      <c r="A128">
        <f>ROW(Source!A1454)</f>
        <v>1454</v>
      </c>
      <c r="B128">
        <v>36286615</v>
      </c>
      <c r="C128">
        <v>36291190</v>
      </c>
      <c r="D128">
        <v>34887992</v>
      </c>
      <c r="E128">
        <v>1</v>
      </c>
      <c r="F128">
        <v>1</v>
      </c>
      <c r="G128">
        <v>23</v>
      </c>
      <c r="H128">
        <v>3</v>
      </c>
      <c r="I128" t="s">
        <v>436</v>
      </c>
      <c r="J128" t="s">
        <v>437</v>
      </c>
      <c r="K128" t="s">
        <v>438</v>
      </c>
      <c r="L128">
        <v>1339</v>
      </c>
      <c r="N128">
        <v>1007</v>
      </c>
      <c r="O128" t="s">
        <v>125</v>
      </c>
      <c r="P128" t="s">
        <v>125</v>
      </c>
      <c r="Q128">
        <v>1</v>
      </c>
      <c r="W128">
        <v>0</v>
      </c>
      <c r="X128">
        <v>1851259400</v>
      </c>
      <c r="Y128">
        <v>110</v>
      </c>
      <c r="AA128">
        <v>600.76</v>
      </c>
      <c r="AB128">
        <v>0</v>
      </c>
      <c r="AC128">
        <v>0</v>
      </c>
      <c r="AD128">
        <v>0</v>
      </c>
      <c r="AE128">
        <v>600.76</v>
      </c>
      <c r="AF128">
        <v>0</v>
      </c>
      <c r="AG128">
        <v>0</v>
      </c>
      <c r="AH128">
        <v>0</v>
      </c>
      <c r="AI128">
        <v>1</v>
      </c>
      <c r="AJ128">
        <v>1</v>
      </c>
      <c r="AK128">
        <v>1</v>
      </c>
      <c r="AL128">
        <v>1</v>
      </c>
      <c r="AN128">
        <v>0</v>
      </c>
      <c r="AO128">
        <v>1</v>
      </c>
      <c r="AP128">
        <v>0</v>
      </c>
      <c r="AQ128">
        <v>0</v>
      </c>
      <c r="AR128">
        <v>0</v>
      </c>
      <c r="AS128" t="s">
        <v>3</v>
      </c>
      <c r="AT128">
        <v>110</v>
      </c>
      <c r="AU128" t="s">
        <v>3</v>
      </c>
      <c r="AV128">
        <v>0</v>
      </c>
      <c r="AW128">
        <v>2</v>
      </c>
      <c r="AX128">
        <v>36291205</v>
      </c>
      <c r="AY128">
        <v>1</v>
      </c>
      <c r="AZ128">
        <v>0</v>
      </c>
      <c r="BA128">
        <v>113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Y128*Source!I1454</f>
        <v>0</v>
      </c>
      <c r="CY128">
        <f>AA128</f>
        <v>600.76</v>
      </c>
      <c r="CZ128">
        <f>AE128</f>
        <v>600.76</v>
      </c>
      <c r="DA128">
        <f>AI128</f>
        <v>1</v>
      </c>
      <c r="DB128">
        <f t="shared" si="20"/>
        <v>66083.600000000006</v>
      </c>
      <c r="DC128">
        <f t="shared" si="21"/>
        <v>0</v>
      </c>
    </row>
    <row r="129" spans="1:107" x14ac:dyDescent="0.2">
      <c r="A129">
        <f>ROW(Source!A1454)</f>
        <v>1454</v>
      </c>
      <c r="B129">
        <v>36286615</v>
      </c>
      <c r="C129">
        <v>36291190</v>
      </c>
      <c r="D129">
        <v>34888734</v>
      </c>
      <c r="E129">
        <v>1</v>
      </c>
      <c r="F129">
        <v>1</v>
      </c>
      <c r="G129">
        <v>23</v>
      </c>
      <c r="H129">
        <v>3</v>
      </c>
      <c r="I129" t="s">
        <v>415</v>
      </c>
      <c r="J129" t="s">
        <v>416</v>
      </c>
      <c r="K129" t="s">
        <v>417</v>
      </c>
      <c r="L129">
        <v>1339</v>
      </c>
      <c r="N129">
        <v>1007</v>
      </c>
      <c r="O129" t="s">
        <v>125</v>
      </c>
      <c r="P129" t="s">
        <v>125</v>
      </c>
      <c r="Q129">
        <v>1</v>
      </c>
      <c r="W129">
        <v>0</v>
      </c>
      <c r="X129">
        <v>209670377</v>
      </c>
      <c r="Y129">
        <v>5</v>
      </c>
      <c r="AA129">
        <v>32.25</v>
      </c>
      <c r="AB129">
        <v>0</v>
      </c>
      <c r="AC129">
        <v>0</v>
      </c>
      <c r="AD129">
        <v>0</v>
      </c>
      <c r="AE129">
        <v>32.25</v>
      </c>
      <c r="AF129">
        <v>0</v>
      </c>
      <c r="AG129">
        <v>0</v>
      </c>
      <c r="AH129">
        <v>0</v>
      </c>
      <c r="AI129">
        <v>1</v>
      </c>
      <c r="AJ129">
        <v>1</v>
      </c>
      <c r="AK129">
        <v>1</v>
      </c>
      <c r="AL129">
        <v>1</v>
      </c>
      <c r="AN129">
        <v>0</v>
      </c>
      <c r="AO129">
        <v>1</v>
      </c>
      <c r="AP129">
        <v>0</v>
      </c>
      <c r="AQ129">
        <v>0</v>
      </c>
      <c r="AR129">
        <v>0</v>
      </c>
      <c r="AS129" t="s">
        <v>3</v>
      </c>
      <c r="AT129">
        <v>5</v>
      </c>
      <c r="AU129" t="s">
        <v>3</v>
      </c>
      <c r="AV129">
        <v>0</v>
      </c>
      <c r="AW129">
        <v>2</v>
      </c>
      <c r="AX129">
        <v>36291206</v>
      </c>
      <c r="AY129">
        <v>1</v>
      </c>
      <c r="AZ129">
        <v>0</v>
      </c>
      <c r="BA129">
        <v>114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Y129*Source!I1454</f>
        <v>0</v>
      </c>
      <c r="CY129">
        <f>AA129</f>
        <v>32.25</v>
      </c>
      <c r="CZ129">
        <f>AE129</f>
        <v>32.25</v>
      </c>
      <c r="DA129">
        <f>AI129</f>
        <v>1</v>
      </c>
      <c r="DB129">
        <f t="shared" si="20"/>
        <v>161.25</v>
      </c>
      <c r="DC129">
        <f t="shared" si="21"/>
        <v>0</v>
      </c>
    </row>
    <row r="130" spans="1:107" x14ac:dyDescent="0.2">
      <c r="A130">
        <f>ROW(Source!A1455)</f>
        <v>1455</v>
      </c>
      <c r="B130">
        <v>36286615</v>
      </c>
      <c r="C130">
        <v>36291207</v>
      </c>
      <c r="D130">
        <v>34861490</v>
      </c>
      <c r="E130">
        <v>23</v>
      </c>
      <c r="F130">
        <v>1</v>
      </c>
      <c r="G130">
        <v>23</v>
      </c>
      <c r="H130">
        <v>1</v>
      </c>
      <c r="I130" t="s">
        <v>348</v>
      </c>
      <c r="J130" t="s">
        <v>3</v>
      </c>
      <c r="K130" t="s">
        <v>349</v>
      </c>
      <c r="L130">
        <v>1191</v>
      </c>
      <c r="N130">
        <v>1013</v>
      </c>
      <c r="O130" t="s">
        <v>350</v>
      </c>
      <c r="P130" t="s">
        <v>350</v>
      </c>
      <c r="Q130">
        <v>1</v>
      </c>
      <c r="W130">
        <v>0</v>
      </c>
      <c r="X130">
        <v>476480486</v>
      </c>
      <c r="Y130">
        <v>80.27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1</v>
      </c>
      <c r="AJ130">
        <v>1</v>
      </c>
      <c r="AK130">
        <v>1</v>
      </c>
      <c r="AL130">
        <v>1</v>
      </c>
      <c r="AN130">
        <v>0</v>
      </c>
      <c r="AO130">
        <v>1</v>
      </c>
      <c r="AP130">
        <v>0</v>
      </c>
      <c r="AQ130">
        <v>0</v>
      </c>
      <c r="AR130">
        <v>0</v>
      </c>
      <c r="AS130" t="s">
        <v>3</v>
      </c>
      <c r="AT130">
        <v>80.27</v>
      </c>
      <c r="AU130" t="s">
        <v>3</v>
      </c>
      <c r="AV130">
        <v>1</v>
      </c>
      <c r="AW130">
        <v>2</v>
      </c>
      <c r="AX130">
        <v>36291212</v>
      </c>
      <c r="AY130">
        <v>1</v>
      </c>
      <c r="AZ130">
        <v>0</v>
      </c>
      <c r="BA130">
        <v>115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Y130*Source!I1455</f>
        <v>0</v>
      </c>
      <c r="CY130">
        <f>AD130</f>
        <v>0</v>
      </c>
      <c r="CZ130">
        <f>AH130</f>
        <v>0</v>
      </c>
      <c r="DA130">
        <f>AL130</f>
        <v>1</v>
      </c>
      <c r="DB130">
        <f t="shared" si="20"/>
        <v>0</v>
      </c>
      <c r="DC130">
        <f t="shared" si="21"/>
        <v>0</v>
      </c>
    </row>
    <row r="131" spans="1:107" x14ac:dyDescent="0.2">
      <c r="A131">
        <f>ROW(Source!A1455)</f>
        <v>1455</v>
      </c>
      <c r="B131">
        <v>36286615</v>
      </c>
      <c r="C131">
        <v>36291207</v>
      </c>
      <c r="D131">
        <v>34889639</v>
      </c>
      <c r="E131">
        <v>1</v>
      </c>
      <c r="F131">
        <v>1</v>
      </c>
      <c r="G131">
        <v>23</v>
      </c>
      <c r="H131">
        <v>3</v>
      </c>
      <c r="I131" t="s">
        <v>439</v>
      </c>
      <c r="J131" t="s">
        <v>440</v>
      </c>
      <c r="K131" t="s">
        <v>441</v>
      </c>
      <c r="L131">
        <v>1339</v>
      </c>
      <c r="N131">
        <v>1007</v>
      </c>
      <c r="O131" t="s">
        <v>125</v>
      </c>
      <c r="P131" t="s">
        <v>125</v>
      </c>
      <c r="Q131">
        <v>1</v>
      </c>
      <c r="W131">
        <v>0</v>
      </c>
      <c r="X131">
        <v>1179918376</v>
      </c>
      <c r="Y131">
        <v>5.9</v>
      </c>
      <c r="AA131">
        <v>3834.09</v>
      </c>
      <c r="AB131">
        <v>0</v>
      </c>
      <c r="AC131">
        <v>0</v>
      </c>
      <c r="AD131">
        <v>0</v>
      </c>
      <c r="AE131">
        <v>3834.09</v>
      </c>
      <c r="AF131">
        <v>0</v>
      </c>
      <c r="AG131">
        <v>0</v>
      </c>
      <c r="AH131">
        <v>0</v>
      </c>
      <c r="AI131">
        <v>1</v>
      </c>
      <c r="AJ131">
        <v>1</v>
      </c>
      <c r="AK131">
        <v>1</v>
      </c>
      <c r="AL131">
        <v>1</v>
      </c>
      <c r="AN131">
        <v>0</v>
      </c>
      <c r="AO131">
        <v>1</v>
      </c>
      <c r="AP131">
        <v>0</v>
      </c>
      <c r="AQ131">
        <v>0</v>
      </c>
      <c r="AR131">
        <v>0</v>
      </c>
      <c r="AS131" t="s">
        <v>3</v>
      </c>
      <c r="AT131">
        <v>5.9</v>
      </c>
      <c r="AU131" t="s">
        <v>3</v>
      </c>
      <c r="AV131">
        <v>0</v>
      </c>
      <c r="AW131">
        <v>2</v>
      </c>
      <c r="AX131">
        <v>36291213</v>
      </c>
      <c r="AY131">
        <v>1</v>
      </c>
      <c r="AZ131">
        <v>0</v>
      </c>
      <c r="BA131">
        <v>116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Y131*Source!I1455</f>
        <v>0</v>
      </c>
      <c r="CY131">
        <f>AA131</f>
        <v>3834.09</v>
      </c>
      <c r="CZ131">
        <f>AE131</f>
        <v>3834.09</v>
      </c>
      <c r="DA131">
        <f>AI131</f>
        <v>1</v>
      </c>
      <c r="DB131">
        <f t="shared" si="20"/>
        <v>22621.13</v>
      </c>
      <c r="DC131">
        <f t="shared" si="21"/>
        <v>0</v>
      </c>
    </row>
    <row r="132" spans="1:107" x14ac:dyDescent="0.2">
      <c r="A132">
        <f>ROW(Source!A1455)</f>
        <v>1455</v>
      </c>
      <c r="B132">
        <v>36286615</v>
      </c>
      <c r="C132">
        <v>36291207</v>
      </c>
      <c r="D132">
        <v>34889715</v>
      </c>
      <c r="E132">
        <v>1</v>
      </c>
      <c r="F132">
        <v>1</v>
      </c>
      <c r="G132">
        <v>23</v>
      </c>
      <c r="H132">
        <v>3</v>
      </c>
      <c r="I132" t="s">
        <v>391</v>
      </c>
      <c r="J132" t="s">
        <v>392</v>
      </c>
      <c r="K132" t="s">
        <v>393</v>
      </c>
      <c r="L132">
        <v>1339</v>
      </c>
      <c r="N132">
        <v>1007</v>
      </c>
      <c r="O132" t="s">
        <v>125</v>
      </c>
      <c r="P132" t="s">
        <v>125</v>
      </c>
      <c r="Q132">
        <v>1</v>
      </c>
      <c r="W132">
        <v>0</v>
      </c>
      <c r="X132">
        <v>167946997</v>
      </c>
      <c r="Y132">
        <v>0.06</v>
      </c>
      <c r="AA132">
        <v>3100.91</v>
      </c>
      <c r="AB132">
        <v>0</v>
      </c>
      <c r="AC132">
        <v>0</v>
      </c>
      <c r="AD132">
        <v>0</v>
      </c>
      <c r="AE132">
        <v>3100.91</v>
      </c>
      <c r="AF132">
        <v>0</v>
      </c>
      <c r="AG132">
        <v>0</v>
      </c>
      <c r="AH132">
        <v>0</v>
      </c>
      <c r="AI132">
        <v>1</v>
      </c>
      <c r="AJ132">
        <v>1</v>
      </c>
      <c r="AK132">
        <v>1</v>
      </c>
      <c r="AL132">
        <v>1</v>
      </c>
      <c r="AN132">
        <v>0</v>
      </c>
      <c r="AO132">
        <v>1</v>
      </c>
      <c r="AP132">
        <v>0</v>
      </c>
      <c r="AQ132">
        <v>0</v>
      </c>
      <c r="AR132">
        <v>0</v>
      </c>
      <c r="AS132" t="s">
        <v>3</v>
      </c>
      <c r="AT132">
        <v>0.06</v>
      </c>
      <c r="AU132" t="s">
        <v>3</v>
      </c>
      <c r="AV132">
        <v>0</v>
      </c>
      <c r="AW132">
        <v>2</v>
      </c>
      <c r="AX132">
        <v>36291214</v>
      </c>
      <c r="AY132">
        <v>1</v>
      </c>
      <c r="AZ132">
        <v>0</v>
      </c>
      <c r="BA132">
        <v>117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Y132*Source!I1455</f>
        <v>0</v>
      </c>
      <c r="CY132">
        <f>AA132</f>
        <v>3100.91</v>
      </c>
      <c r="CZ132">
        <f>AE132</f>
        <v>3100.91</v>
      </c>
      <c r="DA132">
        <f>AI132</f>
        <v>1</v>
      </c>
      <c r="DB132">
        <f t="shared" si="20"/>
        <v>186.05</v>
      </c>
      <c r="DC132">
        <f t="shared" si="21"/>
        <v>0</v>
      </c>
    </row>
    <row r="133" spans="1:107" x14ac:dyDescent="0.2">
      <c r="A133">
        <f>ROW(Source!A1455)</f>
        <v>1455</v>
      </c>
      <c r="B133">
        <v>36286615</v>
      </c>
      <c r="C133">
        <v>36291207</v>
      </c>
      <c r="D133">
        <v>34890416</v>
      </c>
      <c r="E133">
        <v>1</v>
      </c>
      <c r="F133">
        <v>1</v>
      </c>
      <c r="G133">
        <v>23</v>
      </c>
      <c r="H133">
        <v>3</v>
      </c>
      <c r="I133" t="s">
        <v>442</v>
      </c>
      <c r="J133" t="s">
        <v>443</v>
      </c>
      <c r="K133" t="s">
        <v>444</v>
      </c>
      <c r="L133">
        <v>1339</v>
      </c>
      <c r="N133">
        <v>1007</v>
      </c>
      <c r="O133" t="s">
        <v>125</v>
      </c>
      <c r="P133" t="s">
        <v>125</v>
      </c>
      <c r="Q133">
        <v>1</v>
      </c>
      <c r="W133">
        <v>0</v>
      </c>
      <c r="X133">
        <v>-940504026</v>
      </c>
      <c r="Y133">
        <v>4.3</v>
      </c>
      <c r="AA133">
        <v>6132.93</v>
      </c>
      <c r="AB133">
        <v>0</v>
      </c>
      <c r="AC133">
        <v>0</v>
      </c>
      <c r="AD133">
        <v>0</v>
      </c>
      <c r="AE133">
        <v>6132.93</v>
      </c>
      <c r="AF133">
        <v>0</v>
      </c>
      <c r="AG133">
        <v>0</v>
      </c>
      <c r="AH133">
        <v>0</v>
      </c>
      <c r="AI133">
        <v>1</v>
      </c>
      <c r="AJ133">
        <v>1</v>
      </c>
      <c r="AK133">
        <v>1</v>
      </c>
      <c r="AL133">
        <v>1</v>
      </c>
      <c r="AN133">
        <v>0</v>
      </c>
      <c r="AO133">
        <v>1</v>
      </c>
      <c r="AP133">
        <v>0</v>
      </c>
      <c r="AQ133">
        <v>0</v>
      </c>
      <c r="AR133">
        <v>0</v>
      </c>
      <c r="AS133" t="s">
        <v>3</v>
      </c>
      <c r="AT133">
        <v>4.3</v>
      </c>
      <c r="AU133" t="s">
        <v>3</v>
      </c>
      <c r="AV133">
        <v>0</v>
      </c>
      <c r="AW133">
        <v>2</v>
      </c>
      <c r="AX133">
        <v>36291215</v>
      </c>
      <c r="AY133">
        <v>1</v>
      </c>
      <c r="AZ133">
        <v>0</v>
      </c>
      <c r="BA133">
        <v>118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Y133*Source!I1455</f>
        <v>0</v>
      </c>
      <c r="CY133">
        <f>AA133</f>
        <v>6132.93</v>
      </c>
      <c r="CZ133">
        <f>AE133</f>
        <v>6132.93</v>
      </c>
      <c r="DA133">
        <f>AI133</f>
        <v>1</v>
      </c>
      <c r="DB133">
        <f t="shared" si="20"/>
        <v>26371.599999999999</v>
      </c>
      <c r="DC133">
        <f t="shared" si="21"/>
        <v>0</v>
      </c>
    </row>
    <row r="134" spans="1:107" x14ac:dyDescent="0.2">
      <c r="A134">
        <f>ROW(Source!A1490)</f>
        <v>1490</v>
      </c>
      <c r="B134">
        <v>36286615</v>
      </c>
      <c r="C134">
        <v>36291271</v>
      </c>
      <c r="D134">
        <v>34861490</v>
      </c>
      <c r="E134">
        <v>23</v>
      </c>
      <c r="F134">
        <v>1</v>
      </c>
      <c r="G134">
        <v>23</v>
      </c>
      <c r="H134">
        <v>1</v>
      </c>
      <c r="I134" t="s">
        <v>348</v>
      </c>
      <c r="J134" t="s">
        <v>3</v>
      </c>
      <c r="K134" t="s">
        <v>349</v>
      </c>
      <c r="L134">
        <v>1191</v>
      </c>
      <c r="N134">
        <v>1013</v>
      </c>
      <c r="O134" t="s">
        <v>350</v>
      </c>
      <c r="P134" t="s">
        <v>350</v>
      </c>
      <c r="Q134">
        <v>1</v>
      </c>
      <c r="W134">
        <v>0</v>
      </c>
      <c r="X134">
        <v>476480486</v>
      </c>
      <c r="Y134">
        <v>16.559999999999999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1</v>
      </c>
      <c r="AJ134">
        <v>1</v>
      </c>
      <c r="AK134">
        <v>1</v>
      </c>
      <c r="AL134">
        <v>1</v>
      </c>
      <c r="AN134">
        <v>0</v>
      </c>
      <c r="AO134">
        <v>1</v>
      </c>
      <c r="AP134">
        <v>0</v>
      </c>
      <c r="AQ134">
        <v>0</v>
      </c>
      <c r="AR134">
        <v>0</v>
      </c>
      <c r="AS134" t="s">
        <v>3</v>
      </c>
      <c r="AT134">
        <v>16.559999999999999</v>
      </c>
      <c r="AU134" t="s">
        <v>3</v>
      </c>
      <c r="AV134">
        <v>1</v>
      </c>
      <c r="AW134">
        <v>2</v>
      </c>
      <c r="AX134">
        <v>36291280</v>
      </c>
      <c r="AY134">
        <v>1</v>
      </c>
      <c r="AZ134">
        <v>0</v>
      </c>
      <c r="BA134">
        <v>119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Y134*Source!I1490</f>
        <v>0</v>
      </c>
      <c r="CY134">
        <f>AD134</f>
        <v>0</v>
      </c>
      <c r="CZ134">
        <f>AH134</f>
        <v>0</v>
      </c>
      <c r="DA134">
        <f>AL134</f>
        <v>1</v>
      </c>
      <c r="DB134">
        <f t="shared" si="20"/>
        <v>0</v>
      </c>
      <c r="DC134">
        <f t="shared" si="21"/>
        <v>0</v>
      </c>
    </row>
    <row r="135" spans="1:107" x14ac:dyDescent="0.2">
      <c r="A135">
        <f>ROW(Source!A1490)</f>
        <v>1490</v>
      </c>
      <c r="B135">
        <v>36286615</v>
      </c>
      <c r="C135">
        <v>36291271</v>
      </c>
      <c r="D135">
        <v>34885945</v>
      </c>
      <c r="E135">
        <v>1</v>
      </c>
      <c r="F135">
        <v>1</v>
      </c>
      <c r="G135">
        <v>23</v>
      </c>
      <c r="H135">
        <v>2</v>
      </c>
      <c r="I135" t="s">
        <v>430</v>
      </c>
      <c r="J135" t="s">
        <v>431</v>
      </c>
      <c r="K135" t="s">
        <v>432</v>
      </c>
      <c r="L135">
        <v>1368</v>
      </c>
      <c r="N135">
        <v>1011</v>
      </c>
      <c r="O135" t="s">
        <v>354</v>
      </c>
      <c r="P135" t="s">
        <v>354</v>
      </c>
      <c r="Q135">
        <v>1</v>
      </c>
      <c r="W135">
        <v>0</v>
      </c>
      <c r="X135">
        <v>-504945243</v>
      </c>
      <c r="Y135">
        <v>2.08</v>
      </c>
      <c r="AA135">
        <v>0</v>
      </c>
      <c r="AB135">
        <v>1095.69</v>
      </c>
      <c r="AC135">
        <v>472.96</v>
      </c>
      <c r="AD135">
        <v>0</v>
      </c>
      <c r="AE135">
        <v>0</v>
      </c>
      <c r="AF135">
        <v>1095.69</v>
      </c>
      <c r="AG135">
        <v>472.96</v>
      </c>
      <c r="AH135">
        <v>0</v>
      </c>
      <c r="AI135">
        <v>1</v>
      </c>
      <c r="AJ135">
        <v>1</v>
      </c>
      <c r="AK135">
        <v>1</v>
      </c>
      <c r="AL135">
        <v>1</v>
      </c>
      <c r="AN135">
        <v>0</v>
      </c>
      <c r="AO135">
        <v>1</v>
      </c>
      <c r="AP135">
        <v>0</v>
      </c>
      <c r="AQ135">
        <v>0</v>
      </c>
      <c r="AR135">
        <v>0</v>
      </c>
      <c r="AS135" t="s">
        <v>3</v>
      </c>
      <c r="AT135">
        <v>2.08</v>
      </c>
      <c r="AU135" t="s">
        <v>3</v>
      </c>
      <c r="AV135">
        <v>0</v>
      </c>
      <c r="AW135">
        <v>2</v>
      </c>
      <c r="AX135">
        <v>36291281</v>
      </c>
      <c r="AY135">
        <v>1</v>
      </c>
      <c r="AZ135">
        <v>0</v>
      </c>
      <c r="BA135">
        <v>120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Y135*Source!I1490</f>
        <v>0</v>
      </c>
      <c r="CY135">
        <f>AB135</f>
        <v>1095.69</v>
      </c>
      <c r="CZ135">
        <f>AF135</f>
        <v>1095.69</v>
      </c>
      <c r="DA135">
        <f>AJ135</f>
        <v>1</v>
      </c>
      <c r="DB135">
        <f t="shared" si="20"/>
        <v>2279.04</v>
      </c>
      <c r="DC135">
        <f t="shared" si="21"/>
        <v>983.76</v>
      </c>
    </row>
    <row r="136" spans="1:107" x14ac:dyDescent="0.2">
      <c r="A136">
        <f>ROW(Source!A1490)</f>
        <v>1490</v>
      </c>
      <c r="B136">
        <v>36286615</v>
      </c>
      <c r="C136">
        <v>36291271</v>
      </c>
      <c r="D136">
        <v>34886098</v>
      </c>
      <c r="E136">
        <v>1</v>
      </c>
      <c r="F136">
        <v>1</v>
      </c>
      <c r="G136">
        <v>23</v>
      </c>
      <c r="H136">
        <v>2</v>
      </c>
      <c r="I136" t="s">
        <v>433</v>
      </c>
      <c r="J136" t="s">
        <v>434</v>
      </c>
      <c r="K136" t="s">
        <v>435</v>
      </c>
      <c r="L136">
        <v>1368</v>
      </c>
      <c r="N136">
        <v>1011</v>
      </c>
      <c r="O136" t="s">
        <v>354</v>
      </c>
      <c r="P136" t="s">
        <v>354</v>
      </c>
      <c r="Q136">
        <v>1</v>
      </c>
      <c r="W136">
        <v>0</v>
      </c>
      <c r="X136">
        <v>1724670808</v>
      </c>
      <c r="Y136">
        <v>2.08</v>
      </c>
      <c r="AA136">
        <v>0</v>
      </c>
      <c r="AB136">
        <v>388.78</v>
      </c>
      <c r="AC136">
        <v>184.33</v>
      </c>
      <c r="AD136">
        <v>0</v>
      </c>
      <c r="AE136">
        <v>0</v>
      </c>
      <c r="AF136">
        <v>388.78</v>
      </c>
      <c r="AG136">
        <v>184.33</v>
      </c>
      <c r="AH136">
        <v>0</v>
      </c>
      <c r="AI136">
        <v>1</v>
      </c>
      <c r="AJ136">
        <v>1</v>
      </c>
      <c r="AK136">
        <v>1</v>
      </c>
      <c r="AL136">
        <v>1</v>
      </c>
      <c r="AN136">
        <v>0</v>
      </c>
      <c r="AO136">
        <v>1</v>
      </c>
      <c r="AP136">
        <v>0</v>
      </c>
      <c r="AQ136">
        <v>0</v>
      </c>
      <c r="AR136">
        <v>0</v>
      </c>
      <c r="AS136" t="s">
        <v>3</v>
      </c>
      <c r="AT136">
        <v>2.08</v>
      </c>
      <c r="AU136" t="s">
        <v>3</v>
      </c>
      <c r="AV136">
        <v>0</v>
      </c>
      <c r="AW136">
        <v>2</v>
      </c>
      <c r="AX136">
        <v>36291282</v>
      </c>
      <c r="AY136">
        <v>1</v>
      </c>
      <c r="AZ136">
        <v>0</v>
      </c>
      <c r="BA136">
        <v>121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Y136*Source!I1490</f>
        <v>0</v>
      </c>
      <c r="CY136">
        <f>AB136</f>
        <v>388.78</v>
      </c>
      <c r="CZ136">
        <f>AF136</f>
        <v>388.78</v>
      </c>
      <c r="DA136">
        <f>AJ136</f>
        <v>1</v>
      </c>
      <c r="DB136">
        <f t="shared" si="20"/>
        <v>808.66</v>
      </c>
      <c r="DC136">
        <f t="shared" si="21"/>
        <v>383.41</v>
      </c>
    </row>
    <row r="137" spans="1:107" x14ac:dyDescent="0.2">
      <c r="A137">
        <f>ROW(Source!A1490)</f>
        <v>1490</v>
      </c>
      <c r="B137">
        <v>36286615</v>
      </c>
      <c r="C137">
        <v>36291271</v>
      </c>
      <c r="D137">
        <v>34886101</v>
      </c>
      <c r="E137">
        <v>1</v>
      </c>
      <c r="F137">
        <v>1</v>
      </c>
      <c r="G137">
        <v>23</v>
      </c>
      <c r="H137">
        <v>2</v>
      </c>
      <c r="I137" t="s">
        <v>397</v>
      </c>
      <c r="J137" t="s">
        <v>398</v>
      </c>
      <c r="K137" t="s">
        <v>399</v>
      </c>
      <c r="L137">
        <v>1368</v>
      </c>
      <c r="N137">
        <v>1011</v>
      </c>
      <c r="O137" t="s">
        <v>354</v>
      </c>
      <c r="P137" t="s">
        <v>354</v>
      </c>
      <c r="Q137">
        <v>1</v>
      </c>
      <c r="W137">
        <v>0</v>
      </c>
      <c r="X137">
        <v>98306237</v>
      </c>
      <c r="Y137">
        <v>0.81</v>
      </c>
      <c r="AA137">
        <v>0</v>
      </c>
      <c r="AB137">
        <v>1869.26</v>
      </c>
      <c r="AC137">
        <v>392.58</v>
      </c>
      <c r="AD137">
        <v>0</v>
      </c>
      <c r="AE137">
        <v>0</v>
      </c>
      <c r="AF137">
        <v>1869.26</v>
      </c>
      <c r="AG137">
        <v>392.58</v>
      </c>
      <c r="AH137">
        <v>0</v>
      </c>
      <c r="AI137">
        <v>1</v>
      </c>
      <c r="AJ137">
        <v>1</v>
      </c>
      <c r="AK137">
        <v>1</v>
      </c>
      <c r="AL137">
        <v>1</v>
      </c>
      <c r="AN137">
        <v>0</v>
      </c>
      <c r="AO137">
        <v>1</v>
      </c>
      <c r="AP137">
        <v>0</v>
      </c>
      <c r="AQ137">
        <v>0</v>
      </c>
      <c r="AR137">
        <v>0</v>
      </c>
      <c r="AS137" t="s">
        <v>3</v>
      </c>
      <c r="AT137">
        <v>0.81</v>
      </c>
      <c r="AU137" t="s">
        <v>3</v>
      </c>
      <c r="AV137">
        <v>0</v>
      </c>
      <c r="AW137">
        <v>2</v>
      </c>
      <c r="AX137">
        <v>36291283</v>
      </c>
      <c r="AY137">
        <v>1</v>
      </c>
      <c r="AZ137">
        <v>0</v>
      </c>
      <c r="BA137">
        <v>122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Y137*Source!I1490</f>
        <v>0</v>
      </c>
      <c r="CY137">
        <f>AB137</f>
        <v>1869.26</v>
      </c>
      <c r="CZ137">
        <f>AF137</f>
        <v>1869.26</v>
      </c>
      <c r="DA137">
        <f>AJ137</f>
        <v>1</v>
      </c>
      <c r="DB137">
        <f t="shared" si="20"/>
        <v>1514.1</v>
      </c>
      <c r="DC137">
        <f t="shared" si="21"/>
        <v>317.99</v>
      </c>
    </row>
    <row r="138" spans="1:107" x14ac:dyDescent="0.2">
      <c r="A138">
        <f>ROW(Source!A1490)</f>
        <v>1490</v>
      </c>
      <c r="B138">
        <v>36286615</v>
      </c>
      <c r="C138">
        <v>36291271</v>
      </c>
      <c r="D138">
        <v>34886125</v>
      </c>
      <c r="E138">
        <v>1</v>
      </c>
      <c r="F138">
        <v>1</v>
      </c>
      <c r="G138">
        <v>23</v>
      </c>
      <c r="H138">
        <v>2</v>
      </c>
      <c r="I138" t="s">
        <v>406</v>
      </c>
      <c r="J138" t="s">
        <v>407</v>
      </c>
      <c r="K138" t="s">
        <v>408</v>
      </c>
      <c r="L138">
        <v>1368</v>
      </c>
      <c r="N138">
        <v>1011</v>
      </c>
      <c r="O138" t="s">
        <v>354</v>
      </c>
      <c r="P138" t="s">
        <v>354</v>
      </c>
      <c r="Q138">
        <v>1</v>
      </c>
      <c r="W138">
        <v>0</v>
      </c>
      <c r="X138">
        <v>-487494702</v>
      </c>
      <c r="Y138">
        <v>1.94</v>
      </c>
      <c r="AA138">
        <v>0</v>
      </c>
      <c r="AB138">
        <v>1297.54</v>
      </c>
      <c r="AC138">
        <v>549.04</v>
      </c>
      <c r="AD138">
        <v>0</v>
      </c>
      <c r="AE138">
        <v>0</v>
      </c>
      <c r="AF138">
        <v>1297.54</v>
      </c>
      <c r="AG138">
        <v>549.04</v>
      </c>
      <c r="AH138">
        <v>0</v>
      </c>
      <c r="AI138">
        <v>1</v>
      </c>
      <c r="AJ138">
        <v>1</v>
      </c>
      <c r="AK138">
        <v>1</v>
      </c>
      <c r="AL138">
        <v>1</v>
      </c>
      <c r="AN138">
        <v>0</v>
      </c>
      <c r="AO138">
        <v>1</v>
      </c>
      <c r="AP138">
        <v>0</v>
      </c>
      <c r="AQ138">
        <v>0</v>
      </c>
      <c r="AR138">
        <v>0</v>
      </c>
      <c r="AS138" t="s">
        <v>3</v>
      </c>
      <c r="AT138">
        <v>1.94</v>
      </c>
      <c r="AU138" t="s">
        <v>3</v>
      </c>
      <c r="AV138">
        <v>0</v>
      </c>
      <c r="AW138">
        <v>2</v>
      </c>
      <c r="AX138">
        <v>36291284</v>
      </c>
      <c r="AY138">
        <v>1</v>
      </c>
      <c r="AZ138">
        <v>0</v>
      </c>
      <c r="BA138">
        <v>123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Y138*Source!I1490</f>
        <v>0</v>
      </c>
      <c r="CY138">
        <f>AB138</f>
        <v>1297.54</v>
      </c>
      <c r="CZ138">
        <f>AF138</f>
        <v>1297.54</v>
      </c>
      <c r="DA138">
        <f>AJ138</f>
        <v>1</v>
      </c>
      <c r="DB138">
        <f t="shared" si="20"/>
        <v>2517.23</v>
      </c>
      <c r="DC138">
        <f t="shared" si="21"/>
        <v>1065.1400000000001</v>
      </c>
    </row>
    <row r="139" spans="1:107" x14ac:dyDescent="0.2">
      <c r="A139">
        <f>ROW(Source!A1490)</f>
        <v>1490</v>
      </c>
      <c r="B139">
        <v>36286615</v>
      </c>
      <c r="C139">
        <v>36291271</v>
      </c>
      <c r="D139">
        <v>34886091</v>
      </c>
      <c r="E139">
        <v>1</v>
      </c>
      <c r="F139">
        <v>1</v>
      </c>
      <c r="G139">
        <v>23</v>
      </c>
      <c r="H139">
        <v>2</v>
      </c>
      <c r="I139" t="s">
        <v>409</v>
      </c>
      <c r="J139" t="s">
        <v>410</v>
      </c>
      <c r="K139" t="s">
        <v>411</v>
      </c>
      <c r="L139">
        <v>1368</v>
      </c>
      <c r="N139">
        <v>1011</v>
      </c>
      <c r="O139" t="s">
        <v>354</v>
      </c>
      <c r="P139" t="s">
        <v>354</v>
      </c>
      <c r="Q139">
        <v>1</v>
      </c>
      <c r="W139">
        <v>0</v>
      </c>
      <c r="X139">
        <v>216953472</v>
      </c>
      <c r="Y139">
        <v>0.65</v>
      </c>
      <c r="AA139">
        <v>0</v>
      </c>
      <c r="AB139">
        <v>1772.7</v>
      </c>
      <c r="AC139">
        <v>583.58000000000004</v>
      </c>
      <c r="AD139">
        <v>0</v>
      </c>
      <c r="AE139">
        <v>0</v>
      </c>
      <c r="AF139">
        <v>1772.7</v>
      </c>
      <c r="AG139">
        <v>583.58000000000004</v>
      </c>
      <c r="AH139">
        <v>0</v>
      </c>
      <c r="AI139">
        <v>1</v>
      </c>
      <c r="AJ139">
        <v>1</v>
      </c>
      <c r="AK139">
        <v>1</v>
      </c>
      <c r="AL139">
        <v>1</v>
      </c>
      <c r="AN139">
        <v>0</v>
      </c>
      <c r="AO139">
        <v>1</v>
      </c>
      <c r="AP139">
        <v>0</v>
      </c>
      <c r="AQ139">
        <v>0</v>
      </c>
      <c r="AR139">
        <v>0</v>
      </c>
      <c r="AS139" t="s">
        <v>3</v>
      </c>
      <c r="AT139">
        <v>0.65</v>
      </c>
      <c r="AU139" t="s">
        <v>3</v>
      </c>
      <c r="AV139">
        <v>0</v>
      </c>
      <c r="AW139">
        <v>2</v>
      </c>
      <c r="AX139">
        <v>36291285</v>
      </c>
      <c r="AY139">
        <v>1</v>
      </c>
      <c r="AZ139">
        <v>0</v>
      </c>
      <c r="BA139">
        <v>124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Y139*Source!I1490</f>
        <v>0</v>
      </c>
      <c r="CY139">
        <f>AB139</f>
        <v>1772.7</v>
      </c>
      <c r="CZ139">
        <f>AF139</f>
        <v>1772.7</v>
      </c>
      <c r="DA139">
        <f>AJ139</f>
        <v>1</v>
      </c>
      <c r="DB139">
        <f t="shared" si="20"/>
        <v>1152.26</v>
      </c>
      <c r="DC139">
        <f t="shared" si="21"/>
        <v>379.33</v>
      </c>
    </row>
    <row r="140" spans="1:107" x14ac:dyDescent="0.2">
      <c r="A140">
        <f>ROW(Source!A1490)</f>
        <v>1490</v>
      </c>
      <c r="B140">
        <v>36286615</v>
      </c>
      <c r="C140">
        <v>36291271</v>
      </c>
      <c r="D140">
        <v>34887992</v>
      </c>
      <c r="E140">
        <v>1</v>
      </c>
      <c r="F140">
        <v>1</v>
      </c>
      <c r="G140">
        <v>23</v>
      </c>
      <c r="H140">
        <v>3</v>
      </c>
      <c r="I140" t="s">
        <v>436</v>
      </c>
      <c r="J140" t="s">
        <v>437</v>
      </c>
      <c r="K140" t="s">
        <v>438</v>
      </c>
      <c r="L140">
        <v>1339</v>
      </c>
      <c r="N140">
        <v>1007</v>
      </c>
      <c r="O140" t="s">
        <v>125</v>
      </c>
      <c r="P140" t="s">
        <v>125</v>
      </c>
      <c r="Q140">
        <v>1</v>
      </c>
      <c r="W140">
        <v>0</v>
      </c>
      <c r="X140">
        <v>1851259400</v>
      </c>
      <c r="Y140">
        <v>110</v>
      </c>
      <c r="AA140">
        <v>600.76</v>
      </c>
      <c r="AB140">
        <v>0</v>
      </c>
      <c r="AC140">
        <v>0</v>
      </c>
      <c r="AD140">
        <v>0</v>
      </c>
      <c r="AE140">
        <v>600.76</v>
      </c>
      <c r="AF140">
        <v>0</v>
      </c>
      <c r="AG140">
        <v>0</v>
      </c>
      <c r="AH140">
        <v>0</v>
      </c>
      <c r="AI140">
        <v>1</v>
      </c>
      <c r="AJ140">
        <v>1</v>
      </c>
      <c r="AK140">
        <v>1</v>
      </c>
      <c r="AL140">
        <v>1</v>
      </c>
      <c r="AN140">
        <v>0</v>
      </c>
      <c r="AO140">
        <v>1</v>
      </c>
      <c r="AP140">
        <v>0</v>
      </c>
      <c r="AQ140">
        <v>0</v>
      </c>
      <c r="AR140">
        <v>0</v>
      </c>
      <c r="AS140" t="s">
        <v>3</v>
      </c>
      <c r="AT140">
        <v>110</v>
      </c>
      <c r="AU140" t="s">
        <v>3</v>
      </c>
      <c r="AV140">
        <v>0</v>
      </c>
      <c r="AW140">
        <v>2</v>
      </c>
      <c r="AX140">
        <v>36291286</v>
      </c>
      <c r="AY140">
        <v>1</v>
      </c>
      <c r="AZ140">
        <v>0</v>
      </c>
      <c r="BA140">
        <v>125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Y140*Source!I1490</f>
        <v>0</v>
      </c>
      <c r="CY140">
        <f>AA140</f>
        <v>600.76</v>
      </c>
      <c r="CZ140">
        <f>AE140</f>
        <v>600.76</v>
      </c>
      <c r="DA140">
        <f>AI140</f>
        <v>1</v>
      </c>
      <c r="DB140">
        <f t="shared" si="20"/>
        <v>66083.600000000006</v>
      </c>
      <c r="DC140">
        <f t="shared" si="21"/>
        <v>0</v>
      </c>
    </row>
    <row r="141" spans="1:107" x14ac:dyDescent="0.2">
      <c r="A141">
        <f>ROW(Source!A1490)</f>
        <v>1490</v>
      </c>
      <c r="B141">
        <v>36286615</v>
      </c>
      <c r="C141">
        <v>36291271</v>
      </c>
      <c r="D141">
        <v>34888734</v>
      </c>
      <c r="E141">
        <v>1</v>
      </c>
      <c r="F141">
        <v>1</v>
      </c>
      <c r="G141">
        <v>23</v>
      </c>
      <c r="H141">
        <v>3</v>
      </c>
      <c r="I141" t="s">
        <v>415</v>
      </c>
      <c r="J141" t="s">
        <v>416</v>
      </c>
      <c r="K141" t="s">
        <v>417</v>
      </c>
      <c r="L141">
        <v>1339</v>
      </c>
      <c r="N141">
        <v>1007</v>
      </c>
      <c r="O141" t="s">
        <v>125</v>
      </c>
      <c r="P141" t="s">
        <v>125</v>
      </c>
      <c r="Q141">
        <v>1</v>
      </c>
      <c r="W141">
        <v>0</v>
      </c>
      <c r="X141">
        <v>209670377</v>
      </c>
      <c r="Y141">
        <v>5</v>
      </c>
      <c r="AA141">
        <v>32.25</v>
      </c>
      <c r="AB141">
        <v>0</v>
      </c>
      <c r="AC141">
        <v>0</v>
      </c>
      <c r="AD141">
        <v>0</v>
      </c>
      <c r="AE141">
        <v>32.25</v>
      </c>
      <c r="AF141">
        <v>0</v>
      </c>
      <c r="AG141">
        <v>0</v>
      </c>
      <c r="AH141">
        <v>0</v>
      </c>
      <c r="AI141">
        <v>1</v>
      </c>
      <c r="AJ141">
        <v>1</v>
      </c>
      <c r="AK141">
        <v>1</v>
      </c>
      <c r="AL141">
        <v>1</v>
      </c>
      <c r="AN141">
        <v>0</v>
      </c>
      <c r="AO141">
        <v>1</v>
      </c>
      <c r="AP141">
        <v>0</v>
      </c>
      <c r="AQ141">
        <v>0</v>
      </c>
      <c r="AR141">
        <v>0</v>
      </c>
      <c r="AS141" t="s">
        <v>3</v>
      </c>
      <c r="AT141">
        <v>5</v>
      </c>
      <c r="AU141" t="s">
        <v>3</v>
      </c>
      <c r="AV141">
        <v>0</v>
      </c>
      <c r="AW141">
        <v>2</v>
      </c>
      <c r="AX141">
        <v>36291287</v>
      </c>
      <c r="AY141">
        <v>1</v>
      </c>
      <c r="AZ141">
        <v>0</v>
      </c>
      <c r="BA141">
        <v>126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Y141*Source!I1490</f>
        <v>0</v>
      </c>
      <c r="CY141">
        <f>AA141</f>
        <v>32.25</v>
      </c>
      <c r="CZ141">
        <f>AE141</f>
        <v>32.25</v>
      </c>
      <c r="DA141">
        <f>AI141</f>
        <v>1</v>
      </c>
      <c r="DB141">
        <f t="shared" si="20"/>
        <v>161.25</v>
      </c>
      <c r="DC141">
        <f t="shared" si="21"/>
        <v>0</v>
      </c>
    </row>
    <row r="142" spans="1:107" x14ac:dyDescent="0.2">
      <c r="A142">
        <f>ROW(Source!A1491)</f>
        <v>1491</v>
      </c>
      <c r="B142">
        <v>36286615</v>
      </c>
      <c r="C142">
        <v>36291288</v>
      </c>
      <c r="D142">
        <v>34861490</v>
      </c>
      <c r="E142">
        <v>23</v>
      </c>
      <c r="F142">
        <v>1</v>
      </c>
      <c r="G142">
        <v>23</v>
      </c>
      <c r="H142">
        <v>1</v>
      </c>
      <c r="I142" t="s">
        <v>348</v>
      </c>
      <c r="J142" t="s">
        <v>3</v>
      </c>
      <c r="K142" t="s">
        <v>349</v>
      </c>
      <c r="L142">
        <v>1191</v>
      </c>
      <c r="N142">
        <v>1013</v>
      </c>
      <c r="O142" t="s">
        <v>350</v>
      </c>
      <c r="P142" t="s">
        <v>350</v>
      </c>
      <c r="Q142">
        <v>1</v>
      </c>
      <c r="W142">
        <v>0</v>
      </c>
      <c r="X142">
        <v>476480486</v>
      </c>
      <c r="Y142">
        <v>24.84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1</v>
      </c>
      <c r="AJ142">
        <v>1</v>
      </c>
      <c r="AK142">
        <v>1</v>
      </c>
      <c r="AL142">
        <v>1</v>
      </c>
      <c r="AN142">
        <v>0</v>
      </c>
      <c r="AO142">
        <v>1</v>
      </c>
      <c r="AP142">
        <v>0</v>
      </c>
      <c r="AQ142">
        <v>0</v>
      </c>
      <c r="AR142">
        <v>0</v>
      </c>
      <c r="AS142" t="s">
        <v>3</v>
      </c>
      <c r="AT142">
        <v>24.84</v>
      </c>
      <c r="AU142" t="s">
        <v>3</v>
      </c>
      <c r="AV142">
        <v>1</v>
      </c>
      <c r="AW142">
        <v>2</v>
      </c>
      <c r="AX142">
        <v>36291298</v>
      </c>
      <c r="AY142">
        <v>1</v>
      </c>
      <c r="AZ142">
        <v>0</v>
      </c>
      <c r="BA142">
        <v>127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Y142*Source!I1491</f>
        <v>0</v>
      </c>
      <c r="CY142">
        <f>AD142</f>
        <v>0</v>
      </c>
      <c r="CZ142">
        <f>AH142</f>
        <v>0</v>
      </c>
      <c r="DA142">
        <f>AL142</f>
        <v>1</v>
      </c>
      <c r="DB142">
        <f t="shared" si="20"/>
        <v>0</v>
      </c>
      <c r="DC142">
        <f t="shared" si="21"/>
        <v>0</v>
      </c>
    </row>
    <row r="143" spans="1:107" x14ac:dyDescent="0.2">
      <c r="A143">
        <f>ROW(Source!A1491)</f>
        <v>1491</v>
      </c>
      <c r="B143">
        <v>36286615</v>
      </c>
      <c r="C143">
        <v>36291288</v>
      </c>
      <c r="D143">
        <v>34885924</v>
      </c>
      <c r="E143">
        <v>1</v>
      </c>
      <c r="F143">
        <v>1</v>
      </c>
      <c r="G143">
        <v>23</v>
      </c>
      <c r="H143">
        <v>2</v>
      </c>
      <c r="I143" t="s">
        <v>394</v>
      </c>
      <c r="J143" t="s">
        <v>395</v>
      </c>
      <c r="K143" t="s">
        <v>396</v>
      </c>
      <c r="L143">
        <v>1368</v>
      </c>
      <c r="N143">
        <v>1011</v>
      </c>
      <c r="O143" t="s">
        <v>354</v>
      </c>
      <c r="P143" t="s">
        <v>354</v>
      </c>
      <c r="Q143">
        <v>1</v>
      </c>
      <c r="W143">
        <v>0</v>
      </c>
      <c r="X143">
        <v>1363826350</v>
      </c>
      <c r="Y143">
        <v>2.94</v>
      </c>
      <c r="AA143">
        <v>0</v>
      </c>
      <c r="AB143">
        <v>833.19</v>
      </c>
      <c r="AC143">
        <v>426.11</v>
      </c>
      <c r="AD143">
        <v>0</v>
      </c>
      <c r="AE143">
        <v>0</v>
      </c>
      <c r="AF143">
        <v>833.19</v>
      </c>
      <c r="AG143">
        <v>426.11</v>
      </c>
      <c r="AH143">
        <v>0</v>
      </c>
      <c r="AI143">
        <v>1</v>
      </c>
      <c r="AJ143">
        <v>1</v>
      </c>
      <c r="AK143">
        <v>1</v>
      </c>
      <c r="AL143">
        <v>1</v>
      </c>
      <c r="AN143">
        <v>0</v>
      </c>
      <c r="AO143">
        <v>1</v>
      </c>
      <c r="AP143">
        <v>0</v>
      </c>
      <c r="AQ143">
        <v>0</v>
      </c>
      <c r="AR143">
        <v>0</v>
      </c>
      <c r="AS143" t="s">
        <v>3</v>
      </c>
      <c r="AT143">
        <v>2.94</v>
      </c>
      <c r="AU143" t="s">
        <v>3</v>
      </c>
      <c r="AV143">
        <v>0</v>
      </c>
      <c r="AW143">
        <v>2</v>
      </c>
      <c r="AX143">
        <v>36291299</v>
      </c>
      <c r="AY143">
        <v>1</v>
      </c>
      <c r="AZ143">
        <v>0</v>
      </c>
      <c r="BA143">
        <v>128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Y143*Source!I1491</f>
        <v>0</v>
      </c>
      <c r="CY143">
        <f t="shared" ref="CY143:CY148" si="22">AB143</f>
        <v>833.19</v>
      </c>
      <c r="CZ143">
        <f t="shared" ref="CZ143:CZ148" si="23">AF143</f>
        <v>833.19</v>
      </c>
      <c r="DA143">
        <f t="shared" ref="DA143:DA148" si="24">AJ143</f>
        <v>1</v>
      </c>
      <c r="DB143">
        <f t="shared" si="20"/>
        <v>2449.58</v>
      </c>
      <c r="DC143">
        <f t="shared" si="21"/>
        <v>1252.76</v>
      </c>
    </row>
    <row r="144" spans="1:107" x14ac:dyDescent="0.2">
      <c r="A144">
        <f>ROW(Source!A1491)</f>
        <v>1491</v>
      </c>
      <c r="B144">
        <v>36286615</v>
      </c>
      <c r="C144">
        <v>36291288</v>
      </c>
      <c r="D144">
        <v>34886101</v>
      </c>
      <c r="E144">
        <v>1</v>
      </c>
      <c r="F144">
        <v>1</v>
      </c>
      <c r="G144">
        <v>23</v>
      </c>
      <c r="H144">
        <v>2</v>
      </c>
      <c r="I144" t="s">
        <v>397</v>
      </c>
      <c r="J144" t="s">
        <v>398</v>
      </c>
      <c r="K144" t="s">
        <v>399</v>
      </c>
      <c r="L144">
        <v>1368</v>
      </c>
      <c r="N144">
        <v>1011</v>
      </c>
      <c r="O144" t="s">
        <v>354</v>
      </c>
      <c r="P144" t="s">
        <v>354</v>
      </c>
      <c r="Q144">
        <v>1</v>
      </c>
      <c r="W144">
        <v>0</v>
      </c>
      <c r="X144">
        <v>98306237</v>
      </c>
      <c r="Y144">
        <v>1.1399999999999999</v>
      </c>
      <c r="AA144">
        <v>0</v>
      </c>
      <c r="AB144">
        <v>1869.26</v>
      </c>
      <c r="AC144">
        <v>392.58</v>
      </c>
      <c r="AD144">
        <v>0</v>
      </c>
      <c r="AE144">
        <v>0</v>
      </c>
      <c r="AF144">
        <v>1869.26</v>
      </c>
      <c r="AG144">
        <v>392.58</v>
      </c>
      <c r="AH144">
        <v>0</v>
      </c>
      <c r="AI144">
        <v>1</v>
      </c>
      <c r="AJ144">
        <v>1</v>
      </c>
      <c r="AK144">
        <v>1</v>
      </c>
      <c r="AL144">
        <v>1</v>
      </c>
      <c r="AN144">
        <v>0</v>
      </c>
      <c r="AO144">
        <v>1</v>
      </c>
      <c r="AP144">
        <v>0</v>
      </c>
      <c r="AQ144">
        <v>0</v>
      </c>
      <c r="AR144">
        <v>0</v>
      </c>
      <c r="AS144" t="s">
        <v>3</v>
      </c>
      <c r="AT144">
        <v>1.1399999999999999</v>
      </c>
      <c r="AU144" t="s">
        <v>3</v>
      </c>
      <c r="AV144">
        <v>0</v>
      </c>
      <c r="AW144">
        <v>2</v>
      </c>
      <c r="AX144">
        <v>36291300</v>
      </c>
      <c r="AY144">
        <v>1</v>
      </c>
      <c r="AZ144">
        <v>0</v>
      </c>
      <c r="BA144">
        <v>129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Y144*Source!I1491</f>
        <v>0</v>
      </c>
      <c r="CY144">
        <f t="shared" si="22"/>
        <v>1869.26</v>
      </c>
      <c r="CZ144">
        <f t="shared" si="23"/>
        <v>1869.26</v>
      </c>
      <c r="DA144">
        <f t="shared" si="24"/>
        <v>1</v>
      </c>
      <c r="DB144">
        <f t="shared" si="20"/>
        <v>2130.96</v>
      </c>
      <c r="DC144">
        <f t="shared" si="21"/>
        <v>447.54</v>
      </c>
    </row>
    <row r="145" spans="1:107" x14ac:dyDescent="0.2">
      <c r="A145">
        <f>ROW(Source!A1491)</f>
        <v>1491</v>
      </c>
      <c r="B145">
        <v>36286615</v>
      </c>
      <c r="C145">
        <v>36291288</v>
      </c>
      <c r="D145">
        <v>34886086</v>
      </c>
      <c r="E145">
        <v>1</v>
      </c>
      <c r="F145">
        <v>1</v>
      </c>
      <c r="G145">
        <v>23</v>
      </c>
      <c r="H145">
        <v>2</v>
      </c>
      <c r="I145" t="s">
        <v>400</v>
      </c>
      <c r="J145" t="s">
        <v>401</v>
      </c>
      <c r="K145" t="s">
        <v>402</v>
      </c>
      <c r="L145">
        <v>1368</v>
      </c>
      <c r="N145">
        <v>1011</v>
      </c>
      <c r="O145" t="s">
        <v>354</v>
      </c>
      <c r="P145" t="s">
        <v>354</v>
      </c>
      <c r="Q145">
        <v>1</v>
      </c>
      <c r="W145">
        <v>0</v>
      </c>
      <c r="X145">
        <v>1569138426</v>
      </c>
      <c r="Y145">
        <v>8.9600000000000009</v>
      </c>
      <c r="AA145">
        <v>0</v>
      </c>
      <c r="AB145">
        <v>1117.3800000000001</v>
      </c>
      <c r="AC145">
        <v>453.76</v>
      </c>
      <c r="AD145">
        <v>0</v>
      </c>
      <c r="AE145">
        <v>0</v>
      </c>
      <c r="AF145">
        <v>1117.3800000000001</v>
      </c>
      <c r="AG145">
        <v>453.76</v>
      </c>
      <c r="AH145">
        <v>0</v>
      </c>
      <c r="AI145">
        <v>1</v>
      </c>
      <c r="AJ145">
        <v>1</v>
      </c>
      <c r="AK145">
        <v>1</v>
      </c>
      <c r="AL145">
        <v>1</v>
      </c>
      <c r="AN145">
        <v>0</v>
      </c>
      <c r="AO145">
        <v>1</v>
      </c>
      <c r="AP145">
        <v>0</v>
      </c>
      <c r="AQ145">
        <v>0</v>
      </c>
      <c r="AR145">
        <v>0</v>
      </c>
      <c r="AS145" t="s">
        <v>3</v>
      </c>
      <c r="AT145">
        <v>8.9600000000000009</v>
      </c>
      <c r="AU145" t="s">
        <v>3</v>
      </c>
      <c r="AV145">
        <v>0</v>
      </c>
      <c r="AW145">
        <v>2</v>
      </c>
      <c r="AX145">
        <v>36291301</v>
      </c>
      <c r="AY145">
        <v>1</v>
      </c>
      <c r="AZ145">
        <v>0</v>
      </c>
      <c r="BA145">
        <v>130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CX145">
        <f>Y145*Source!I1491</f>
        <v>0</v>
      </c>
      <c r="CY145">
        <f t="shared" si="22"/>
        <v>1117.3800000000001</v>
      </c>
      <c r="CZ145">
        <f t="shared" si="23"/>
        <v>1117.3800000000001</v>
      </c>
      <c r="DA145">
        <f t="shared" si="24"/>
        <v>1</v>
      </c>
      <c r="DB145">
        <f t="shared" si="20"/>
        <v>10011.719999999999</v>
      </c>
      <c r="DC145">
        <f t="shared" si="21"/>
        <v>4065.69</v>
      </c>
    </row>
    <row r="146" spans="1:107" x14ac:dyDescent="0.2">
      <c r="A146">
        <f>ROW(Source!A1491)</f>
        <v>1491</v>
      </c>
      <c r="B146">
        <v>36286615</v>
      </c>
      <c r="C146">
        <v>36291288</v>
      </c>
      <c r="D146">
        <v>34886087</v>
      </c>
      <c r="E146">
        <v>1</v>
      </c>
      <c r="F146">
        <v>1</v>
      </c>
      <c r="G146">
        <v>23</v>
      </c>
      <c r="H146">
        <v>2</v>
      </c>
      <c r="I146" t="s">
        <v>403</v>
      </c>
      <c r="J146" t="s">
        <v>404</v>
      </c>
      <c r="K146" t="s">
        <v>405</v>
      </c>
      <c r="L146">
        <v>1368</v>
      </c>
      <c r="N146">
        <v>1011</v>
      </c>
      <c r="O146" t="s">
        <v>354</v>
      </c>
      <c r="P146" t="s">
        <v>354</v>
      </c>
      <c r="Q146">
        <v>1</v>
      </c>
      <c r="W146">
        <v>0</v>
      </c>
      <c r="X146">
        <v>2013931268</v>
      </c>
      <c r="Y146">
        <v>18.25</v>
      </c>
      <c r="AA146">
        <v>0</v>
      </c>
      <c r="AB146">
        <v>1642.62</v>
      </c>
      <c r="AC146">
        <v>616.87</v>
      </c>
      <c r="AD146">
        <v>0</v>
      </c>
      <c r="AE146">
        <v>0</v>
      </c>
      <c r="AF146">
        <v>1642.62</v>
      </c>
      <c r="AG146">
        <v>616.87</v>
      </c>
      <c r="AH146">
        <v>0</v>
      </c>
      <c r="AI146">
        <v>1</v>
      </c>
      <c r="AJ146">
        <v>1</v>
      </c>
      <c r="AK146">
        <v>1</v>
      </c>
      <c r="AL146">
        <v>1</v>
      </c>
      <c r="AN146">
        <v>0</v>
      </c>
      <c r="AO146">
        <v>1</v>
      </c>
      <c r="AP146">
        <v>0</v>
      </c>
      <c r="AQ146">
        <v>0</v>
      </c>
      <c r="AR146">
        <v>0</v>
      </c>
      <c r="AS146" t="s">
        <v>3</v>
      </c>
      <c r="AT146">
        <v>18.25</v>
      </c>
      <c r="AU146" t="s">
        <v>3</v>
      </c>
      <c r="AV146">
        <v>0</v>
      </c>
      <c r="AW146">
        <v>2</v>
      </c>
      <c r="AX146">
        <v>36291302</v>
      </c>
      <c r="AY146">
        <v>1</v>
      </c>
      <c r="AZ146">
        <v>0</v>
      </c>
      <c r="BA146">
        <v>131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CX146">
        <f>Y146*Source!I1491</f>
        <v>0</v>
      </c>
      <c r="CY146">
        <f t="shared" si="22"/>
        <v>1642.62</v>
      </c>
      <c r="CZ146">
        <f t="shared" si="23"/>
        <v>1642.62</v>
      </c>
      <c r="DA146">
        <f t="shared" si="24"/>
        <v>1</v>
      </c>
      <c r="DB146">
        <f t="shared" si="20"/>
        <v>29977.82</v>
      </c>
      <c r="DC146">
        <f t="shared" si="21"/>
        <v>11257.88</v>
      </c>
    </row>
    <row r="147" spans="1:107" x14ac:dyDescent="0.2">
      <c r="A147">
        <f>ROW(Source!A1491)</f>
        <v>1491</v>
      </c>
      <c r="B147">
        <v>36286615</v>
      </c>
      <c r="C147">
        <v>36291288</v>
      </c>
      <c r="D147">
        <v>34886125</v>
      </c>
      <c r="E147">
        <v>1</v>
      </c>
      <c r="F147">
        <v>1</v>
      </c>
      <c r="G147">
        <v>23</v>
      </c>
      <c r="H147">
        <v>2</v>
      </c>
      <c r="I147" t="s">
        <v>406</v>
      </c>
      <c r="J147" t="s">
        <v>407</v>
      </c>
      <c r="K147" t="s">
        <v>408</v>
      </c>
      <c r="L147">
        <v>1368</v>
      </c>
      <c r="N147">
        <v>1011</v>
      </c>
      <c r="O147" t="s">
        <v>354</v>
      </c>
      <c r="P147" t="s">
        <v>354</v>
      </c>
      <c r="Q147">
        <v>1</v>
      </c>
      <c r="W147">
        <v>0</v>
      </c>
      <c r="X147">
        <v>-487494702</v>
      </c>
      <c r="Y147">
        <v>2.2400000000000002</v>
      </c>
      <c r="AA147">
        <v>0</v>
      </c>
      <c r="AB147">
        <v>1297.54</v>
      </c>
      <c r="AC147">
        <v>549.04</v>
      </c>
      <c r="AD147">
        <v>0</v>
      </c>
      <c r="AE147">
        <v>0</v>
      </c>
      <c r="AF147">
        <v>1297.54</v>
      </c>
      <c r="AG147">
        <v>549.04</v>
      </c>
      <c r="AH147">
        <v>0</v>
      </c>
      <c r="AI147">
        <v>1</v>
      </c>
      <c r="AJ147">
        <v>1</v>
      </c>
      <c r="AK147">
        <v>1</v>
      </c>
      <c r="AL147">
        <v>1</v>
      </c>
      <c r="AN147">
        <v>0</v>
      </c>
      <c r="AO147">
        <v>1</v>
      </c>
      <c r="AP147">
        <v>0</v>
      </c>
      <c r="AQ147">
        <v>0</v>
      </c>
      <c r="AR147">
        <v>0</v>
      </c>
      <c r="AS147" t="s">
        <v>3</v>
      </c>
      <c r="AT147">
        <v>2.2400000000000002</v>
      </c>
      <c r="AU147" t="s">
        <v>3</v>
      </c>
      <c r="AV147">
        <v>0</v>
      </c>
      <c r="AW147">
        <v>2</v>
      </c>
      <c r="AX147">
        <v>36291303</v>
      </c>
      <c r="AY147">
        <v>1</v>
      </c>
      <c r="AZ147">
        <v>0</v>
      </c>
      <c r="BA147">
        <v>132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CX147">
        <f>Y147*Source!I1491</f>
        <v>0</v>
      </c>
      <c r="CY147">
        <f t="shared" si="22"/>
        <v>1297.54</v>
      </c>
      <c r="CZ147">
        <f t="shared" si="23"/>
        <v>1297.54</v>
      </c>
      <c r="DA147">
        <f t="shared" si="24"/>
        <v>1</v>
      </c>
      <c r="DB147">
        <f t="shared" si="20"/>
        <v>2906.49</v>
      </c>
      <c r="DC147">
        <f t="shared" si="21"/>
        <v>1229.8499999999999</v>
      </c>
    </row>
    <row r="148" spans="1:107" x14ac:dyDescent="0.2">
      <c r="A148">
        <f>ROW(Source!A1491)</f>
        <v>1491</v>
      </c>
      <c r="B148">
        <v>36286615</v>
      </c>
      <c r="C148">
        <v>36291288</v>
      </c>
      <c r="D148">
        <v>34886091</v>
      </c>
      <c r="E148">
        <v>1</v>
      </c>
      <c r="F148">
        <v>1</v>
      </c>
      <c r="G148">
        <v>23</v>
      </c>
      <c r="H148">
        <v>2</v>
      </c>
      <c r="I148" t="s">
        <v>409</v>
      </c>
      <c r="J148" t="s">
        <v>410</v>
      </c>
      <c r="K148" t="s">
        <v>411</v>
      </c>
      <c r="L148">
        <v>1368</v>
      </c>
      <c r="N148">
        <v>1011</v>
      </c>
      <c r="O148" t="s">
        <v>354</v>
      </c>
      <c r="P148" t="s">
        <v>354</v>
      </c>
      <c r="Q148">
        <v>1</v>
      </c>
      <c r="W148">
        <v>0</v>
      </c>
      <c r="X148">
        <v>216953472</v>
      </c>
      <c r="Y148">
        <v>0.65</v>
      </c>
      <c r="AA148">
        <v>0</v>
      </c>
      <c r="AB148">
        <v>1772.7</v>
      </c>
      <c r="AC148">
        <v>583.58000000000004</v>
      </c>
      <c r="AD148">
        <v>0</v>
      </c>
      <c r="AE148">
        <v>0</v>
      </c>
      <c r="AF148">
        <v>1772.7</v>
      </c>
      <c r="AG148">
        <v>583.58000000000004</v>
      </c>
      <c r="AH148">
        <v>0</v>
      </c>
      <c r="AI148">
        <v>1</v>
      </c>
      <c r="AJ148">
        <v>1</v>
      </c>
      <c r="AK148">
        <v>1</v>
      </c>
      <c r="AL148">
        <v>1</v>
      </c>
      <c r="AN148">
        <v>0</v>
      </c>
      <c r="AO148">
        <v>1</v>
      </c>
      <c r="AP148">
        <v>0</v>
      </c>
      <c r="AQ148">
        <v>0</v>
      </c>
      <c r="AR148">
        <v>0</v>
      </c>
      <c r="AS148" t="s">
        <v>3</v>
      </c>
      <c r="AT148">
        <v>0.65</v>
      </c>
      <c r="AU148" t="s">
        <v>3</v>
      </c>
      <c r="AV148">
        <v>0</v>
      </c>
      <c r="AW148">
        <v>2</v>
      </c>
      <c r="AX148">
        <v>36291304</v>
      </c>
      <c r="AY148">
        <v>1</v>
      </c>
      <c r="AZ148">
        <v>0</v>
      </c>
      <c r="BA148">
        <v>133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CX148">
        <f>Y148*Source!I1491</f>
        <v>0</v>
      </c>
      <c r="CY148">
        <f t="shared" si="22"/>
        <v>1772.7</v>
      </c>
      <c r="CZ148">
        <f t="shared" si="23"/>
        <v>1772.7</v>
      </c>
      <c r="DA148">
        <f t="shared" si="24"/>
        <v>1</v>
      </c>
      <c r="DB148">
        <f t="shared" si="20"/>
        <v>1152.26</v>
      </c>
      <c r="DC148">
        <f t="shared" si="21"/>
        <v>379.33</v>
      </c>
    </row>
    <row r="149" spans="1:107" x14ac:dyDescent="0.2">
      <c r="A149">
        <f>ROW(Source!A1491)</f>
        <v>1491</v>
      </c>
      <c r="B149">
        <v>36286615</v>
      </c>
      <c r="C149">
        <v>36291288</v>
      </c>
      <c r="D149">
        <v>34888018</v>
      </c>
      <c r="E149">
        <v>1</v>
      </c>
      <c r="F149">
        <v>1</v>
      </c>
      <c r="G149">
        <v>23</v>
      </c>
      <c r="H149">
        <v>3</v>
      </c>
      <c r="I149" t="s">
        <v>412</v>
      </c>
      <c r="J149" t="s">
        <v>413</v>
      </c>
      <c r="K149" t="s">
        <v>414</v>
      </c>
      <c r="L149">
        <v>1339</v>
      </c>
      <c r="N149">
        <v>1007</v>
      </c>
      <c r="O149" t="s">
        <v>125</v>
      </c>
      <c r="P149" t="s">
        <v>125</v>
      </c>
      <c r="Q149">
        <v>1</v>
      </c>
      <c r="W149">
        <v>0</v>
      </c>
      <c r="X149">
        <v>1181658675</v>
      </c>
      <c r="Y149">
        <v>126</v>
      </c>
      <c r="AA149">
        <v>1906.02</v>
      </c>
      <c r="AB149">
        <v>0</v>
      </c>
      <c r="AC149">
        <v>0</v>
      </c>
      <c r="AD149">
        <v>0</v>
      </c>
      <c r="AE149">
        <v>1906.02</v>
      </c>
      <c r="AF149">
        <v>0</v>
      </c>
      <c r="AG149">
        <v>0</v>
      </c>
      <c r="AH149">
        <v>0</v>
      </c>
      <c r="AI149">
        <v>1</v>
      </c>
      <c r="AJ149">
        <v>1</v>
      </c>
      <c r="AK149">
        <v>1</v>
      </c>
      <c r="AL149">
        <v>1</v>
      </c>
      <c r="AN149">
        <v>0</v>
      </c>
      <c r="AO149">
        <v>1</v>
      </c>
      <c r="AP149">
        <v>0</v>
      </c>
      <c r="AQ149">
        <v>0</v>
      </c>
      <c r="AR149">
        <v>0</v>
      </c>
      <c r="AS149" t="s">
        <v>3</v>
      </c>
      <c r="AT149">
        <v>126</v>
      </c>
      <c r="AU149" t="s">
        <v>3</v>
      </c>
      <c r="AV149">
        <v>0</v>
      </c>
      <c r="AW149">
        <v>2</v>
      </c>
      <c r="AX149">
        <v>36291305</v>
      </c>
      <c r="AY149">
        <v>1</v>
      </c>
      <c r="AZ149">
        <v>0</v>
      </c>
      <c r="BA149">
        <v>134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CX149">
        <f>Y149*Source!I1491</f>
        <v>0</v>
      </c>
      <c r="CY149">
        <f>AA149</f>
        <v>1906.02</v>
      </c>
      <c r="CZ149">
        <f>AE149</f>
        <v>1906.02</v>
      </c>
      <c r="DA149">
        <f>AI149</f>
        <v>1</v>
      </c>
      <c r="DB149">
        <f t="shared" si="20"/>
        <v>240158.52</v>
      </c>
      <c r="DC149">
        <f t="shared" si="21"/>
        <v>0</v>
      </c>
    </row>
    <row r="150" spans="1:107" x14ac:dyDescent="0.2">
      <c r="A150">
        <f>ROW(Source!A1491)</f>
        <v>1491</v>
      </c>
      <c r="B150">
        <v>36286615</v>
      </c>
      <c r="C150">
        <v>36291288</v>
      </c>
      <c r="D150">
        <v>34888734</v>
      </c>
      <c r="E150">
        <v>1</v>
      </c>
      <c r="F150">
        <v>1</v>
      </c>
      <c r="G150">
        <v>23</v>
      </c>
      <c r="H150">
        <v>3</v>
      </c>
      <c r="I150" t="s">
        <v>415</v>
      </c>
      <c r="J150" t="s">
        <v>416</v>
      </c>
      <c r="K150" t="s">
        <v>417</v>
      </c>
      <c r="L150">
        <v>1339</v>
      </c>
      <c r="N150">
        <v>1007</v>
      </c>
      <c r="O150" t="s">
        <v>125</v>
      </c>
      <c r="P150" t="s">
        <v>125</v>
      </c>
      <c r="Q150">
        <v>1</v>
      </c>
      <c r="W150">
        <v>0</v>
      </c>
      <c r="X150">
        <v>209670377</v>
      </c>
      <c r="Y150">
        <v>7</v>
      </c>
      <c r="AA150">
        <v>32.25</v>
      </c>
      <c r="AB150">
        <v>0</v>
      </c>
      <c r="AC150">
        <v>0</v>
      </c>
      <c r="AD150">
        <v>0</v>
      </c>
      <c r="AE150">
        <v>32.25</v>
      </c>
      <c r="AF150">
        <v>0</v>
      </c>
      <c r="AG150">
        <v>0</v>
      </c>
      <c r="AH150">
        <v>0</v>
      </c>
      <c r="AI150">
        <v>1</v>
      </c>
      <c r="AJ150">
        <v>1</v>
      </c>
      <c r="AK150">
        <v>1</v>
      </c>
      <c r="AL150">
        <v>1</v>
      </c>
      <c r="AN150">
        <v>0</v>
      </c>
      <c r="AO150">
        <v>1</v>
      </c>
      <c r="AP150">
        <v>0</v>
      </c>
      <c r="AQ150">
        <v>0</v>
      </c>
      <c r="AR150">
        <v>0</v>
      </c>
      <c r="AS150" t="s">
        <v>3</v>
      </c>
      <c r="AT150">
        <v>7</v>
      </c>
      <c r="AU150" t="s">
        <v>3</v>
      </c>
      <c r="AV150">
        <v>0</v>
      </c>
      <c r="AW150">
        <v>2</v>
      </c>
      <c r="AX150">
        <v>36291306</v>
      </c>
      <c r="AY150">
        <v>1</v>
      </c>
      <c r="AZ150">
        <v>0</v>
      </c>
      <c r="BA150">
        <v>135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CX150">
        <f>Y150*Source!I1491</f>
        <v>0</v>
      </c>
      <c r="CY150">
        <f>AA150</f>
        <v>32.25</v>
      </c>
      <c r="CZ150">
        <f>AE150</f>
        <v>32.25</v>
      </c>
      <c r="DA150">
        <f>AI150</f>
        <v>1</v>
      </c>
      <c r="DB150">
        <f t="shared" si="20"/>
        <v>225.75</v>
      </c>
      <c r="DC150">
        <f t="shared" si="21"/>
        <v>0</v>
      </c>
    </row>
    <row r="151" spans="1:107" x14ac:dyDescent="0.2">
      <c r="A151">
        <f>ROW(Source!A1492)</f>
        <v>1492</v>
      </c>
      <c r="B151">
        <v>36286615</v>
      </c>
      <c r="C151">
        <v>36291307</v>
      </c>
      <c r="D151">
        <v>34861490</v>
      </c>
      <c r="E151">
        <v>23</v>
      </c>
      <c r="F151">
        <v>1</v>
      </c>
      <c r="G151">
        <v>23</v>
      </c>
      <c r="H151">
        <v>1</v>
      </c>
      <c r="I151" t="s">
        <v>348</v>
      </c>
      <c r="J151" t="s">
        <v>3</v>
      </c>
      <c r="K151" t="s">
        <v>349</v>
      </c>
      <c r="L151">
        <v>1191</v>
      </c>
      <c r="N151">
        <v>1013</v>
      </c>
      <c r="O151" t="s">
        <v>350</v>
      </c>
      <c r="P151" t="s">
        <v>350</v>
      </c>
      <c r="Q151">
        <v>1</v>
      </c>
      <c r="W151">
        <v>0</v>
      </c>
      <c r="X151">
        <v>476480486</v>
      </c>
      <c r="Y151">
        <v>10.3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1</v>
      </c>
      <c r="AJ151">
        <v>1</v>
      </c>
      <c r="AK151">
        <v>1</v>
      </c>
      <c r="AL151">
        <v>1</v>
      </c>
      <c r="AN151">
        <v>0</v>
      </c>
      <c r="AO151">
        <v>1</v>
      </c>
      <c r="AP151">
        <v>0</v>
      </c>
      <c r="AQ151">
        <v>0</v>
      </c>
      <c r="AR151">
        <v>0</v>
      </c>
      <c r="AS151" t="s">
        <v>3</v>
      </c>
      <c r="AT151">
        <v>10.3</v>
      </c>
      <c r="AU151" t="s">
        <v>3</v>
      </c>
      <c r="AV151">
        <v>1</v>
      </c>
      <c r="AW151">
        <v>2</v>
      </c>
      <c r="AX151">
        <v>36291313</v>
      </c>
      <c r="AY151">
        <v>1</v>
      </c>
      <c r="AZ151">
        <v>0</v>
      </c>
      <c r="BA151">
        <v>136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CX151">
        <f>Y151*Source!I1492</f>
        <v>0</v>
      </c>
      <c r="CY151">
        <f>AD151</f>
        <v>0</v>
      </c>
      <c r="CZ151">
        <f>AH151</f>
        <v>0</v>
      </c>
      <c r="DA151">
        <f>AL151</f>
        <v>1</v>
      </c>
      <c r="DB151">
        <f t="shared" si="20"/>
        <v>0</v>
      </c>
      <c r="DC151">
        <f t="shared" si="21"/>
        <v>0</v>
      </c>
    </row>
    <row r="152" spans="1:107" x14ac:dyDescent="0.2">
      <c r="A152">
        <f>ROW(Source!A1492)</f>
        <v>1492</v>
      </c>
      <c r="B152">
        <v>36286615</v>
      </c>
      <c r="C152">
        <v>36291307</v>
      </c>
      <c r="D152">
        <v>34886086</v>
      </c>
      <c r="E152">
        <v>1</v>
      </c>
      <c r="F152">
        <v>1</v>
      </c>
      <c r="G152">
        <v>23</v>
      </c>
      <c r="H152">
        <v>2</v>
      </c>
      <c r="I152" t="s">
        <v>400</v>
      </c>
      <c r="J152" t="s">
        <v>401</v>
      </c>
      <c r="K152" t="s">
        <v>402</v>
      </c>
      <c r="L152">
        <v>1368</v>
      </c>
      <c r="N152">
        <v>1011</v>
      </c>
      <c r="O152" t="s">
        <v>354</v>
      </c>
      <c r="P152" t="s">
        <v>354</v>
      </c>
      <c r="Q152">
        <v>1</v>
      </c>
      <c r="W152">
        <v>0</v>
      </c>
      <c r="X152">
        <v>1569138426</v>
      </c>
      <c r="Y152">
        <v>0.89</v>
      </c>
      <c r="AA152">
        <v>0</v>
      </c>
      <c r="AB152">
        <v>1117.3800000000001</v>
      </c>
      <c r="AC152">
        <v>453.76</v>
      </c>
      <c r="AD152">
        <v>0</v>
      </c>
      <c r="AE152">
        <v>0</v>
      </c>
      <c r="AF152">
        <v>1117.3800000000001</v>
      </c>
      <c r="AG152">
        <v>453.76</v>
      </c>
      <c r="AH152">
        <v>0</v>
      </c>
      <c r="AI152">
        <v>1</v>
      </c>
      <c r="AJ152">
        <v>1</v>
      </c>
      <c r="AK152">
        <v>1</v>
      </c>
      <c r="AL152">
        <v>1</v>
      </c>
      <c r="AN152">
        <v>0</v>
      </c>
      <c r="AO152">
        <v>1</v>
      </c>
      <c r="AP152">
        <v>0</v>
      </c>
      <c r="AQ152">
        <v>0</v>
      </c>
      <c r="AR152">
        <v>0</v>
      </c>
      <c r="AS152" t="s">
        <v>3</v>
      </c>
      <c r="AT152">
        <v>0.89</v>
      </c>
      <c r="AU152" t="s">
        <v>3</v>
      </c>
      <c r="AV152">
        <v>0</v>
      </c>
      <c r="AW152">
        <v>2</v>
      </c>
      <c r="AX152">
        <v>36291314</v>
      </c>
      <c r="AY152">
        <v>1</v>
      </c>
      <c r="AZ152">
        <v>0</v>
      </c>
      <c r="BA152">
        <v>137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CX152">
        <f>Y152*Source!I1492</f>
        <v>0</v>
      </c>
      <c r="CY152">
        <f>AB152</f>
        <v>1117.3800000000001</v>
      </c>
      <c r="CZ152">
        <f>AF152</f>
        <v>1117.3800000000001</v>
      </c>
      <c r="DA152">
        <f>AJ152</f>
        <v>1</v>
      </c>
      <c r="DB152">
        <f t="shared" si="20"/>
        <v>994.47</v>
      </c>
      <c r="DC152">
        <f t="shared" si="21"/>
        <v>403.85</v>
      </c>
    </row>
    <row r="153" spans="1:107" x14ac:dyDescent="0.2">
      <c r="A153">
        <f>ROW(Source!A1492)</f>
        <v>1492</v>
      </c>
      <c r="B153">
        <v>36286615</v>
      </c>
      <c r="C153">
        <v>36291307</v>
      </c>
      <c r="D153">
        <v>34886848</v>
      </c>
      <c r="E153">
        <v>1</v>
      </c>
      <c r="F153">
        <v>1</v>
      </c>
      <c r="G153">
        <v>23</v>
      </c>
      <c r="H153">
        <v>3</v>
      </c>
      <c r="I153" t="s">
        <v>418</v>
      </c>
      <c r="J153" t="s">
        <v>419</v>
      </c>
      <c r="K153" t="s">
        <v>420</v>
      </c>
      <c r="L153">
        <v>1348</v>
      </c>
      <c r="N153">
        <v>1009</v>
      </c>
      <c r="O153" t="s">
        <v>171</v>
      </c>
      <c r="P153" t="s">
        <v>171</v>
      </c>
      <c r="Q153">
        <v>1000</v>
      </c>
      <c r="W153">
        <v>0</v>
      </c>
      <c r="X153">
        <v>-368105252</v>
      </c>
      <c r="Y153">
        <v>0.06</v>
      </c>
      <c r="AA153">
        <v>32351.38</v>
      </c>
      <c r="AB153">
        <v>0</v>
      </c>
      <c r="AC153">
        <v>0</v>
      </c>
      <c r="AD153">
        <v>0</v>
      </c>
      <c r="AE153">
        <v>32351.38</v>
      </c>
      <c r="AF153">
        <v>0</v>
      </c>
      <c r="AG153">
        <v>0</v>
      </c>
      <c r="AH153">
        <v>0</v>
      </c>
      <c r="AI153">
        <v>1</v>
      </c>
      <c r="AJ153">
        <v>1</v>
      </c>
      <c r="AK153">
        <v>1</v>
      </c>
      <c r="AL153">
        <v>1</v>
      </c>
      <c r="AN153">
        <v>0</v>
      </c>
      <c r="AO153">
        <v>1</v>
      </c>
      <c r="AP153">
        <v>0</v>
      </c>
      <c r="AQ153">
        <v>0</v>
      </c>
      <c r="AR153">
        <v>0</v>
      </c>
      <c r="AS153" t="s">
        <v>3</v>
      </c>
      <c r="AT153">
        <v>0.06</v>
      </c>
      <c r="AU153" t="s">
        <v>3</v>
      </c>
      <c r="AV153">
        <v>0</v>
      </c>
      <c r="AW153">
        <v>2</v>
      </c>
      <c r="AX153">
        <v>36291315</v>
      </c>
      <c r="AY153">
        <v>1</v>
      </c>
      <c r="AZ153">
        <v>0</v>
      </c>
      <c r="BA153">
        <v>138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CX153">
        <f>Y153*Source!I1492</f>
        <v>0</v>
      </c>
      <c r="CY153">
        <f>AA153</f>
        <v>32351.38</v>
      </c>
      <c r="CZ153">
        <f>AE153</f>
        <v>32351.38</v>
      </c>
      <c r="DA153">
        <f>AI153</f>
        <v>1</v>
      </c>
      <c r="DB153">
        <f t="shared" si="20"/>
        <v>1941.08</v>
      </c>
      <c r="DC153">
        <f t="shared" si="21"/>
        <v>0</v>
      </c>
    </row>
    <row r="154" spans="1:107" x14ac:dyDescent="0.2">
      <c r="A154">
        <f>ROW(Source!A1492)</f>
        <v>1492</v>
      </c>
      <c r="B154">
        <v>36286615</v>
      </c>
      <c r="C154">
        <v>36291307</v>
      </c>
      <c r="D154">
        <v>34889865</v>
      </c>
      <c r="E154">
        <v>1</v>
      </c>
      <c r="F154">
        <v>1</v>
      </c>
      <c r="G154">
        <v>23</v>
      </c>
      <c r="H154">
        <v>3</v>
      </c>
      <c r="I154" t="s">
        <v>205</v>
      </c>
      <c r="J154" t="s">
        <v>223</v>
      </c>
      <c r="K154" t="s">
        <v>206</v>
      </c>
      <c r="L154">
        <v>1348</v>
      </c>
      <c r="N154">
        <v>1009</v>
      </c>
      <c r="O154" t="s">
        <v>171</v>
      </c>
      <c r="P154" t="s">
        <v>171</v>
      </c>
      <c r="Q154">
        <v>1000</v>
      </c>
      <c r="W154">
        <v>1</v>
      </c>
      <c r="X154">
        <v>633964965</v>
      </c>
      <c r="Y154">
        <v>-7.14</v>
      </c>
      <c r="AA154">
        <v>2653.46</v>
      </c>
      <c r="AB154">
        <v>0</v>
      </c>
      <c r="AC154">
        <v>0</v>
      </c>
      <c r="AD154">
        <v>0</v>
      </c>
      <c r="AE154">
        <v>2653.46</v>
      </c>
      <c r="AF154">
        <v>0</v>
      </c>
      <c r="AG154">
        <v>0</v>
      </c>
      <c r="AH154">
        <v>0</v>
      </c>
      <c r="AI154">
        <v>1</v>
      </c>
      <c r="AJ154">
        <v>1</v>
      </c>
      <c r="AK154">
        <v>1</v>
      </c>
      <c r="AL154">
        <v>1</v>
      </c>
      <c r="AN154">
        <v>0</v>
      </c>
      <c r="AO154">
        <v>1</v>
      </c>
      <c r="AP154">
        <v>0</v>
      </c>
      <c r="AQ154">
        <v>0</v>
      </c>
      <c r="AR154">
        <v>0</v>
      </c>
      <c r="AS154" t="s">
        <v>3</v>
      </c>
      <c r="AT154">
        <v>-7.14</v>
      </c>
      <c r="AU154" t="s">
        <v>3</v>
      </c>
      <c r="AV154">
        <v>0</v>
      </c>
      <c r="AW154">
        <v>2</v>
      </c>
      <c r="AX154">
        <v>36291316</v>
      </c>
      <c r="AY154">
        <v>1</v>
      </c>
      <c r="AZ154">
        <v>6144</v>
      </c>
      <c r="BA154">
        <v>139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CX154">
        <f>Y154*Source!I1492</f>
        <v>0</v>
      </c>
      <c r="CY154">
        <f>AA154</f>
        <v>2653.46</v>
      </c>
      <c r="CZ154">
        <f>AE154</f>
        <v>2653.46</v>
      </c>
      <c r="DA154">
        <f>AI154</f>
        <v>1</v>
      </c>
      <c r="DB154">
        <f t="shared" ref="DB154:DB175" si="25">ROUND(ROUND(AT154*CZ154,2),6)</f>
        <v>-18945.7</v>
      </c>
      <c r="DC154">
        <f t="shared" ref="DC154:DC175" si="26">ROUND(ROUND(AT154*AG154,2),6)</f>
        <v>0</v>
      </c>
    </row>
    <row r="155" spans="1:107" x14ac:dyDescent="0.2">
      <c r="A155">
        <f>ROW(Source!A1492)</f>
        <v>1492</v>
      </c>
      <c r="B155">
        <v>36286615</v>
      </c>
      <c r="C155">
        <v>36291307</v>
      </c>
      <c r="D155">
        <v>34889865</v>
      </c>
      <c r="E155">
        <v>1</v>
      </c>
      <c r="F155">
        <v>1</v>
      </c>
      <c r="G155">
        <v>23</v>
      </c>
      <c r="H155">
        <v>3</v>
      </c>
      <c r="I155" t="s">
        <v>205</v>
      </c>
      <c r="J155" t="s">
        <v>223</v>
      </c>
      <c r="K155" t="s">
        <v>206</v>
      </c>
      <c r="L155">
        <v>1348</v>
      </c>
      <c r="N155">
        <v>1009</v>
      </c>
      <c r="O155" t="s">
        <v>171</v>
      </c>
      <c r="P155" t="s">
        <v>171</v>
      </c>
      <c r="Q155">
        <v>1000</v>
      </c>
      <c r="W155">
        <v>0</v>
      </c>
      <c r="X155">
        <v>633964965</v>
      </c>
      <c r="Y155">
        <v>11.9</v>
      </c>
      <c r="AA155">
        <v>2653.46</v>
      </c>
      <c r="AB155">
        <v>0</v>
      </c>
      <c r="AC155">
        <v>0</v>
      </c>
      <c r="AD155">
        <v>0</v>
      </c>
      <c r="AE155">
        <v>2653.46</v>
      </c>
      <c r="AF155">
        <v>0</v>
      </c>
      <c r="AG155">
        <v>0</v>
      </c>
      <c r="AH155">
        <v>0</v>
      </c>
      <c r="AI155">
        <v>1</v>
      </c>
      <c r="AJ155">
        <v>1</v>
      </c>
      <c r="AK155">
        <v>1</v>
      </c>
      <c r="AL155">
        <v>1</v>
      </c>
      <c r="AN155">
        <v>0</v>
      </c>
      <c r="AO155">
        <v>0</v>
      </c>
      <c r="AP155">
        <v>0</v>
      </c>
      <c r="AQ155">
        <v>0</v>
      </c>
      <c r="AR155">
        <v>0</v>
      </c>
      <c r="AS155" t="s">
        <v>3</v>
      </c>
      <c r="AT155">
        <v>11.9</v>
      </c>
      <c r="AU155" t="s">
        <v>3</v>
      </c>
      <c r="AV155">
        <v>0</v>
      </c>
      <c r="AW155">
        <v>1</v>
      </c>
      <c r="AX155">
        <v>-1</v>
      </c>
      <c r="AY155">
        <v>0</v>
      </c>
      <c r="AZ155">
        <v>0</v>
      </c>
      <c r="BA155" t="s">
        <v>3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CX155">
        <f>Y155*Source!I1492</f>
        <v>0</v>
      </c>
      <c r="CY155">
        <f>AA155</f>
        <v>2653.46</v>
      </c>
      <c r="CZ155">
        <f>AE155</f>
        <v>2653.46</v>
      </c>
      <c r="DA155">
        <f>AI155</f>
        <v>1</v>
      </c>
      <c r="DB155">
        <f t="shared" si="25"/>
        <v>31576.17</v>
      </c>
      <c r="DC155">
        <f t="shared" si="26"/>
        <v>0</v>
      </c>
    </row>
    <row r="156" spans="1:107" x14ac:dyDescent="0.2">
      <c r="A156">
        <f>ROW(Source!A1529)</f>
        <v>1529</v>
      </c>
      <c r="B156">
        <v>36286615</v>
      </c>
      <c r="C156">
        <v>36291374</v>
      </c>
      <c r="D156">
        <v>34861490</v>
      </c>
      <c r="E156">
        <v>23</v>
      </c>
      <c r="F156">
        <v>1</v>
      </c>
      <c r="G156">
        <v>23</v>
      </c>
      <c r="H156">
        <v>1</v>
      </c>
      <c r="I156" t="s">
        <v>348</v>
      </c>
      <c r="J156" t="s">
        <v>3</v>
      </c>
      <c r="K156" t="s">
        <v>349</v>
      </c>
      <c r="L156">
        <v>1191</v>
      </c>
      <c r="N156">
        <v>1013</v>
      </c>
      <c r="O156" t="s">
        <v>350</v>
      </c>
      <c r="P156" t="s">
        <v>350</v>
      </c>
      <c r="Q156">
        <v>1</v>
      </c>
      <c r="W156">
        <v>0</v>
      </c>
      <c r="X156">
        <v>476480486</v>
      </c>
      <c r="Y156">
        <v>0.82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1</v>
      </c>
      <c r="AJ156">
        <v>1</v>
      </c>
      <c r="AK156">
        <v>1</v>
      </c>
      <c r="AL156">
        <v>1</v>
      </c>
      <c r="AN156">
        <v>0</v>
      </c>
      <c r="AO156">
        <v>1</v>
      </c>
      <c r="AP156">
        <v>0</v>
      </c>
      <c r="AQ156">
        <v>0</v>
      </c>
      <c r="AR156">
        <v>0</v>
      </c>
      <c r="AS156" t="s">
        <v>3</v>
      </c>
      <c r="AT156">
        <v>0.82</v>
      </c>
      <c r="AU156" t="s">
        <v>3</v>
      </c>
      <c r="AV156">
        <v>1</v>
      </c>
      <c r="AW156">
        <v>2</v>
      </c>
      <c r="AX156">
        <v>36291379</v>
      </c>
      <c r="AY156">
        <v>1</v>
      </c>
      <c r="AZ156">
        <v>0</v>
      </c>
      <c r="BA156">
        <v>140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CX156">
        <f>Y156*Source!I1529</f>
        <v>0</v>
      </c>
      <c r="CY156">
        <f>AD156</f>
        <v>0</v>
      </c>
      <c r="CZ156">
        <f>AH156</f>
        <v>0</v>
      </c>
      <c r="DA156">
        <f>AL156</f>
        <v>1</v>
      </c>
      <c r="DB156">
        <f t="shared" si="25"/>
        <v>0</v>
      </c>
      <c r="DC156">
        <f t="shared" si="26"/>
        <v>0</v>
      </c>
    </row>
    <row r="157" spans="1:107" x14ac:dyDescent="0.2">
      <c r="A157">
        <f>ROW(Source!A1529)</f>
        <v>1529</v>
      </c>
      <c r="B157">
        <v>36286615</v>
      </c>
      <c r="C157">
        <v>36291374</v>
      </c>
      <c r="D157">
        <v>34886101</v>
      </c>
      <c r="E157">
        <v>1</v>
      </c>
      <c r="F157">
        <v>1</v>
      </c>
      <c r="G157">
        <v>23</v>
      </c>
      <c r="H157">
        <v>2</v>
      </c>
      <c r="I157" t="s">
        <v>397</v>
      </c>
      <c r="J157" t="s">
        <v>398</v>
      </c>
      <c r="K157" t="s">
        <v>399</v>
      </c>
      <c r="L157">
        <v>1368</v>
      </c>
      <c r="N157">
        <v>1011</v>
      </c>
      <c r="O157" t="s">
        <v>354</v>
      </c>
      <c r="P157" t="s">
        <v>354</v>
      </c>
      <c r="Q157">
        <v>1</v>
      </c>
      <c r="W157">
        <v>0</v>
      </c>
      <c r="X157">
        <v>98306237</v>
      </c>
      <c r="Y157">
        <v>0.04</v>
      </c>
      <c r="AA157">
        <v>0</v>
      </c>
      <c r="AB157">
        <v>1869.26</v>
      </c>
      <c r="AC157">
        <v>392.58</v>
      </c>
      <c r="AD157">
        <v>0</v>
      </c>
      <c r="AE157">
        <v>0</v>
      </c>
      <c r="AF157">
        <v>1869.26</v>
      </c>
      <c r="AG157">
        <v>392.58</v>
      </c>
      <c r="AH157">
        <v>0</v>
      </c>
      <c r="AI157">
        <v>1</v>
      </c>
      <c r="AJ157">
        <v>1</v>
      </c>
      <c r="AK157">
        <v>1</v>
      </c>
      <c r="AL157">
        <v>1</v>
      </c>
      <c r="AN157">
        <v>0</v>
      </c>
      <c r="AO157">
        <v>1</v>
      </c>
      <c r="AP157">
        <v>0</v>
      </c>
      <c r="AQ157">
        <v>0</v>
      </c>
      <c r="AR157">
        <v>0</v>
      </c>
      <c r="AS157" t="s">
        <v>3</v>
      </c>
      <c r="AT157">
        <v>0.04</v>
      </c>
      <c r="AU157" t="s">
        <v>3</v>
      </c>
      <c r="AV157">
        <v>0</v>
      </c>
      <c r="AW157">
        <v>2</v>
      </c>
      <c r="AX157">
        <v>36291380</v>
      </c>
      <c r="AY157">
        <v>1</v>
      </c>
      <c r="AZ157">
        <v>0</v>
      </c>
      <c r="BA157">
        <v>141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CX157">
        <f>Y157*Source!I1529</f>
        <v>0</v>
      </c>
      <c r="CY157">
        <f>AB157</f>
        <v>1869.26</v>
      </c>
      <c r="CZ157">
        <f>AF157</f>
        <v>1869.26</v>
      </c>
      <c r="DA157">
        <f>AJ157</f>
        <v>1</v>
      </c>
      <c r="DB157">
        <f t="shared" si="25"/>
        <v>74.77</v>
      </c>
      <c r="DC157">
        <f t="shared" si="26"/>
        <v>15.7</v>
      </c>
    </row>
    <row r="158" spans="1:107" x14ac:dyDescent="0.2">
      <c r="A158">
        <f>ROW(Source!A1529)</f>
        <v>1529</v>
      </c>
      <c r="B158">
        <v>36286615</v>
      </c>
      <c r="C158">
        <v>36291374</v>
      </c>
      <c r="D158">
        <v>34886127</v>
      </c>
      <c r="E158">
        <v>1</v>
      </c>
      <c r="F158">
        <v>1</v>
      </c>
      <c r="G158">
        <v>23</v>
      </c>
      <c r="H158">
        <v>2</v>
      </c>
      <c r="I158" t="s">
        <v>445</v>
      </c>
      <c r="J158" t="s">
        <v>446</v>
      </c>
      <c r="K158" t="s">
        <v>447</v>
      </c>
      <c r="L158">
        <v>1368</v>
      </c>
      <c r="N158">
        <v>1011</v>
      </c>
      <c r="O158" t="s">
        <v>354</v>
      </c>
      <c r="P158" t="s">
        <v>354</v>
      </c>
      <c r="Q158">
        <v>1</v>
      </c>
      <c r="W158">
        <v>0</v>
      </c>
      <c r="X158">
        <v>-1588844029</v>
      </c>
      <c r="Y158">
        <v>0.41</v>
      </c>
      <c r="AA158">
        <v>0</v>
      </c>
      <c r="AB158">
        <v>913.4</v>
      </c>
      <c r="AC158">
        <v>625.46</v>
      </c>
      <c r="AD158">
        <v>0</v>
      </c>
      <c r="AE158">
        <v>0</v>
      </c>
      <c r="AF158">
        <v>913.4</v>
      </c>
      <c r="AG158">
        <v>625.46</v>
      </c>
      <c r="AH158">
        <v>0</v>
      </c>
      <c r="AI158">
        <v>1</v>
      </c>
      <c r="AJ158">
        <v>1</v>
      </c>
      <c r="AK158">
        <v>1</v>
      </c>
      <c r="AL158">
        <v>1</v>
      </c>
      <c r="AN158">
        <v>0</v>
      </c>
      <c r="AO158">
        <v>1</v>
      </c>
      <c r="AP158">
        <v>0</v>
      </c>
      <c r="AQ158">
        <v>0</v>
      </c>
      <c r="AR158">
        <v>0</v>
      </c>
      <c r="AS158" t="s">
        <v>3</v>
      </c>
      <c r="AT158">
        <v>0.41</v>
      </c>
      <c r="AU158" t="s">
        <v>3</v>
      </c>
      <c r="AV158">
        <v>0</v>
      </c>
      <c r="AW158">
        <v>2</v>
      </c>
      <c r="AX158">
        <v>36291381</v>
      </c>
      <c r="AY158">
        <v>1</v>
      </c>
      <c r="AZ158">
        <v>0</v>
      </c>
      <c r="BA158">
        <v>142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CX158">
        <f>Y158*Source!I1529</f>
        <v>0</v>
      </c>
      <c r="CY158">
        <f>AB158</f>
        <v>913.4</v>
      </c>
      <c r="CZ158">
        <f>AF158</f>
        <v>913.4</v>
      </c>
      <c r="DA158">
        <f>AJ158</f>
        <v>1</v>
      </c>
      <c r="DB158">
        <f t="shared" si="25"/>
        <v>374.49</v>
      </c>
      <c r="DC158">
        <f t="shared" si="26"/>
        <v>256.44</v>
      </c>
    </row>
    <row r="159" spans="1:107" x14ac:dyDescent="0.2">
      <c r="A159">
        <f>ROW(Source!A1529)</f>
        <v>1529</v>
      </c>
      <c r="B159">
        <v>36286615</v>
      </c>
      <c r="C159">
        <v>36291374</v>
      </c>
      <c r="D159">
        <v>34891405</v>
      </c>
      <c r="E159">
        <v>1</v>
      </c>
      <c r="F159">
        <v>1</v>
      </c>
      <c r="G159">
        <v>23</v>
      </c>
      <c r="H159">
        <v>3</v>
      </c>
      <c r="I159" t="s">
        <v>286</v>
      </c>
      <c r="J159" t="s">
        <v>289</v>
      </c>
      <c r="K159" t="s">
        <v>287</v>
      </c>
      <c r="L159">
        <v>1035</v>
      </c>
      <c r="N159">
        <v>1013</v>
      </c>
      <c r="O159" t="s">
        <v>288</v>
      </c>
      <c r="P159" t="s">
        <v>288</v>
      </c>
      <c r="Q159">
        <v>1</v>
      </c>
      <c r="W159">
        <v>0</v>
      </c>
      <c r="X159">
        <v>-168027605</v>
      </c>
      <c r="Y159">
        <v>4.0000000000000001E-3</v>
      </c>
      <c r="AA159">
        <v>28107.11</v>
      </c>
      <c r="AB159">
        <v>0</v>
      </c>
      <c r="AC159">
        <v>0</v>
      </c>
      <c r="AD159">
        <v>0</v>
      </c>
      <c r="AE159">
        <v>28107.11</v>
      </c>
      <c r="AF159">
        <v>0</v>
      </c>
      <c r="AG159">
        <v>0</v>
      </c>
      <c r="AH159">
        <v>0</v>
      </c>
      <c r="AI159">
        <v>1</v>
      </c>
      <c r="AJ159">
        <v>1</v>
      </c>
      <c r="AK159">
        <v>1</v>
      </c>
      <c r="AL159">
        <v>1</v>
      </c>
      <c r="AN159">
        <v>0</v>
      </c>
      <c r="AO159">
        <v>0</v>
      </c>
      <c r="AP159">
        <v>0</v>
      </c>
      <c r="AQ159">
        <v>0</v>
      </c>
      <c r="AR159">
        <v>0</v>
      </c>
      <c r="AS159" t="s">
        <v>3</v>
      </c>
      <c r="AT159">
        <v>4.0000000000000001E-3</v>
      </c>
      <c r="AU159" t="s">
        <v>3</v>
      </c>
      <c r="AV159">
        <v>0</v>
      </c>
      <c r="AW159">
        <v>1</v>
      </c>
      <c r="AX159">
        <v>-1</v>
      </c>
      <c r="AY159">
        <v>0</v>
      </c>
      <c r="AZ159">
        <v>0</v>
      </c>
      <c r="BA159" t="s">
        <v>3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CX159">
        <f>Y159*Source!I1529</f>
        <v>0</v>
      </c>
      <c r="CY159">
        <f>AA159</f>
        <v>28107.11</v>
      </c>
      <c r="CZ159">
        <f>AE159</f>
        <v>28107.11</v>
      </c>
      <c r="DA159">
        <f>AI159</f>
        <v>1</v>
      </c>
      <c r="DB159">
        <f t="shared" si="25"/>
        <v>112.43</v>
      </c>
      <c r="DC159">
        <f t="shared" si="26"/>
        <v>0</v>
      </c>
    </row>
    <row r="160" spans="1:107" x14ac:dyDescent="0.2">
      <c r="A160">
        <f>ROW(Source!A1531)</f>
        <v>1531</v>
      </c>
      <c r="B160">
        <v>36286615</v>
      </c>
      <c r="C160">
        <v>36291384</v>
      </c>
      <c r="D160">
        <v>34861490</v>
      </c>
      <c r="E160">
        <v>23</v>
      </c>
      <c r="F160">
        <v>1</v>
      </c>
      <c r="G160">
        <v>23</v>
      </c>
      <c r="H160">
        <v>1</v>
      </c>
      <c r="I160" t="s">
        <v>348</v>
      </c>
      <c r="J160" t="s">
        <v>3</v>
      </c>
      <c r="K160" t="s">
        <v>349</v>
      </c>
      <c r="L160">
        <v>1191</v>
      </c>
      <c r="N160">
        <v>1013</v>
      </c>
      <c r="O160" t="s">
        <v>350</v>
      </c>
      <c r="P160" t="s">
        <v>350</v>
      </c>
      <c r="Q160">
        <v>1</v>
      </c>
      <c r="W160">
        <v>0</v>
      </c>
      <c r="X160">
        <v>476480486</v>
      </c>
      <c r="Y160">
        <v>2.35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1</v>
      </c>
      <c r="AJ160">
        <v>1</v>
      </c>
      <c r="AK160">
        <v>1</v>
      </c>
      <c r="AL160">
        <v>1</v>
      </c>
      <c r="AN160">
        <v>0</v>
      </c>
      <c r="AO160">
        <v>1</v>
      </c>
      <c r="AP160">
        <v>0</v>
      </c>
      <c r="AQ160">
        <v>0</v>
      </c>
      <c r="AR160">
        <v>0</v>
      </c>
      <c r="AS160" t="s">
        <v>3</v>
      </c>
      <c r="AT160">
        <v>2.35</v>
      </c>
      <c r="AU160" t="s">
        <v>3</v>
      </c>
      <c r="AV160">
        <v>1</v>
      </c>
      <c r="AW160">
        <v>2</v>
      </c>
      <c r="AX160">
        <v>36291391</v>
      </c>
      <c r="AY160">
        <v>1</v>
      </c>
      <c r="AZ160">
        <v>0</v>
      </c>
      <c r="BA160">
        <v>144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CX160">
        <f>Y160*Source!I1531</f>
        <v>0</v>
      </c>
      <c r="CY160">
        <f>AD160</f>
        <v>0</v>
      </c>
      <c r="CZ160">
        <f>AH160</f>
        <v>0</v>
      </c>
      <c r="DA160">
        <f>AL160</f>
        <v>1</v>
      </c>
      <c r="DB160">
        <f t="shared" si="25"/>
        <v>0</v>
      </c>
      <c r="DC160">
        <f t="shared" si="26"/>
        <v>0</v>
      </c>
    </row>
    <row r="161" spans="1:107" x14ac:dyDescent="0.2">
      <c r="A161">
        <f>ROW(Source!A1531)</f>
        <v>1531</v>
      </c>
      <c r="B161">
        <v>36286615</v>
      </c>
      <c r="C161">
        <v>36291384</v>
      </c>
      <c r="D161">
        <v>34886261</v>
      </c>
      <c r="E161">
        <v>1</v>
      </c>
      <c r="F161">
        <v>1</v>
      </c>
      <c r="G161">
        <v>23</v>
      </c>
      <c r="H161">
        <v>2</v>
      </c>
      <c r="I161" t="s">
        <v>448</v>
      </c>
      <c r="J161" t="s">
        <v>449</v>
      </c>
      <c r="K161" t="s">
        <v>450</v>
      </c>
      <c r="L161">
        <v>1368</v>
      </c>
      <c r="N161">
        <v>1011</v>
      </c>
      <c r="O161" t="s">
        <v>354</v>
      </c>
      <c r="P161" t="s">
        <v>354</v>
      </c>
      <c r="Q161">
        <v>1</v>
      </c>
      <c r="W161">
        <v>0</v>
      </c>
      <c r="X161">
        <v>-1106868731</v>
      </c>
      <c r="Y161">
        <v>0.51</v>
      </c>
      <c r="AA161">
        <v>0</v>
      </c>
      <c r="AB161">
        <v>90.81</v>
      </c>
      <c r="AC161">
        <v>28.3</v>
      </c>
      <c r="AD161">
        <v>0</v>
      </c>
      <c r="AE161">
        <v>0</v>
      </c>
      <c r="AF161">
        <v>90.81</v>
      </c>
      <c r="AG161">
        <v>28.3</v>
      </c>
      <c r="AH161">
        <v>0</v>
      </c>
      <c r="AI161">
        <v>1</v>
      </c>
      <c r="AJ161">
        <v>1</v>
      </c>
      <c r="AK161">
        <v>1</v>
      </c>
      <c r="AL161">
        <v>1</v>
      </c>
      <c r="AN161">
        <v>0</v>
      </c>
      <c r="AO161">
        <v>1</v>
      </c>
      <c r="AP161">
        <v>0</v>
      </c>
      <c r="AQ161">
        <v>0</v>
      </c>
      <c r="AR161">
        <v>0</v>
      </c>
      <c r="AS161" t="s">
        <v>3</v>
      </c>
      <c r="AT161">
        <v>0.51</v>
      </c>
      <c r="AU161" t="s">
        <v>3</v>
      </c>
      <c r="AV161">
        <v>0</v>
      </c>
      <c r="AW161">
        <v>2</v>
      </c>
      <c r="AX161">
        <v>36291392</v>
      </c>
      <c r="AY161">
        <v>1</v>
      </c>
      <c r="AZ161">
        <v>0</v>
      </c>
      <c r="BA161">
        <v>145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CX161">
        <f>Y161*Source!I1531</f>
        <v>0</v>
      </c>
      <c r="CY161">
        <f>AB161</f>
        <v>90.81</v>
      </c>
      <c r="CZ161">
        <f>AF161</f>
        <v>90.81</v>
      </c>
      <c r="DA161">
        <f>AJ161</f>
        <v>1</v>
      </c>
      <c r="DB161">
        <f t="shared" si="25"/>
        <v>46.31</v>
      </c>
      <c r="DC161">
        <f t="shared" si="26"/>
        <v>14.43</v>
      </c>
    </row>
    <row r="162" spans="1:107" x14ac:dyDescent="0.2">
      <c r="A162">
        <f>ROW(Source!A1531)</f>
        <v>1531</v>
      </c>
      <c r="B162">
        <v>36286615</v>
      </c>
      <c r="C162">
        <v>36291384</v>
      </c>
      <c r="D162">
        <v>34886337</v>
      </c>
      <c r="E162">
        <v>1</v>
      </c>
      <c r="F162">
        <v>1</v>
      </c>
      <c r="G162">
        <v>23</v>
      </c>
      <c r="H162">
        <v>2</v>
      </c>
      <c r="I162" t="s">
        <v>451</v>
      </c>
      <c r="J162" t="s">
        <v>452</v>
      </c>
      <c r="K162" t="s">
        <v>453</v>
      </c>
      <c r="L162">
        <v>1368</v>
      </c>
      <c r="N162">
        <v>1011</v>
      </c>
      <c r="O162" t="s">
        <v>354</v>
      </c>
      <c r="P162" t="s">
        <v>354</v>
      </c>
      <c r="Q162">
        <v>1</v>
      </c>
      <c r="W162">
        <v>0</v>
      </c>
      <c r="X162">
        <v>1162947820</v>
      </c>
      <c r="Y162">
        <v>0.51</v>
      </c>
      <c r="AA162">
        <v>0</v>
      </c>
      <c r="AB162">
        <v>501.3</v>
      </c>
      <c r="AC162">
        <v>307.17</v>
      </c>
      <c r="AD162">
        <v>0</v>
      </c>
      <c r="AE162">
        <v>0</v>
      </c>
      <c r="AF162">
        <v>501.3</v>
      </c>
      <c r="AG162">
        <v>307.17</v>
      </c>
      <c r="AH162">
        <v>0</v>
      </c>
      <c r="AI162">
        <v>1</v>
      </c>
      <c r="AJ162">
        <v>1</v>
      </c>
      <c r="AK162">
        <v>1</v>
      </c>
      <c r="AL162">
        <v>1</v>
      </c>
      <c r="AN162">
        <v>0</v>
      </c>
      <c r="AO162">
        <v>1</v>
      </c>
      <c r="AP162">
        <v>0</v>
      </c>
      <c r="AQ162">
        <v>0</v>
      </c>
      <c r="AR162">
        <v>0</v>
      </c>
      <c r="AS162" t="s">
        <v>3</v>
      </c>
      <c r="AT162">
        <v>0.51</v>
      </c>
      <c r="AU162" t="s">
        <v>3</v>
      </c>
      <c r="AV162">
        <v>0</v>
      </c>
      <c r="AW162">
        <v>2</v>
      </c>
      <c r="AX162">
        <v>36291393</v>
      </c>
      <c r="AY162">
        <v>1</v>
      </c>
      <c r="AZ162">
        <v>0</v>
      </c>
      <c r="BA162">
        <v>146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CX162">
        <f>Y162*Source!I1531</f>
        <v>0</v>
      </c>
      <c r="CY162">
        <f>AB162</f>
        <v>501.3</v>
      </c>
      <c r="CZ162">
        <f>AF162</f>
        <v>501.3</v>
      </c>
      <c r="DA162">
        <f>AJ162</f>
        <v>1</v>
      </c>
      <c r="DB162">
        <f t="shared" si="25"/>
        <v>255.66</v>
      </c>
      <c r="DC162">
        <f t="shared" si="26"/>
        <v>156.66</v>
      </c>
    </row>
    <row r="163" spans="1:107" x14ac:dyDescent="0.2">
      <c r="A163">
        <f>ROW(Source!A1531)</f>
        <v>1531</v>
      </c>
      <c r="B163">
        <v>36286615</v>
      </c>
      <c r="C163">
        <v>36291384</v>
      </c>
      <c r="D163">
        <v>34888852</v>
      </c>
      <c r="E163">
        <v>1</v>
      </c>
      <c r="F163">
        <v>1</v>
      </c>
      <c r="G163">
        <v>23</v>
      </c>
      <c r="H163">
        <v>3</v>
      </c>
      <c r="I163" t="s">
        <v>454</v>
      </c>
      <c r="J163" t="s">
        <v>455</v>
      </c>
      <c r="K163" t="s">
        <v>456</v>
      </c>
      <c r="L163">
        <v>1301</v>
      </c>
      <c r="N163">
        <v>1003</v>
      </c>
      <c r="O163" t="s">
        <v>457</v>
      </c>
      <c r="P163" t="s">
        <v>457</v>
      </c>
      <c r="Q163">
        <v>1</v>
      </c>
      <c r="W163">
        <v>0</v>
      </c>
      <c r="X163">
        <v>1983311919</v>
      </c>
      <c r="Y163">
        <v>12</v>
      </c>
      <c r="AA163">
        <v>24.53</v>
      </c>
      <c r="AB163">
        <v>0</v>
      </c>
      <c r="AC163">
        <v>0</v>
      </c>
      <c r="AD163">
        <v>0</v>
      </c>
      <c r="AE163">
        <v>24.53</v>
      </c>
      <c r="AF163">
        <v>0</v>
      </c>
      <c r="AG163">
        <v>0</v>
      </c>
      <c r="AH163">
        <v>0</v>
      </c>
      <c r="AI163">
        <v>1</v>
      </c>
      <c r="AJ163">
        <v>1</v>
      </c>
      <c r="AK163">
        <v>1</v>
      </c>
      <c r="AL163">
        <v>1</v>
      </c>
      <c r="AN163">
        <v>0</v>
      </c>
      <c r="AO163">
        <v>1</v>
      </c>
      <c r="AP163">
        <v>0</v>
      </c>
      <c r="AQ163">
        <v>0</v>
      </c>
      <c r="AR163">
        <v>0</v>
      </c>
      <c r="AS163" t="s">
        <v>3</v>
      </c>
      <c r="AT163">
        <v>12</v>
      </c>
      <c r="AU163" t="s">
        <v>3</v>
      </c>
      <c r="AV163">
        <v>0</v>
      </c>
      <c r="AW163">
        <v>2</v>
      </c>
      <c r="AX163">
        <v>36291394</v>
      </c>
      <c r="AY163">
        <v>1</v>
      </c>
      <c r="AZ163">
        <v>0</v>
      </c>
      <c r="BA163">
        <v>147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CX163">
        <f>Y163*Source!I1531</f>
        <v>0</v>
      </c>
      <c r="CY163">
        <f>AA163</f>
        <v>24.53</v>
      </c>
      <c r="CZ163">
        <f>AE163</f>
        <v>24.53</v>
      </c>
      <c r="DA163">
        <f>AI163</f>
        <v>1</v>
      </c>
      <c r="DB163">
        <f t="shared" si="25"/>
        <v>294.36</v>
      </c>
      <c r="DC163">
        <f t="shared" si="26"/>
        <v>0</v>
      </c>
    </row>
    <row r="164" spans="1:107" x14ac:dyDescent="0.2">
      <c r="A164">
        <f>ROW(Source!A1531)</f>
        <v>1531</v>
      </c>
      <c r="B164">
        <v>36286615</v>
      </c>
      <c r="C164">
        <v>36291384</v>
      </c>
      <c r="D164">
        <v>34889276</v>
      </c>
      <c r="E164">
        <v>1</v>
      </c>
      <c r="F164">
        <v>1</v>
      </c>
      <c r="G164">
        <v>23</v>
      </c>
      <c r="H164">
        <v>3</v>
      </c>
      <c r="I164" t="s">
        <v>293</v>
      </c>
      <c r="J164" t="s">
        <v>296</v>
      </c>
      <c r="K164" t="s">
        <v>294</v>
      </c>
      <c r="L164">
        <v>1346</v>
      </c>
      <c r="N164">
        <v>1009</v>
      </c>
      <c r="O164" t="s">
        <v>295</v>
      </c>
      <c r="P164" t="s">
        <v>295</v>
      </c>
      <c r="Q164">
        <v>1</v>
      </c>
      <c r="W164">
        <v>1</v>
      </c>
      <c r="X164">
        <v>-447900901</v>
      </c>
      <c r="Y164">
        <v>-6.6</v>
      </c>
      <c r="AA164">
        <v>123.47</v>
      </c>
      <c r="AB164">
        <v>0</v>
      </c>
      <c r="AC164">
        <v>0</v>
      </c>
      <c r="AD164">
        <v>0</v>
      </c>
      <c r="AE164">
        <v>123.47</v>
      </c>
      <c r="AF164">
        <v>0</v>
      </c>
      <c r="AG164">
        <v>0</v>
      </c>
      <c r="AH164">
        <v>0</v>
      </c>
      <c r="AI164">
        <v>1</v>
      </c>
      <c r="AJ164">
        <v>1</v>
      </c>
      <c r="AK164">
        <v>1</v>
      </c>
      <c r="AL164">
        <v>1</v>
      </c>
      <c r="AN164">
        <v>0</v>
      </c>
      <c r="AO164">
        <v>1</v>
      </c>
      <c r="AP164">
        <v>0</v>
      </c>
      <c r="AQ164">
        <v>0</v>
      </c>
      <c r="AR164">
        <v>0</v>
      </c>
      <c r="AS164" t="s">
        <v>3</v>
      </c>
      <c r="AT164">
        <v>-6.6</v>
      </c>
      <c r="AU164" t="s">
        <v>3</v>
      </c>
      <c r="AV164">
        <v>0</v>
      </c>
      <c r="AW164">
        <v>2</v>
      </c>
      <c r="AX164">
        <v>36291395</v>
      </c>
      <c r="AY164">
        <v>1</v>
      </c>
      <c r="AZ164">
        <v>6144</v>
      </c>
      <c r="BA164">
        <v>148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CX164">
        <f>Y164*Source!I1531</f>
        <v>0</v>
      </c>
      <c r="CY164">
        <f>AA164</f>
        <v>123.47</v>
      </c>
      <c r="CZ164">
        <f>AE164</f>
        <v>123.47</v>
      </c>
      <c r="DA164">
        <f>AI164</f>
        <v>1</v>
      </c>
      <c r="DB164">
        <f t="shared" si="25"/>
        <v>-814.9</v>
      </c>
      <c r="DC164">
        <f t="shared" si="26"/>
        <v>0</v>
      </c>
    </row>
    <row r="165" spans="1:107" x14ac:dyDescent="0.2">
      <c r="A165">
        <f>ROW(Source!A1531)</f>
        <v>1531</v>
      </c>
      <c r="B165">
        <v>36286615</v>
      </c>
      <c r="C165">
        <v>36291384</v>
      </c>
      <c r="D165">
        <v>34889315</v>
      </c>
      <c r="E165">
        <v>1</v>
      </c>
      <c r="F165">
        <v>1</v>
      </c>
      <c r="G165">
        <v>23</v>
      </c>
      <c r="H165">
        <v>3</v>
      </c>
      <c r="I165" t="s">
        <v>297</v>
      </c>
      <c r="J165" t="s">
        <v>299</v>
      </c>
      <c r="K165" t="s">
        <v>298</v>
      </c>
      <c r="L165">
        <v>1346</v>
      </c>
      <c r="N165">
        <v>1009</v>
      </c>
      <c r="O165" t="s">
        <v>295</v>
      </c>
      <c r="P165" t="s">
        <v>295</v>
      </c>
      <c r="Q165">
        <v>1</v>
      </c>
      <c r="W165">
        <v>0</v>
      </c>
      <c r="X165">
        <v>-244892506</v>
      </c>
      <c r="Y165">
        <v>6.6</v>
      </c>
      <c r="AA165">
        <v>131.59</v>
      </c>
      <c r="AB165">
        <v>0</v>
      </c>
      <c r="AC165">
        <v>0</v>
      </c>
      <c r="AD165">
        <v>0</v>
      </c>
      <c r="AE165">
        <v>131.59</v>
      </c>
      <c r="AF165">
        <v>0</v>
      </c>
      <c r="AG165">
        <v>0</v>
      </c>
      <c r="AH165">
        <v>0</v>
      </c>
      <c r="AI165">
        <v>1</v>
      </c>
      <c r="AJ165">
        <v>1</v>
      </c>
      <c r="AK165">
        <v>1</v>
      </c>
      <c r="AL165">
        <v>1</v>
      </c>
      <c r="AN165">
        <v>0</v>
      </c>
      <c r="AO165">
        <v>0</v>
      </c>
      <c r="AP165">
        <v>0</v>
      </c>
      <c r="AQ165">
        <v>0</v>
      </c>
      <c r="AR165">
        <v>0</v>
      </c>
      <c r="AS165" t="s">
        <v>3</v>
      </c>
      <c r="AT165">
        <v>6.6</v>
      </c>
      <c r="AU165" t="s">
        <v>3</v>
      </c>
      <c r="AV165">
        <v>0</v>
      </c>
      <c r="AW165">
        <v>1</v>
      </c>
      <c r="AX165">
        <v>-1</v>
      </c>
      <c r="AY165">
        <v>0</v>
      </c>
      <c r="AZ165">
        <v>0</v>
      </c>
      <c r="BA165" t="s">
        <v>3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CX165">
        <f>Y165*Source!I1531</f>
        <v>0</v>
      </c>
      <c r="CY165">
        <f>AA165</f>
        <v>131.59</v>
      </c>
      <c r="CZ165">
        <f>AE165</f>
        <v>131.59</v>
      </c>
      <c r="DA165">
        <f>AI165</f>
        <v>1</v>
      </c>
      <c r="DB165">
        <f t="shared" si="25"/>
        <v>868.49</v>
      </c>
      <c r="DC165">
        <f t="shared" si="26"/>
        <v>0</v>
      </c>
    </row>
    <row r="166" spans="1:107" x14ac:dyDescent="0.2">
      <c r="A166">
        <f>ROW(Source!A1534)</f>
        <v>1534</v>
      </c>
      <c r="B166">
        <v>36286615</v>
      </c>
      <c r="C166">
        <v>36291398</v>
      </c>
      <c r="D166">
        <v>34861490</v>
      </c>
      <c r="E166">
        <v>23</v>
      </c>
      <c r="F166">
        <v>1</v>
      </c>
      <c r="G166">
        <v>23</v>
      </c>
      <c r="H166">
        <v>1</v>
      </c>
      <c r="I166" t="s">
        <v>348</v>
      </c>
      <c r="J166" t="s">
        <v>3</v>
      </c>
      <c r="K166" t="s">
        <v>349</v>
      </c>
      <c r="L166">
        <v>1191</v>
      </c>
      <c r="N166">
        <v>1013</v>
      </c>
      <c r="O166" t="s">
        <v>350</v>
      </c>
      <c r="P166" t="s">
        <v>350</v>
      </c>
      <c r="Q166">
        <v>1</v>
      </c>
      <c r="W166">
        <v>0</v>
      </c>
      <c r="X166">
        <v>476480486</v>
      </c>
      <c r="Y166">
        <v>0.23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1</v>
      </c>
      <c r="AJ166">
        <v>1</v>
      </c>
      <c r="AK166">
        <v>1</v>
      </c>
      <c r="AL166">
        <v>1</v>
      </c>
      <c r="AN166">
        <v>0</v>
      </c>
      <c r="AO166">
        <v>1</v>
      </c>
      <c r="AP166">
        <v>0</v>
      </c>
      <c r="AQ166">
        <v>0</v>
      </c>
      <c r="AR166">
        <v>0</v>
      </c>
      <c r="AS166" t="s">
        <v>3</v>
      </c>
      <c r="AT166">
        <v>0.23</v>
      </c>
      <c r="AU166" t="s">
        <v>3</v>
      </c>
      <c r="AV166">
        <v>1</v>
      </c>
      <c r="AW166">
        <v>2</v>
      </c>
      <c r="AX166">
        <v>36291402</v>
      </c>
      <c r="AY166">
        <v>1</v>
      </c>
      <c r="AZ166">
        <v>0</v>
      </c>
      <c r="BA166">
        <v>149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CX166">
        <f>Y166*Source!I1534</f>
        <v>0</v>
      </c>
      <c r="CY166">
        <f>AD166</f>
        <v>0</v>
      </c>
      <c r="CZ166">
        <f>AH166</f>
        <v>0</v>
      </c>
      <c r="DA166">
        <f>AL166</f>
        <v>1</v>
      </c>
      <c r="DB166">
        <f t="shared" si="25"/>
        <v>0</v>
      </c>
      <c r="DC166">
        <f t="shared" si="26"/>
        <v>0</v>
      </c>
    </row>
    <row r="167" spans="1:107" x14ac:dyDescent="0.2">
      <c r="A167">
        <f>ROW(Source!A1534)</f>
        <v>1534</v>
      </c>
      <c r="B167">
        <v>36286615</v>
      </c>
      <c r="C167">
        <v>36291398</v>
      </c>
      <c r="D167">
        <v>34886138</v>
      </c>
      <c r="E167">
        <v>1</v>
      </c>
      <c r="F167">
        <v>1</v>
      </c>
      <c r="G167">
        <v>23</v>
      </c>
      <c r="H167">
        <v>2</v>
      </c>
      <c r="I167" t="s">
        <v>458</v>
      </c>
      <c r="J167" t="s">
        <v>459</v>
      </c>
      <c r="K167" t="s">
        <v>460</v>
      </c>
      <c r="L167">
        <v>1368</v>
      </c>
      <c r="N167">
        <v>1011</v>
      </c>
      <c r="O167" t="s">
        <v>354</v>
      </c>
      <c r="P167" t="s">
        <v>354</v>
      </c>
      <c r="Q167">
        <v>1</v>
      </c>
      <c r="W167">
        <v>0</v>
      </c>
      <c r="X167">
        <v>1145284604</v>
      </c>
      <c r="Y167">
        <v>0.06</v>
      </c>
      <c r="AA167">
        <v>0</v>
      </c>
      <c r="AB167">
        <v>1806.54</v>
      </c>
      <c r="AC167">
        <v>351.75</v>
      </c>
      <c r="AD167">
        <v>0</v>
      </c>
      <c r="AE167">
        <v>0</v>
      </c>
      <c r="AF167">
        <v>1806.54</v>
      </c>
      <c r="AG167">
        <v>351.75</v>
      </c>
      <c r="AH167">
        <v>0</v>
      </c>
      <c r="AI167">
        <v>1</v>
      </c>
      <c r="AJ167">
        <v>1</v>
      </c>
      <c r="AK167">
        <v>1</v>
      </c>
      <c r="AL167">
        <v>1</v>
      </c>
      <c r="AN167">
        <v>0</v>
      </c>
      <c r="AO167">
        <v>1</v>
      </c>
      <c r="AP167">
        <v>0</v>
      </c>
      <c r="AQ167">
        <v>0</v>
      </c>
      <c r="AR167">
        <v>0</v>
      </c>
      <c r="AS167" t="s">
        <v>3</v>
      </c>
      <c r="AT167">
        <v>0.06</v>
      </c>
      <c r="AU167" t="s">
        <v>3</v>
      </c>
      <c r="AV167">
        <v>0</v>
      </c>
      <c r="AW167">
        <v>2</v>
      </c>
      <c r="AX167">
        <v>36291403</v>
      </c>
      <c r="AY167">
        <v>1</v>
      </c>
      <c r="AZ167">
        <v>0</v>
      </c>
      <c r="BA167">
        <v>150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CX167">
        <f>Y167*Source!I1534</f>
        <v>0</v>
      </c>
      <c r="CY167">
        <f>AB167</f>
        <v>1806.54</v>
      </c>
      <c r="CZ167">
        <f>AF167</f>
        <v>1806.54</v>
      </c>
      <c r="DA167">
        <f>AJ167</f>
        <v>1</v>
      </c>
      <c r="DB167">
        <f t="shared" si="25"/>
        <v>108.39</v>
      </c>
      <c r="DC167">
        <f t="shared" si="26"/>
        <v>21.11</v>
      </c>
    </row>
    <row r="168" spans="1:107" x14ac:dyDescent="0.2">
      <c r="A168">
        <f>ROW(Source!A1534)</f>
        <v>1534</v>
      </c>
      <c r="B168">
        <v>36286615</v>
      </c>
      <c r="C168">
        <v>36291398</v>
      </c>
      <c r="D168">
        <v>34887336</v>
      </c>
      <c r="E168">
        <v>1</v>
      </c>
      <c r="F168">
        <v>1</v>
      </c>
      <c r="G168">
        <v>23</v>
      </c>
      <c r="H168">
        <v>3</v>
      </c>
      <c r="I168" t="s">
        <v>461</v>
      </c>
      <c r="J168" t="s">
        <v>462</v>
      </c>
      <c r="K168" t="s">
        <v>463</v>
      </c>
      <c r="L168">
        <v>1348</v>
      </c>
      <c r="N168">
        <v>1009</v>
      </c>
      <c r="O168" t="s">
        <v>171</v>
      </c>
      <c r="P168" t="s">
        <v>171</v>
      </c>
      <c r="Q168">
        <v>1000</v>
      </c>
      <c r="W168">
        <v>0</v>
      </c>
      <c r="X168">
        <v>2009948288</v>
      </c>
      <c r="Y168">
        <v>5.2999999999999998E-4</v>
      </c>
      <c r="AA168">
        <v>67600.97</v>
      </c>
      <c r="AB168">
        <v>0</v>
      </c>
      <c r="AC168">
        <v>0</v>
      </c>
      <c r="AD168">
        <v>0</v>
      </c>
      <c r="AE168">
        <v>67600.97</v>
      </c>
      <c r="AF168">
        <v>0</v>
      </c>
      <c r="AG168">
        <v>0</v>
      </c>
      <c r="AH168">
        <v>0</v>
      </c>
      <c r="AI168">
        <v>1</v>
      </c>
      <c r="AJ168">
        <v>1</v>
      </c>
      <c r="AK168">
        <v>1</v>
      </c>
      <c r="AL168">
        <v>1</v>
      </c>
      <c r="AN168">
        <v>0</v>
      </c>
      <c r="AO168">
        <v>1</v>
      </c>
      <c r="AP168">
        <v>0</v>
      </c>
      <c r="AQ168">
        <v>0</v>
      </c>
      <c r="AR168">
        <v>0</v>
      </c>
      <c r="AS168" t="s">
        <v>3</v>
      </c>
      <c r="AT168">
        <v>5.2999999999999998E-4</v>
      </c>
      <c r="AU168" t="s">
        <v>3</v>
      </c>
      <c r="AV168">
        <v>0</v>
      </c>
      <c r="AW168">
        <v>2</v>
      </c>
      <c r="AX168">
        <v>36291404</v>
      </c>
      <c r="AY168">
        <v>1</v>
      </c>
      <c r="AZ168">
        <v>0</v>
      </c>
      <c r="BA168">
        <v>151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CX168">
        <f>Y168*Source!I1534</f>
        <v>0</v>
      </c>
      <c r="CY168">
        <f>AA168</f>
        <v>67600.97</v>
      </c>
      <c r="CZ168">
        <f>AE168</f>
        <v>67600.97</v>
      </c>
      <c r="DA168">
        <f>AI168</f>
        <v>1</v>
      </c>
      <c r="DB168">
        <f t="shared" si="25"/>
        <v>35.83</v>
      </c>
      <c r="DC168">
        <f t="shared" si="26"/>
        <v>0</v>
      </c>
    </row>
    <row r="169" spans="1:107" x14ac:dyDescent="0.2">
      <c r="A169">
        <f>ROW(Source!A1641)</f>
        <v>1641</v>
      </c>
      <c r="B169">
        <v>36286615</v>
      </c>
      <c r="C169">
        <v>36291571</v>
      </c>
      <c r="D169">
        <v>34861490</v>
      </c>
      <c r="E169">
        <v>23</v>
      </c>
      <c r="F169">
        <v>1</v>
      </c>
      <c r="G169">
        <v>23</v>
      </c>
      <c r="H169">
        <v>1</v>
      </c>
      <c r="I169" t="s">
        <v>348</v>
      </c>
      <c r="J169" t="s">
        <v>3</v>
      </c>
      <c r="K169" t="s">
        <v>349</v>
      </c>
      <c r="L169">
        <v>1191</v>
      </c>
      <c r="N169">
        <v>1013</v>
      </c>
      <c r="O169" t="s">
        <v>350</v>
      </c>
      <c r="P169" t="s">
        <v>350</v>
      </c>
      <c r="Q169">
        <v>1</v>
      </c>
      <c r="W169">
        <v>0</v>
      </c>
      <c r="X169">
        <v>476480486</v>
      </c>
      <c r="Y169">
        <v>76.7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1</v>
      </c>
      <c r="AJ169">
        <v>1</v>
      </c>
      <c r="AK169">
        <v>1</v>
      </c>
      <c r="AL169">
        <v>1</v>
      </c>
      <c r="AN169">
        <v>0</v>
      </c>
      <c r="AO169">
        <v>1</v>
      </c>
      <c r="AP169">
        <v>0</v>
      </c>
      <c r="AQ169">
        <v>0</v>
      </c>
      <c r="AR169">
        <v>0</v>
      </c>
      <c r="AS169" t="s">
        <v>3</v>
      </c>
      <c r="AT169">
        <v>76.7</v>
      </c>
      <c r="AU169" t="s">
        <v>3</v>
      </c>
      <c r="AV169">
        <v>1</v>
      </c>
      <c r="AW169">
        <v>2</v>
      </c>
      <c r="AX169">
        <v>36291573</v>
      </c>
      <c r="AY169">
        <v>1</v>
      </c>
      <c r="AZ169">
        <v>0</v>
      </c>
      <c r="BA169">
        <v>152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CX169">
        <f>Y169*Source!I1641</f>
        <v>0</v>
      </c>
      <c r="CY169">
        <f>AD169</f>
        <v>0</v>
      </c>
      <c r="CZ169">
        <f>AH169</f>
        <v>0</v>
      </c>
      <c r="DA169">
        <f>AL169</f>
        <v>1</v>
      </c>
      <c r="DB169">
        <f t="shared" si="25"/>
        <v>0</v>
      </c>
      <c r="DC169">
        <f t="shared" si="26"/>
        <v>0</v>
      </c>
    </row>
    <row r="170" spans="1:107" x14ac:dyDescent="0.2">
      <c r="A170">
        <f>ROW(Source!A1642)</f>
        <v>1642</v>
      </c>
      <c r="B170">
        <v>36286615</v>
      </c>
      <c r="C170">
        <v>36291574</v>
      </c>
      <c r="D170">
        <v>34885903</v>
      </c>
      <c r="E170">
        <v>1</v>
      </c>
      <c r="F170">
        <v>1</v>
      </c>
      <c r="G170">
        <v>23</v>
      </c>
      <c r="H170">
        <v>2</v>
      </c>
      <c r="I170" t="s">
        <v>421</v>
      </c>
      <c r="J170" t="s">
        <v>422</v>
      </c>
      <c r="K170" t="s">
        <v>423</v>
      </c>
      <c r="L170">
        <v>1368</v>
      </c>
      <c r="N170">
        <v>1011</v>
      </c>
      <c r="O170" t="s">
        <v>354</v>
      </c>
      <c r="P170" t="s">
        <v>354</v>
      </c>
      <c r="Q170">
        <v>1</v>
      </c>
      <c r="W170">
        <v>0</v>
      </c>
      <c r="X170">
        <v>1762296550</v>
      </c>
      <c r="Y170">
        <v>5.3699999999999998E-2</v>
      </c>
      <c r="AA170">
        <v>0</v>
      </c>
      <c r="AB170">
        <v>1367.15</v>
      </c>
      <c r="AC170">
        <v>410.31</v>
      </c>
      <c r="AD170">
        <v>0</v>
      </c>
      <c r="AE170">
        <v>0</v>
      </c>
      <c r="AF170">
        <v>1367.15</v>
      </c>
      <c r="AG170">
        <v>410.31</v>
      </c>
      <c r="AH170">
        <v>0</v>
      </c>
      <c r="AI170">
        <v>1</v>
      </c>
      <c r="AJ170">
        <v>1</v>
      </c>
      <c r="AK170">
        <v>1</v>
      </c>
      <c r="AL170">
        <v>1</v>
      </c>
      <c r="AN170">
        <v>0</v>
      </c>
      <c r="AO170">
        <v>1</v>
      </c>
      <c r="AP170">
        <v>0</v>
      </c>
      <c r="AQ170">
        <v>0</v>
      </c>
      <c r="AR170">
        <v>0</v>
      </c>
      <c r="AS170" t="s">
        <v>3</v>
      </c>
      <c r="AT170">
        <v>5.3699999999999998E-2</v>
      </c>
      <c r="AU170" t="s">
        <v>3</v>
      </c>
      <c r="AV170">
        <v>0</v>
      </c>
      <c r="AW170">
        <v>2</v>
      </c>
      <c r="AX170">
        <v>36291576</v>
      </c>
      <c r="AY170">
        <v>1</v>
      </c>
      <c r="AZ170">
        <v>0</v>
      </c>
      <c r="BA170">
        <v>153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CX170">
        <f>Y170*Source!I1642</f>
        <v>0</v>
      </c>
      <c r="CY170">
        <f>AB170</f>
        <v>1367.15</v>
      </c>
      <c r="CZ170">
        <f>AF170</f>
        <v>1367.15</v>
      </c>
      <c r="DA170">
        <f>AJ170</f>
        <v>1</v>
      </c>
      <c r="DB170">
        <f t="shared" si="25"/>
        <v>73.42</v>
      </c>
      <c r="DC170">
        <f t="shared" si="26"/>
        <v>22.03</v>
      </c>
    </row>
    <row r="171" spans="1:107" x14ac:dyDescent="0.2">
      <c r="A171">
        <f>ROW(Source!A1643)</f>
        <v>1643</v>
      </c>
      <c r="B171">
        <v>36286615</v>
      </c>
      <c r="C171">
        <v>36291577</v>
      </c>
      <c r="D171">
        <v>34886658</v>
      </c>
      <c r="E171">
        <v>1</v>
      </c>
      <c r="F171">
        <v>1</v>
      </c>
      <c r="G171">
        <v>23</v>
      </c>
      <c r="H171">
        <v>2</v>
      </c>
      <c r="I171" t="s">
        <v>424</v>
      </c>
      <c r="J171" t="s">
        <v>425</v>
      </c>
      <c r="K171" t="s">
        <v>426</v>
      </c>
      <c r="L171">
        <v>1368</v>
      </c>
      <c r="N171">
        <v>1011</v>
      </c>
      <c r="O171" t="s">
        <v>354</v>
      </c>
      <c r="P171" t="s">
        <v>354</v>
      </c>
      <c r="Q171">
        <v>1</v>
      </c>
      <c r="W171">
        <v>0</v>
      </c>
      <c r="X171">
        <v>-1020451548</v>
      </c>
      <c r="Y171">
        <v>0.02</v>
      </c>
      <c r="AA171">
        <v>0</v>
      </c>
      <c r="AB171">
        <v>905.74</v>
      </c>
      <c r="AC171">
        <v>271.23</v>
      </c>
      <c r="AD171">
        <v>0</v>
      </c>
      <c r="AE171">
        <v>0</v>
      </c>
      <c r="AF171">
        <v>905.74</v>
      </c>
      <c r="AG171">
        <v>271.23</v>
      </c>
      <c r="AH171">
        <v>0</v>
      </c>
      <c r="AI171">
        <v>1</v>
      </c>
      <c r="AJ171">
        <v>1</v>
      </c>
      <c r="AK171">
        <v>1</v>
      </c>
      <c r="AL171">
        <v>1</v>
      </c>
      <c r="AN171">
        <v>0</v>
      </c>
      <c r="AO171">
        <v>1</v>
      </c>
      <c r="AP171">
        <v>0</v>
      </c>
      <c r="AQ171">
        <v>0</v>
      </c>
      <c r="AR171">
        <v>0</v>
      </c>
      <c r="AS171" t="s">
        <v>3</v>
      </c>
      <c r="AT171">
        <v>0.02</v>
      </c>
      <c r="AU171" t="s">
        <v>3</v>
      </c>
      <c r="AV171">
        <v>0</v>
      </c>
      <c r="AW171">
        <v>2</v>
      </c>
      <c r="AX171">
        <v>36291580</v>
      </c>
      <c r="AY171">
        <v>1</v>
      </c>
      <c r="AZ171">
        <v>0</v>
      </c>
      <c r="BA171">
        <v>154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CX171">
        <f>Y171*Source!I1643</f>
        <v>0</v>
      </c>
      <c r="CY171">
        <f>AB171</f>
        <v>905.74</v>
      </c>
      <c r="CZ171">
        <f>AF171</f>
        <v>905.74</v>
      </c>
      <c r="DA171">
        <f>AJ171</f>
        <v>1</v>
      </c>
      <c r="DB171">
        <f t="shared" si="25"/>
        <v>18.11</v>
      </c>
      <c r="DC171">
        <f t="shared" si="26"/>
        <v>5.42</v>
      </c>
    </row>
    <row r="172" spans="1:107" x14ac:dyDescent="0.2">
      <c r="A172">
        <f>ROW(Source!A1643)</f>
        <v>1643</v>
      </c>
      <c r="B172">
        <v>36286615</v>
      </c>
      <c r="C172">
        <v>36291577</v>
      </c>
      <c r="D172">
        <v>34886659</v>
      </c>
      <c r="E172">
        <v>1</v>
      </c>
      <c r="F172">
        <v>1</v>
      </c>
      <c r="G172">
        <v>23</v>
      </c>
      <c r="H172">
        <v>2</v>
      </c>
      <c r="I172" t="s">
        <v>427</v>
      </c>
      <c r="J172" t="s">
        <v>428</v>
      </c>
      <c r="K172" t="s">
        <v>429</v>
      </c>
      <c r="L172">
        <v>1368</v>
      </c>
      <c r="N172">
        <v>1011</v>
      </c>
      <c r="O172" t="s">
        <v>354</v>
      </c>
      <c r="P172" t="s">
        <v>354</v>
      </c>
      <c r="Q172">
        <v>1</v>
      </c>
      <c r="W172">
        <v>0</v>
      </c>
      <c r="X172">
        <v>2064999308</v>
      </c>
      <c r="Y172">
        <v>1.7999999999999999E-2</v>
      </c>
      <c r="AA172">
        <v>0</v>
      </c>
      <c r="AB172">
        <v>950.87</v>
      </c>
      <c r="AC172">
        <v>271.5</v>
      </c>
      <c r="AD172">
        <v>0</v>
      </c>
      <c r="AE172">
        <v>0</v>
      </c>
      <c r="AF172">
        <v>950.87</v>
      </c>
      <c r="AG172">
        <v>271.5</v>
      </c>
      <c r="AH172">
        <v>0</v>
      </c>
      <c r="AI172">
        <v>1</v>
      </c>
      <c r="AJ172">
        <v>1</v>
      </c>
      <c r="AK172">
        <v>1</v>
      </c>
      <c r="AL172">
        <v>1</v>
      </c>
      <c r="AN172">
        <v>0</v>
      </c>
      <c r="AO172">
        <v>1</v>
      </c>
      <c r="AP172">
        <v>0</v>
      </c>
      <c r="AQ172">
        <v>0</v>
      </c>
      <c r="AR172">
        <v>0</v>
      </c>
      <c r="AS172" t="s">
        <v>3</v>
      </c>
      <c r="AT172">
        <v>1.7999999999999999E-2</v>
      </c>
      <c r="AU172" t="s">
        <v>3</v>
      </c>
      <c r="AV172">
        <v>0</v>
      </c>
      <c r="AW172">
        <v>2</v>
      </c>
      <c r="AX172">
        <v>36291581</v>
      </c>
      <c r="AY172">
        <v>1</v>
      </c>
      <c r="AZ172">
        <v>0</v>
      </c>
      <c r="BA172">
        <v>155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CX172">
        <f>Y172*Source!I1643</f>
        <v>0</v>
      </c>
      <c r="CY172">
        <f>AB172</f>
        <v>950.87</v>
      </c>
      <c r="CZ172">
        <f>AF172</f>
        <v>950.87</v>
      </c>
      <c r="DA172">
        <f>AJ172</f>
        <v>1</v>
      </c>
      <c r="DB172">
        <f t="shared" si="25"/>
        <v>17.12</v>
      </c>
      <c r="DC172">
        <f t="shared" si="26"/>
        <v>4.8899999999999997</v>
      </c>
    </row>
    <row r="173" spans="1:107" x14ac:dyDescent="0.2">
      <c r="A173">
        <f>ROW(Source!A1644)</f>
        <v>1644</v>
      </c>
      <c r="B173">
        <v>36286615</v>
      </c>
      <c r="C173">
        <v>36291582</v>
      </c>
      <c r="D173">
        <v>34861490</v>
      </c>
      <c r="E173">
        <v>23</v>
      </c>
      <c r="F173">
        <v>1</v>
      </c>
      <c r="G173">
        <v>23</v>
      </c>
      <c r="H173">
        <v>1</v>
      </c>
      <c r="I173" t="s">
        <v>348</v>
      </c>
      <c r="J173" t="s">
        <v>3</v>
      </c>
      <c r="K173" t="s">
        <v>349</v>
      </c>
      <c r="L173">
        <v>1191</v>
      </c>
      <c r="N173">
        <v>1013</v>
      </c>
      <c r="O173" t="s">
        <v>350</v>
      </c>
      <c r="P173" t="s">
        <v>350</v>
      </c>
      <c r="Q173">
        <v>1</v>
      </c>
      <c r="W173">
        <v>0</v>
      </c>
      <c r="X173">
        <v>476480486</v>
      </c>
      <c r="Y173">
        <v>1.02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1</v>
      </c>
      <c r="AJ173">
        <v>1</v>
      </c>
      <c r="AK173">
        <v>1</v>
      </c>
      <c r="AL173">
        <v>1</v>
      </c>
      <c r="AN173">
        <v>0</v>
      </c>
      <c r="AO173">
        <v>1</v>
      </c>
      <c r="AP173">
        <v>0</v>
      </c>
      <c r="AQ173">
        <v>0</v>
      </c>
      <c r="AR173">
        <v>0</v>
      </c>
      <c r="AS173" t="s">
        <v>3</v>
      </c>
      <c r="AT173">
        <v>1.02</v>
      </c>
      <c r="AU173" t="s">
        <v>3</v>
      </c>
      <c r="AV173">
        <v>1</v>
      </c>
      <c r="AW173">
        <v>2</v>
      </c>
      <c r="AX173">
        <v>36291584</v>
      </c>
      <c r="AY173">
        <v>1</v>
      </c>
      <c r="AZ173">
        <v>0</v>
      </c>
      <c r="BA173">
        <v>156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CX173">
        <f>Y173*Source!I1644</f>
        <v>0</v>
      </c>
      <c r="CY173">
        <f>AD173</f>
        <v>0</v>
      </c>
      <c r="CZ173">
        <f>AH173</f>
        <v>0</v>
      </c>
      <c r="DA173">
        <f>AL173</f>
        <v>1</v>
      </c>
      <c r="DB173">
        <f t="shared" si="25"/>
        <v>0</v>
      </c>
      <c r="DC173">
        <f t="shared" si="26"/>
        <v>0</v>
      </c>
    </row>
    <row r="174" spans="1:107" x14ac:dyDescent="0.2">
      <c r="A174">
        <f>ROW(Source!A1645)</f>
        <v>1645</v>
      </c>
      <c r="B174">
        <v>36286615</v>
      </c>
      <c r="C174">
        <v>36291585</v>
      </c>
      <c r="D174">
        <v>34886658</v>
      </c>
      <c r="E174">
        <v>1</v>
      </c>
      <c r="F174">
        <v>1</v>
      </c>
      <c r="G174">
        <v>23</v>
      </c>
      <c r="H174">
        <v>2</v>
      </c>
      <c r="I174" t="s">
        <v>424</v>
      </c>
      <c r="J174" t="s">
        <v>425</v>
      </c>
      <c r="K174" t="s">
        <v>426</v>
      </c>
      <c r="L174">
        <v>1368</v>
      </c>
      <c r="N174">
        <v>1011</v>
      </c>
      <c r="O174" t="s">
        <v>354</v>
      </c>
      <c r="P174" t="s">
        <v>354</v>
      </c>
      <c r="Q174">
        <v>1</v>
      </c>
      <c r="W174">
        <v>0</v>
      </c>
      <c r="X174">
        <v>-1020451548</v>
      </c>
      <c r="Y174">
        <v>5.3999999999999999E-2</v>
      </c>
      <c r="AA174">
        <v>0</v>
      </c>
      <c r="AB174">
        <v>905.74</v>
      </c>
      <c r="AC174">
        <v>271.23</v>
      </c>
      <c r="AD174">
        <v>0</v>
      </c>
      <c r="AE174">
        <v>0</v>
      </c>
      <c r="AF174">
        <v>905.74</v>
      </c>
      <c r="AG174">
        <v>271.23</v>
      </c>
      <c r="AH174">
        <v>0</v>
      </c>
      <c r="AI174">
        <v>1</v>
      </c>
      <c r="AJ174">
        <v>1</v>
      </c>
      <c r="AK174">
        <v>1</v>
      </c>
      <c r="AL174">
        <v>1</v>
      </c>
      <c r="AN174">
        <v>0</v>
      </c>
      <c r="AO174">
        <v>1</v>
      </c>
      <c r="AP174">
        <v>0</v>
      </c>
      <c r="AQ174">
        <v>0</v>
      </c>
      <c r="AR174">
        <v>0</v>
      </c>
      <c r="AS174" t="s">
        <v>3</v>
      </c>
      <c r="AT174">
        <v>5.3999999999999999E-2</v>
      </c>
      <c r="AU174" t="s">
        <v>3</v>
      </c>
      <c r="AV174">
        <v>0</v>
      </c>
      <c r="AW174">
        <v>2</v>
      </c>
      <c r="AX174">
        <v>36291588</v>
      </c>
      <c r="AY174">
        <v>1</v>
      </c>
      <c r="AZ174">
        <v>0</v>
      </c>
      <c r="BA174">
        <v>157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CX174">
        <f>Y174*Source!I1645</f>
        <v>0</v>
      </c>
      <c r="CY174">
        <f>AB174</f>
        <v>905.74</v>
      </c>
      <c r="CZ174">
        <f>AF174</f>
        <v>905.74</v>
      </c>
      <c r="DA174">
        <f>AJ174</f>
        <v>1</v>
      </c>
      <c r="DB174">
        <f t="shared" si="25"/>
        <v>48.91</v>
      </c>
      <c r="DC174">
        <f t="shared" si="26"/>
        <v>14.65</v>
      </c>
    </row>
    <row r="175" spans="1:107" x14ac:dyDescent="0.2">
      <c r="A175">
        <f>ROW(Source!A1645)</f>
        <v>1645</v>
      </c>
      <c r="B175">
        <v>36286615</v>
      </c>
      <c r="C175">
        <v>36291585</v>
      </c>
      <c r="D175">
        <v>34886659</v>
      </c>
      <c r="E175">
        <v>1</v>
      </c>
      <c r="F175">
        <v>1</v>
      </c>
      <c r="G175">
        <v>23</v>
      </c>
      <c r="H175">
        <v>2</v>
      </c>
      <c r="I175" t="s">
        <v>427</v>
      </c>
      <c r="J175" t="s">
        <v>428</v>
      </c>
      <c r="K175" t="s">
        <v>429</v>
      </c>
      <c r="L175">
        <v>1368</v>
      </c>
      <c r="N175">
        <v>1011</v>
      </c>
      <c r="O175" t="s">
        <v>354</v>
      </c>
      <c r="P175" t="s">
        <v>354</v>
      </c>
      <c r="Q175">
        <v>1</v>
      </c>
      <c r="W175">
        <v>0</v>
      </c>
      <c r="X175">
        <v>2064999308</v>
      </c>
      <c r="Y175">
        <v>5.5E-2</v>
      </c>
      <c r="AA175">
        <v>0</v>
      </c>
      <c r="AB175">
        <v>950.87</v>
      </c>
      <c r="AC175">
        <v>271.5</v>
      </c>
      <c r="AD175">
        <v>0</v>
      </c>
      <c r="AE175">
        <v>0</v>
      </c>
      <c r="AF175">
        <v>950.87</v>
      </c>
      <c r="AG175">
        <v>271.5</v>
      </c>
      <c r="AH175">
        <v>0</v>
      </c>
      <c r="AI175">
        <v>1</v>
      </c>
      <c r="AJ175">
        <v>1</v>
      </c>
      <c r="AK175">
        <v>1</v>
      </c>
      <c r="AL175">
        <v>1</v>
      </c>
      <c r="AN175">
        <v>0</v>
      </c>
      <c r="AO175">
        <v>1</v>
      </c>
      <c r="AP175">
        <v>0</v>
      </c>
      <c r="AQ175">
        <v>0</v>
      </c>
      <c r="AR175">
        <v>0</v>
      </c>
      <c r="AS175" t="s">
        <v>3</v>
      </c>
      <c r="AT175">
        <v>5.5E-2</v>
      </c>
      <c r="AU175" t="s">
        <v>3</v>
      </c>
      <c r="AV175">
        <v>0</v>
      </c>
      <c r="AW175">
        <v>2</v>
      </c>
      <c r="AX175">
        <v>36291589</v>
      </c>
      <c r="AY175">
        <v>1</v>
      </c>
      <c r="AZ175">
        <v>0</v>
      </c>
      <c r="BA175">
        <v>158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CX175">
        <f>Y175*Source!I1645</f>
        <v>0</v>
      </c>
      <c r="CY175">
        <f>AB175</f>
        <v>950.87</v>
      </c>
      <c r="CZ175">
        <f>AF175</f>
        <v>950.87</v>
      </c>
      <c r="DA175">
        <f>AJ175</f>
        <v>1</v>
      </c>
      <c r="DB175">
        <f t="shared" si="25"/>
        <v>52.3</v>
      </c>
      <c r="DC175">
        <f t="shared" si="26"/>
        <v>14.93</v>
      </c>
    </row>
    <row r="176" spans="1:107" x14ac:dyDescent="0.2">
      <c r="A176">
        <f>ROW(Source!A1646)</f>
        <v>1646</v>
      </c>
      <c r="B176">
        <v>36286615</v>
      </c>
      <c r="C176">
        <v>36291590</v>
      </c>
      <c r="D176">
        <v>34886658</v>
      </c>
      <c r="E176">
        <v>1</v>
      </c>
      <c r="F176">
        <v>1</v>
      </c>
      <c r="G176">
        <v>23</v>
      </c>
      <c r="H176">
        <v>2</v>
      </c>
      <c r="I176" t="s">
        <v>424</v>
      </c>
      <c r="J176" t="s">
        <v>425</v>
      </c>
      <c r="K176" t="s">
        <v>426</v>
      </c>
      <c r="L176">
        <v>1368</v>
      </c>
      <c r="N176">
        <v>1011</v>
      </c>
      <c r="O176" t="s">
        <v>354</v>
      </c>
      <c r="P176" t="s">
        <v>354</v>
      </c>
      <c r="Q176">
        <v>1</v>
      </c>
      <c r="W176">
        <v>0</v>
      </c>
      <c r="X176">
        <v>-1020451548</v>
      </c>
      <c r="Y176">
        <v>0.26</v>
      </c>
      <c r="AA176">
        <v>0</v>
      </c>
      <c r="AB176">
        <v>905.74</v>
      </c>
      <c r="AC176">
        <v>271.23</v>
      </c>
      <c r="AD176">
        <v>0</v>
      </c>
      <c r="AE176">
        <v>0</v>
      </c>
      <c r="AF176">
        <v>905.74</v>
      </c>
      <c r="AG176">
        <v>271.23</v>
      </c>
      <c r="AH176">
        <v>0</v>
      </c>
      <c r="AI176">
        <v>1</v>
      </c>
      <c r="AJ176">
        <v>1</v>
      </c>
      <c r="AK176">
        <v>1</v>
      </c>
      <c r="AL176">
        <v>1</v>
      </c>
      <c r="AN176">
        <v>0</v>
      </c>
      <c r="AO176">
        <v>1</v>
      </c>
      <c r="AP176">
        <v>1</v>
      </c>
      <c r="AQ176">
        <v>0</v>
      </c>
      <c r="AR176">
        <v>0</v>
      </c>
      <c r="AS176" t="s">
        <v>3</v>
      </c>
      <c r="AT176">
        <v>0.01</v>
      </c>
      <c r="AU176" t="s">
        <v>186</v>
      </c>
      <c r="AV176">
        <v>0</v>
      </c>
      <c r="AW176">
        <v>2</v>
      </c>
      <c r="AX176">
        <v>36291593</v>
      </c>
      <c r="AY176">
        <v>1</v>
      </c>
      <c r="AZ176">
        <v>0</v>
      </c>
      <c r="BA176">
        <v>159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CX176">
        <f>Y176*Source!I1646</f>
        <v>0</v>
      </c>
      <c r="CY176">
        <f>AB176</f>
        <v>905.74</v>
      </c>
      <c r="CZ176">
        <f>AF176</f>
        <v>905.74</v>
      </c>
      <c r="DA176">
        <f>AJ176</f>
        <v>1</v>
      </c>
      <c r="DB176">
        <f>ROUND((ROUND(AT176*CZ176,2)*26),6)</f>
        <v>235.56</v>
      </c>
      <c r="DC176">
        <f>ROUND((ROUND(AT176*AG176,2)*26),6)</f>
        <v>70.459999999999994</v>
      </c>
    </row>
    <row r="177" spans="1:107" x14ac:dyDescent="0.2">
      <c r="A177">
        <f>ROW(Source!A1646)</f>
        <v>1646</v>
      </c>
      <c r="B177">
        <v>36286615</v>
      </c>
      <c r="C177">
        <v>36291590</v>
      </c>
      <c r="D177">
        <v>34886659</v>
      </c>
      <c r="E177">
        <v>1</v>
      </c>
      <c r="F177">
        <v>1</v>
      </c>
      <c r="G177">
        <v>23</v>
      </c>
      <c r="H177">
        <v>2</v>
      </c>
      <c r="I177" t="s">
        <v>427</v>
      </c>
      <c r="J177" t="s">
        <v>428</v>
      </c>
      <c r="K177" t="s">
        <v>429</v>
      </c>
      <c r="L177">
        <v>1368</v>
      </c>
      <c r="N177">
        <v>1011</v>
      </c>
      <c r="O177" t="s">
        <v>354</v>
      </c>
      <c r="P177" t="s">
        <v>354</v>
      </c>
      <c r="Q177">
        <v>1</v>
      </c>
      <c r="W177">
        <v>0</v>
      </c>
      <c r="X177">
        <v>2064999308</v>
      </c>
      <c r="Y177">
        <v>0.20800000000000002</v>
      </c>
      <c r="AA177">
        <v>0</v>
      </c>
      <c r="AB177">
        <v>950.87</v>
      </c>
      <c r="AC177">
        <v>271.5</v>
      </c>
      <c r="AD177">
        <v>0</v>
      </c>
      <c r="AE177">
        <v>0</v>
      </c>
      <c r="AF177">
        <v>950.87</v>
      </c>
      <c r="AG177">
        <v>271.5</v>
      </c>
      <c r="AH177">
        <v>0</v>
      </c>
      <c r="AI177">
        <v>1</v>
      </c>
      <c r="AJ177">
        <v>1</v>
      </c>
      <c r="AK177">
        <v>1</v>
      </c>
      <c r="AL177">
        <v>1</v>
      </c>
      <c r="AN177">
        <v>0</v>
      </c>
      <c r="AO177">
        <v>1</v>
      </c>
      <c r="AP177">
        <v>1</v>
      </c>
      <c r="AQ177">
        <v>0</v>
      </c>
      <c r="AR177">
        <v>0</v>
      </c>
      <c r="AS177" t="s">
        <v>3</v>
      </c>
      <c r="AT177">
        <v>8.0000000000000002E-3</v>
      </c>
      <c r="AU177" t="s">
        <v>186</v>
      </c>
      <c r="AV177">
        <v>0</v>
      </c>
      <c r="AW177">
        <v>2</v>
      </c>
      <c r="AX177">
        <v>36291594</v>
      </c>
      <c r="AY177">
        <v>1</v>
      </c>
      <c r="AZ177">
        <v>0</v>
      </c>
      <c r="BA177">
        <v>160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CX177">
        <f>Y177*Source!I1646</f>
        <v>0</v>
      </c>
      <c r="CY177">
        <f>AB177</f>
        <v>950.87</v>
      </c>
      <c r="CZ177">
        <f>AF177</f>
        <v>950.87</v>
      </c>
      <c r="DA177">
        <f>AJ177</f>
        <v>1</v>
      </c>
      <c r="DB177">
        <f>ROUND((ROUND(AT177*CZ177,2)*26),6)</f>
        <v>197.86</v>
      </c>
      <c r="DC177">
        <f>ROUND((ROUND(AT177*AG177,2)*26),6)</f>
        <v>56.42</v>
      </c>
    </row>
    <row r="178" spans="1:107" x14ac:dyDescent="0.2">
      <c r="A178">
        <f>ROW(Source!A1682)</f>
        <v>1682</v>
      </c>
      <c r="B178">
        <v>36286615</v>
      </c>
      <c r="C178">
        <v>36291651</v>
      </c>
      <c r="D178">
        <v>34861490</v>
      </c>
      <c r="E178">
        <v>23</v>
      </c>
      <c r="F178">
        <v>1</v>
      </c>
      <c r="G178">
        <v>23</v>
      </c>
      <c r="H178">
        <v>1</v>
      </c>
      <c r="I178" t="s">
        <v>348</v>
      </c>
      <c r="J178" t="s">
        <v>3</v>
      </c>
      <c r="K178" t="s">
        <v>349</v>
      </c>
      <c r="L178">
        <v>1191</v>
      </c>
      <c r="N178">
        <v>1013</v>
      </c>
      <c r="O178" t="s">
        <v>350</v>
      </c>
      <c r="P178" t="s">
        <v>350</v>
      </c>
      <c r="Q178">
        <v>1</v>
      </c>
      <c r="W178">
        <v>0</v>
      </c>
      <c r="X178">
        <v>476480486</v>
      </c>
      <c r="Y178">
        <v>16.559999999999999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1</v>
      </c>
      <c r="AJ178">
        <v>1</v>
      </c>
      <c r="AK178">
        <v>1</v>
      </c>
      <c r="AL178">
        <v>1</v>
      </c>
      <c r="AN178">
        <v>0</v>
      </c>
      <c r="AO178">
        <v>1</v>
      </c>
      <c r="AP178">
        <v>0</v>
      </c>
      <c r="AQ178">
        <v>0</v>
      </c>
      <c r="AR178">
        <v>0</v>
      </c>
      <c r="AS178" t="s">
        <v>3</v>
      </c>
      <c r="AT178">
        <v>16.559999999999999</v>
      </c>
      <c r="AU178" t="s">
        <v>3</v>
      </c>
      <c r="AV178">
        <v>1</v>
      </c>
      <c r="AW178">
        <v>2</v>
      </c>
      <c r="AX178">
        <v>36291660</v>
      </c>
      <c r="AY178">
        <v>1</v>
      </c>
      <c r="AZ178">
        <v>0</v>
      </c>
      <c r="BA178">
        <v>161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CX178">
        <f>Y178*Source!I1682</f>
        <v>0</v>
      </c>
      <c r="CY178">
        <f>AD178</f>
        <v>0</v>
      </c>
      <c r="CZ178">
        <f>AH178</f>
        <v>0</v>
      </c>
      <c r="DA178">
        <f>AL178</f>
        <v>1</v>
      </c>
      <c r="DB178">
        <f t="shared" ref="DB178:DB209" si="27">ROUND(ROUND(AT178*CZ178,2),6)</f>
        <v>0</v>
      </c>
      <c r="DC178">
        <f t="shared" ref="DC178:DC209" si="28">ROUND(ROUND(AT178*AG178,2),6)</f>
        <v>0</v>
      </c>
    </row>
    <row r="179" spans="1:107" x14ac:dyDescent="0.2">
      <c r="A179">
        <f>ROW(Source!A1682)</f>
        <v>1682</v>
      </c>
      <c r="B179">
        <v>36286615</v>
      </c>
      <c r="C179">
        <v>36291651</v>
      </c>
      <c r="D179">
        <v>34885945</v>
      </c>
      <c r="E179">
        <v>1</v>
      </c>
      <c r="F179">
        <v>1</v>
      </c>
      <c r="G179">
        <v>23</v>
      </c>
      <c r="H179">
        <v>2</v>
      </c>
      <c r="I179" t="s">
        <v>430</v>
      </c>
      <c r="J179" t="s">
        <v>431</v>
      </c>
      <c r="K179" t="s">
        <v>432</v>
      </c>
      <c r="L179">
        <v>1368</v>
      </c>
      <c r="N179">
        <v>1011</v>
      </c>
      <c r="O179" t="s">
        <v>354</v>
      </c>
      <c r="P179" t="s">
        <v>354</v>
      </c>
      <c r="Q179">
        <v>1</v>
      </c>
      <c r="W179">
        <v>0</v>
      </c>
      <c r="X179">
        <v>-504945243</v>
      </c>
      <c r="Y179">
        <v>2.08</v>
      </c>
      <c r="AA179">
        <v>0</v>
      </c>
      <c r="AB179">
        <v>1095.69</v>
      </c>
      <c r="AC179">
        <v>472.96</v>
      </c>
      <c r="AD179">
        <v>0</v>
      </c>
      <c r="AE179">
        <v>0</v>
      </c>
      <c r="AF179">
        <v>1095.69</v>
      </c>
      <c r="AG179">
        <v>472.96</v>
      </c>
      <c r="AH179">
        <v>0</v>
      </c>
      <c r="AI179">
        <v>1</v>
      </c>
      <c r="AJ179">
        <v>1</v>
      </c>
      <c r="AK179">
        <v>1</v>
      </c>
      <c r="AL179">
        <v>1</v>
      </c>
      <c r="AN179">
        <v>0</v>
      </c>
      <c r="AO179">
        <v>1</v>
      </c>
      <c r="AP179">
        <v>0</v>
      </c>
      <c r="AQ179">
        <v>0</v>
      </c>
      <c r="AR179">
        <v>0</v>
      </c>
      <c r="AS179" t="s">
        <v>3</v>
      </c>
      <c r="AT179">
        <v>2.08</v>
      </c>
      <c r="AU179" t="s">
        <v>3</v>
      </c>
      <c r="AV179">
        <v>0</v>
      </c>
      <c r="AW179">
        <v>2</v>
      </c>
      <c r="AX179">
        <v>36291661</v>
      </c>
      <c r="AY179">
        <v>1</v>
      </c>
      <c r="AZ179">
        <v>0</v>
      </c>
      <c r="BA179">
        <v>162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CX179">
        <f>Y179*Source!I1682</f>
        <v>0</v>
      </c>
      <c r="CY179">
        <f>AB179</f>
        <v>1095.69</v>
      </c>
      <c r="CZ179">
        <f>AF179</f>
        <v>1095.69</v>
      </c>
      <c r="DA179">
        <f>AJ179</f>
        <v>1</v>
      </c>
      <c r="DB179">
        <f t="shared" si="27"/>
        <v>2279.04</v>
      </c>
      <c r="DC179">
        <f t="shared" si="28"/>
        <v>983.76</v>
      </c>
    </row>
    <row r="180" spans="1:107" x14ac:dyDescent="0.2">
      <c r="A180">
        <f>ROW(Source!A1682)</f>
        <v>1682</v>
      </c>
      <c r="B180">
        <v>36286615</v>
      </c>
      <c r="C180">
        <v>36291651</v>
      </c>
      <c r="D180">
        <v>34886098</v>
      </c>
      <c r="E180">
        <v>1</v>
      </c>
      <c r="F180">
        <v>1</v>
      </c>
      <c r="G180">
        <v>23</v>
      </c>
      <c r="H180">
        <v>2</v>
      </c>
      <c r="I180" t="s">
        <v>433</v>
      </c>
      <c r="J180" t="s">
        <v>434</v>
      </c>
      <c r="K180" t="s">
        <v>435</v>
      </c>
      <c r="L180">
        <v>1368</v>
      </c>
      <c r="N180">
        <v>1011</v>
      </c>
      <c r="O180" t="s">
        <v>354</v>
      </c>
      <c r="P180" t="s">
        <v>354</v>
      </c>
      <c r="Q180">
        <v>1</v>
      </c>
      <c r="W180">
        <v>0</v>
      </c>
      <c r="X180">
        <v>1724670808</v>
      </c>
      <c r="Y180">
        <v>2.08</v>
      </c>
      <c r="AA180">
        <v>0</v>
      </c>
      <c r="AB180">
        <v>388.78</v>
      </c>
      <c r="AC180">
        <v>184.33</v>
      </c>
      <c r="AD180">
        <v>0</v>
      </c>
      <c r="AE180">
        <v>0</v>
      </c>
      <c r="AF180">
        <v>388.78</v>
      </c>
      <c r="AG180">
        <v>184.33</v>
      </c>
      <c r="AH180">
        <v>0</v>
      </c>
      <c r="AI180">
        <v>1</v>
      </c>
      <c r="AJ180">
        <v>1</v>
      </c>
      <c r="AK180">
        <v>1</v>
      </c>
      <c r="AL180">
        <v>1</v>
      </c>
      <c r="AN180">
        <v>0</v>
      </c>
      <c r="AO180">
        <v>1</v>
      </c>
      <c r="AP180">
        <v>0</v>
      </c>
      <c r="AQ180">
        <v>0</v>
      </c>
      <c r="AR180">
        <v>0</v>
      </c>
      <c r="AS180" t="s">
        <v>3</v>
      </c>
      <c r="AT180">
        <v>2.08</v>
      </c>
      <c r="AU180" t="s">
        <v>3</v>
      </c>
      <c r="AV180">
        <v>0</v>
      </c>
      <c r="AW180">
        <v>2</v>
      </c>
      <c r="AX180">
        <v>36291662</v>
      </c>
      <c r="AY180">
        <v>1</v>
      </c>
      <c r="AZ180">
        <v>0</v>
      </c>
      <c r="BA180">
        <v>163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CX180">
        <f>Y180*Source!I1682</f>
        <v>0</v>
      </c>
      <c r="CY180">
        <f>AB180</f>
        <v>388.78</v>
      </c>
      <c r="CZ180">
        <f>AF180</f>
        <v>388.78</v>
      </c>
      <c r="DA180">
        <f>AJ180</f>
        <v>1</v>
      </c>
      <c r="DB180">
        <f t="shared" si="27"/>
        <v>808.66</v>
      </c>
      <c r="DC180">
        <f t="shared" si="28"/>
        <v>383.41</v>
      </c>
    </row>
    <row r="181" spans="1:107" x14ac:dyDescent="0.2">
      <c r="A181">
        <f>ROW(Source!A1682)</f>
        <v>1682</v>
      </c>
      <c r="B181">
        <v>36286615</v>
      </c>
      <c r="C181">
        <v>36291651</v>
      </c>
      <c r="D181">
        <v>34886101</v>
      </c>
      <c r="E181">
        <v>1</v>
      </c>
      <c r="F181">
        <v>1</v>
      </c>
      <c r="G181">
        <v>23</v>
      </c>
      <c r="H181">
        <v>2</v>
      </c>
      <c r="I181" t="s">
        <v>397</v>
      </c>
      <c r="J181" t="s">
        <v>398</v>
      </c>
      <c r="K181" t="s">
        <v>399</v>
      </c>
      <c r="L181">
        <v>1368</v>
      </c>
      <c r="N181">
        <v>1011</v>
      </c>
      <c r="O181" t="s">
        <v>354</v>
      </c>
      <c r="P181" t="s">
        <v>354</v>
      </c>
      <c r="Q181">
        <v>1</v>
      </c>
      <c r="W181">
        <v>0</v>
      </c>
      <c r="X181">
        <v>98306237</v>
      </c>
      <c r="Y181">
        <v>0.81</v>
      </c>
      <c r="AA181">
        <v>0</v>
      </c>
      <c r="AB181">
        <v>1869.26</v>
      </c>
      <c r="AC181">
        <v>392.58</v>
      </c>
      <c r="AD181">
        <v>0</v>
      </c>
      <c r="AE181">
        <v>0</v>
      </c>
      <c r="AF181">
        <v>1869.26</v>
      </c>
      <c r="AG181">
        <v>392.58</v>
      </c>
      <c r="AH181">
        <v>0</v>
      </c>
      <c r="AI181">
        <v>1</v>
      </c>
      <c r="AJ181">
        <v>1</v>
      </c>
      <c r="AK181">
        <v>1</v>
      </c>
      <c r="AL181">
        <v>1</v>
      </c>
      <c r="AN181">
        <v>0</v>
      </c>
      <c r="AO181">
        <v>1</v>
      </c>
      <c r="AP181">
        <v>0</v>
      </c>
      <c r="AQ181">
        <v>0</v>
      </c>
      <c r="AR181">
        <v>0</v>
      </c>
      <c r="AS181" t="s">
        <v>3</v>
      </c>
      <c r="AT181">
        <v>0.81</v>
      </c>
      <c r="AU181" t="s">
        <v>3</v>
      </c>
      <c r="AV181">
        <v>0</v>
      </c>
      <c r="AW181">
        <v>2</v>
      </c>
      <c r="AX181">
        <v>36291663</v>
      </c>
      <c r="AY181">
        <v>1</v>
      </c>
      <c r="AZ181">
        <v>0</v>
      </c>
      <c r="BA181">
        <v>164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CX181">
        <f>Y181*Source!I1682</f>
        <v>0</v>
      </c>
      <c r="CY181">
        <f>AB181</f>
        <v>1869.26</v>
      </c>
      <c r="CZ181">
        <f>AF181</f>
        <v>1869.26</v>
      </c>
      <c r="DA181">
        <f>AJ181</f>
        <v>1</v>
      </c>
      <c r="DB181">
        <f t="shared" si="27"/>
        <v>1514.1</v>
      </c>
      <c r="DC181">
        <f t="shared" si="28"/>
        <v>317.99</v>
      </c>
    </row>
    <row r="182" spans="1:107" x14ac:dyDescent="0.2">
      <c r="A182">
        <f>ROW(Source!A1682)</f>
        <v>1682</v>
      </c>
      <c r="B182">
        <v>36286615</v>
      </c>
      <c r="C182">
        <v>36291651</v>
      </c>
      <c r="D182">
        <v>34886125</v>
      </c>
      <c r="E182">
        <v>1</v>
      </c>
      <c r="F182">
        <v>1</v>
      </c>
      <c r="G182">
        <v>23</v>
      </c>
      <c r="H182">
        <v>2</v>
      </c>
      <c r="I182" t="s">
        <v>406</v>
      </c>
      <c r="J182" t="s">
        <v>407</v>
      </c>
      <c r="K182" t="s">
        <v>408</v>
      </c>
      <c r="L182">
        <v>1368</v>
      </c>
      <c r="N182">
        <v>1011</v>
      </c>
      <c r="O182" t="s">
        <v>354</v>
      </c>
      <c r="P182" t="s">
        <v>354</v>
      </c>
      <c r="Q182">
        <v>1</v>
      </c>
      <c r="W182">
        <v>0</v>
      </c>
      <c r="X182">
        <v>-487494702</v>
      </c>
      <c r="Y182">
        <v>1.94</v>
      </c>
      <c r="AA182">
        <v>0</v>
      </c>
      <c r="AB182">
        <v>1297.54</v>
      </c>
      <c r="AC182">
        <v>549.04</v>
      </c>
      <c r="AD182">
        <v>0</v>
      </c>
      <c r="AE182">
        <v>0</v>
      </c>
      <c r="AF182">
        <v>1297.54</v>
      </c>
      <c r="AG182">
        <v>549.04</v>
      </c>
      <c r="AH182">
        <v>0</v>
      </c>
      <c r="AI182">
        <v>1</v>
      </c>
      <c r="AJ182">
        <v>1</v>
      </c>
      <c r="AK182">
        <v>1</v>
      </c>
      <c r="AL182">
        <v>1</v>
      </c>
      <c r="AN182">
        <v>0</v>
      </c>
      <c r="AO182">
        <v>1</v>
      </c>
      <c r="AP182">
        <v>0</v>
      </c>
      <c r="AQ182">
        <v>0</v>
      </c>
      <c r="AR182">
        <v>0</v>
      </c>
      <c r="AS182" t="s">
        <v>3</v>
      </c>
      <c r="AT182">
        <v>1.94</v>
      </c>
      <c r="AU182" t="s">
        <v>3</v>
      </c>
      <c r="AV182">
        <v>0</v>
      </c>
      <c r="AW182">
        <v>2</v>
      </c>
      <c r="AX182">
        <v>36291664</v>
      </c>
      <c r="AY182">
        <v>1</v>
      </c>
      <c r="AZ182">
        <v>0</v>
      </c>
      <c r="BA182">
        <v>165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CX182">
        <f>Y182*Source!I1682</f>
        <v>0</v>
      </c>
      <c r="CY182">
        <f>AB182</f>
        <v>1297.54</v>
      </c>
      <c r="CZ182">
        <f>AF182</f>
        <v>1297.54</v>
      </c>
      <c r="DA182">
        <f>AJ182</f>
        <v>1</v>
      </c>
      <c r="DB182">
        <f t="shared" si="27"/>
        <v>2517.23</v>
      </c>
      <c r="DC182">
        <f t="shared" si="28"/>
        <v>1065.1400000000001</v>
      </c>
    </row>
    <row r="183" spans="1:107" x14ac:dyDescent="0.2">
      <c r="A183">
        <f>ROW(Source!A1682)</f>
        <v>1682</v>
      </c>
      <c r="B183">
        <v>36286615</v>
      </c>
      <c r="C183">
        <v>36291651</v>
      </c>
      <c r="D183">
        <v>34886091</v>
      </c>
      <c r="E183">
        <v>1</v>
      </c>
      <c r="F183">
        <v>1</v>
      </c>
      <c r="G183">
        <v>23</v>
      </c>
      <c r="H183">
        <v>2</v>
      </c>
      <c r="I183" t="s">
        <v>409</v>
      </c>
      <c r="J183" t="s">
        <v>410</v>
      </c>
      <c r="K183" t="s">
        <v>411</v>
      </c>
      <c r="L183">
        <v>1368</v>
      </c>
      <c r="N183">
        <v>1011</v>
      </c>
      <c r="O183" t="s">
        <v>354</v>
      </c>
      <c r="P183" t="s">
        <v>354</v>
      </c>
      <c r="Q183">
        <v>1</v>
      </c>
      <c r="W183">
        <v>0</v>
      </c>
      <c r="X183">
        <v>216953472</v>
      </c>
      <c r="Y183">
        <v>0.65</v>
      </c>
      <c r="AA183">
        <v>0</v>
      </c>
      <c r="AB183">
        <v>1772.7</v>
      </c>
      <c r="AC183">
        <v>583.58000000000004</v>
      </c>
      <c r="AD183">
        <v>0</v>
      </c>
      <c r="AE183">
        <v>0</v>
      </c>
      <c r="AF183">
        <v>1772.7</v>
      </c>
      <c r="AG183">
        <v>583.58000000000004</v>
      </c>
      <c r="AH183">
        <v>0</v>
      </c>
      <c r="AI183">
        <v>1</v>
      </c>
      <c r="AJ183">
        <v>1</v>
      </c>
      <c r="AK183">
        <v>1</v>
      </c>
      <c r="AL183">
        <v>1</v>
      </c>
      <c r="AN183">
        <v>0</v>
      </c>
      <c r="AO183">
        <v>1</v>
      </c>
      <c r="AP183">
        <v>0</v>
      </c>
      <c r="AQ183">
        <v>0</v>
      </c>
      <c r="AR183">
        <v>0</v>
      </c>
      <c r="AS183" t="s">
        <v>3</v>
      </c>
      <c r="AT183">
        <v>0.65</v>
      </c>
      <c r="AU183" t="s">
        <v>3</v>
      </c>
      <c r="AV183">
        <v>0</v>
      </c>
      <c r="AW183">
        <v>2</v>
      </c>
      <c r="AX183">
        <v>36291665</v>
      </c>
      <c r="AY183">
        <v>1</v>
      </c>
      <c r="AZ183">
        <v>0</v>
      </c>
      <c r="BA183">
        <v>166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CX183">
        <f>Y183*Source!I1682</f>
        <v>0</v>
      </c>
      <c r="CY183">
        <f>AB183</f>
        <v>1772.7</v>
      </c>
      <c r="CZ183">
        <f>AF183</f>
        <v>1772.7</v>
      </c>
      <c r="DA183">
        <f>AJ183</f>
        <v>1</v>
      </c>
      <c r="DB183">
        <f t="shared" si="27"/>
        <v>1152.26</v>
      </c>
      <c r="DC183">
        <f t="shared" si="28"/>
        <v>379.33</v>
      </c>
    </row>
    <row r="184" spans="1:107" x14ac:dyDescent="0.2">
      <c r="A184">
        <f>ROW(Source!A1682)</f>
        <v>1682</v>
      </c>
      <c r="B184">
        <v>36286615</v>
      </c>
      <c r="C184">
        <v>36291651</v>
      </c>
      <c r="D184">
        <v>34887992</v>
      </c>
      <c r="E184">
        <v>1</v>
      </c>
      <c r="F184">
        <v>1</v>
      </c>
      <c r="G184">
        <v>23</v>
      </c>
      <c r="H184">
        <v>3</v>
      </c>
      <c r="I184" t="s">
        <v>436</v>
      </c>
      <c r="J184" t="s">
        <v>437</v>
      </c>
      <c r="K184" t="s">
        <v>438</v>
      </c>
      <c r="L184">
        <v>1339</v>
      </c>
      <c r="N184">
        <v>1007</v>
      </c>
      <c r="O184" t="s">
        <v>125</v>
      </c>
      <c r="P184" t="s">
        <v>125</v>
      </c>
      <c r="Q184">
        <v>1</v>
      </c>
      <c r="W184">
        <v>0</v>
      </c>
      <c r="X184">
        <v>1851259400</v>
      </c>
      <c r="Y184">
        <v>110</v>
      </c>
      <c r="AA184">
        <v>600.76</v>
      </c>
      <c r="AB184">
        <v>0</v>
      </c>
      <c r="AC184">
        <v>0</v>
      </c>
      <c r="AD184">
        <v>0</v>
      </c>
      <c r="AE184">
        <v>600.76</v>
      </c>
      <c r="AF184">
        <v>0</v>
      </c>
      <c r="AG184">
        <v>0</v>
      </c>
      <c r="AH184">
        <v>0</v>
      </c>
      <c r="AI184">
        <v>1</v>
      </c>
      <c r="AJ184">
        <v>1</v>
      </c>
      <c r="AK184">
        <v>1</v>
      </c>
      <c r="AL184">
        <v>1</v>
      </c>
      <c r="AN184">
        <v>0</v>
      </c>
      <c r="AO184">
        <v>1</v>
      </c>
      <c r="AP184">
        <v>0</v>
      </c>
      <c r="AQ184">
        <v>0</v>
      </c>
      <c r="AR184">
        <v>0</v>
      </c>
      <c r="AS184" t="s">
        <v>3</v>
      </c>
      <c r="AT184">
        <v>110</v>
      </c>
      <c r="AU184" t="s">
        <v>3</v>
      </c>
      <c r="AV184">
        <v>0</v>
      </c>
      <c r="AW184">
        <v>2</v>
      </c>
      <c r="AX184">
        <v>36291666</v>
      </c>
      <c r="AY184">
        <v>1</v>
      </c>
      <c r="AZ184">
        <v>0</v>
      </c>
      <c r="BA184">
        <v>167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CX184">
        <f>Y184*Source!I1682</f>
        <v>0</v>
      </c>
      <c r="CY184">
        <f>AA184</f>
        <v>600.76</v>
      </c>
      <c r="CZ184">
        <f>AE184</f>
        <v>600.76</v>
      </c>
      <c r="DA184">
        <f>AI184</f>
        <v>1</v>
      </c>
      <c r="DB184">
        <f t="shared" si="27"/>
        <v>66083.600000000006</v>
      </c>
      <c r="DC184">
        <f t="shared" si="28"/>
        <v>0</v>
      </c>
    </row>
    <row r="185" spans="1:107" x14ac:dyDescent="0.2">
      <c r="A185">
        <f>ROW(Source!A1682)</f>
        <v>1682</v>
      </c>
      <c r="B185">
        <v>36286615</v>
      </c>
      <c r="C185">
        <v>36291651</v>
      </c>
      <c r="D185">
        <v>34888734</v>
      </c>
      <c r="E185">
        <v>1</v>
      </c>
      <c r="F185">
        <v>1</v>
      </c>
      <c r="G185">
        <v>23</v>
      </c>
      <c r="H185">
        <v>3</v>
      </c>
      <c r="I185" t="s">
        <v>415</v>
      </c>
      <c r="J185" t="s">
        <v>416</v>
      </c>
      <c r="K185" t="s">
        <v>417</v>
      </c>
      <c r="L185">
        <v>1339</v>
      </c>
      <c r="N185">
        <v>1007</v>
      </c>
      <c r="O185" t="s">
        <v>125</v>
      </c>
      <c r="P185" t="s">
        <v>125</v>
      </c>
      <c r="Q185">
        <v>1</v>
      </c>
      <c r="W185">
        <v>0</v>
      </c>
      <c r="X185">
        <v>209670377</v>
      </c>
      <c r="Y185">
        <v>5</v>
      </c>
      <c r="AA185">
        <v>32.25</v>
      </c>
      <c r="AB185">
        <v>0</v>
      </c>
      <c r="AC185">
        <v>0</v>
      </c>
      <c r="AD185">
        <v>0</v>
      </c>
      <c r="AE185">
        <v>32.25</v>
      </c>
      <c r="AF185">
        <v>0</v>
      </c>
      <c r="AG185">
        <v>0</v>
      </c>
      <c r="AH185">
        <v>0</v>
      </c>
      <c r="AI185">
        <v>1</v>
      </c>
      <c r="AJ185">
        <v>1</v>
      </c>
      <c r="AK185">
        <v>1</v>
      </c>
      <c r="AL185">
        <v>1</v>
      </c>
      <c r="AN185">
        <v>0</v>
      </c>
      <c r="AO185">
        <v>1</v>
      </c>
      <c r="AP185">
        <v>0</v>
      </c>
      <c r="AQ185">
        <v>0</v>
      </c>
      <c r="AR185">
        <v>0</v>
      </c>
      <c r="AS185" t="s">
        <v>3</v>
      </c>
      <c r="AT185">
        <v>5</v>
      </c>
      <c r="AU185" t="s">
        <v>3</v>
      </c>
      <c r="AV185">
        <v>0</v>
      </c>
      <c r="AW185">
        <v>2</v>
      </c>
      <c r="AX185">
        <v>36291667</v>
      </c>
      <c r="AY185">
        <v>1</v>
      </c>
      <c r="AZ185">
        <v>0</v>
      </c>
      <c r="BA185">
        <v>168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CX185">
        <f>Y185*Source!I1682</f>
        <v>0</v>
      </c>
      <c r="CY185">
        <f>AA185</f>
        <v>32.25</v>
      </c>
      <c r="CZ185">
        <f>AE185</f>
        <v>32.25</v>
      </c>
      <c r="DA185">
        <f>AI185</f>
        <v>1</v>
      </c>
      <c r="DB185">
        <f t="shared" si="27"/>
        <v>161.25</v>
      </c>
      <c r="DC185">
        <f t="shared" si="28"/>
        <v>0</v>
      </c>
    </row>
    <row r="186" spans="1:107" x14ac:dyDescent="0.2">
      <c r="A186">
        <f>ROW(Source!A1683)</f>
        <v>1683</v>
      </c>
      <c r="B186">
        <v>36286615</v>
      </c>
      <c r="C186">
        <v>36291668</v>
      </c>
      <c r="D186">
        <v>34861490</v>
      </c>
      <c r="E186">
        <v>23</v>
      </c>
      <c r="F186">
        <v>1</v>
      </c>
      <c r="G186">
        <v>23</v>
      </c>
      <c r="H186">
        <v>1</v>
      </c>
      <c r="I186" t="s">
        <v>348</v>
      </c>
      <c r="J186" t="s">
        <v>3</v>
      </c>
      <c r="K186" t="s">
        <v>349</v>
      </c>
      <c r="L186">
        <v>1191</v>
      </c>
      <c r="N186">
        <v>1013</v>
      </c>
      <c r="O186" t="s">
        <v>350</v>
      </c>
      <c r="P186" t="s">
        <v>350</v>
      </c>
      <c r="Q186">
        <v>1</v>
      </c>
      <c r="W186">
        <v>0</v>
      </c>
      <c r="X186">
        <v>476480486</v>
      </c>
      <c r="Y186">
        <v>80.27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1</v>
      </c>
      <c r="AJ186">
        <v>1</v>
      </c>
      <c r="AK186">
        <v>1</v>
      </c>
      <c r="AL186">
        <v>1</v>
      </c>
      <c r="AN186">
        <v>0</v>
      </c>
      <c r="AO186">
        <v>1</v>
      </c>
      <c r="AP186">
        <v>0</v>
      </c>
      <c r="AQ186">
        <v>0</v>
      </c>
      <c r="AR186">
        <v>0</v>
      </c>
      <c r="AS186" t="s">
        <v>3</v>
      </c>
      <c r="AT186">
        <v>80.27</v>
      </c>
      <c r="AU186" t="s">
        <v>3</v>
      </c>
      <c r="AV186">
        <v>1</v>
      </c>
      <c r="AW186">
        <v>2</v>
      </c>
      <c r="AX186">
        <v>36291673</v>
      </c>
      <c r="AY186">
        <v>1</v>
      </c>
      <c r="AZ186">
        <v>0</v>
      </c>
      <c r="BA186">
        <v>169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CX186">
        <f>Y186*Source!I1683</f>
        <v>0</v>
      </c>
      <c r="CY186">
        <f>AD186</f>
        <v>0</v>
      </c>
      <c r="CZ186">
        <f>AH186</f>
        <v>0</v>
      </c>
      <c r="DA186">
        <f>AL186</f>
        <v>1</v>
      </c>
      <c r="DB186">
        <f t="shared" si="27"/>
        <v>0</v>
      </c>
      <c r="DC186">
        <f t="shared" si="28"/>
        <v>0</v>
      </c>
    </row>
    <row r="187" spans="1:107" x14ac:dyDescent="0.2">
      <c r="A187">
        <f>ROW(Source!A1683)</f>
        <v>1683</v>
      </c>
      <c r="B187">
        <v>36286615</v>
      </c>
      <c r="C187">
        <v>36291668</v>
      </c>
      <c r="D187">
        <v>34889639</v>
      </c>
      <c r="E187">
        <v>1</v>
      </c>
      <c r="F187">
        <v>1</v>
      </c>
      <c r="G187">
        <v>23</v>
      </c>
      <c r="H187">
        <v>3</v>
      </c>
      <c r="I187" t="s">
        <v>439</v>
      </c>
      <c r="J187" t="s">
        <v>440</v>
      </c>
      <c r="K187" t="s">
        <v>441</v>
      </c>
      <c r="L187">
        <v>1339</v>
      </c>
      <c r="N187">
        <v>1007</v>
      </c>
      <c r="O187" t="s">
        <v>125</v>
      </c>
      <c r="P187" t="s">
        <v>125</v>
      </c>
      <c r="Q187">
        <v>1</v>
      </c>
      <c r="W187">
        <v>0</v>
      </c>
      <c r="X187">
        <v>1179918376</v>
      </c>
      <c r="Y187">
        <v>5.9</v>
      </c>
      <c r="AA187">
        <v>3834.09</v>
      </c>
      <c r="AB187">
        <v>0</v>
      </c>
      <c r="AC187">
        <v>0</v>
      </c>
      <c r="AD187">
        <v>0</v>
      </c>
      <c r="AE187">
        <v>3834.09</v>
      </c>
      <c r="AF187">
        <v>0</v>
      </c>
      <c r="AG187">
        <v>0</v>
      </c>
      <c r="AH187">
        <v>0</v>
      </c>
      <c r="AI187">
        <v>1</v>
      </c>
      <c r="AJ187">
        <v>1</v>
      </c>
      <c r="AK187">
        <v>1</v>
      </c>
      <c r="AL187">
        <v>1</v>
      </c>
      <c r="AN187">
        <v>0</v>
      </c>
      <c r="AO187">
        <v>1</v>
      </c>
      <c r="AP187">
        <v>0</v>
      </c>
      <c r="AQ187">
        <v>0</v>
      </c>
      <c r="AR187">
        <v>0</v>
      </c>
      <c r="AS187" t="s">
        <v>3</v>
      </c>
      <c r="AT187">
        <v>5.9</v>
      </c>
      <c r="AU187" t="s">
        <v>3</v>
      </c>
      <c r="AV187">
        <v>0</v>
      </c>
      <c r="AW187">
        <v>2</v>
      </c>
      <c r="AX187">
        <v>36291674</v>
      </c>
      <c r="AY187">
        <v>1</v>
      </c>
      <c r="AZ187">
        <v>0</v>
      </c>
      <c r="BA187">
        <v>170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CX187">
        <f>Y187*Source!I1683</f>
        <v>0</v>
      </c>
      <c r="CY187">
        <f>AA187</f>
        <v>3834.09</v>
      </c>
      <c r="CZ187">
        <f>AE187</f>
        <v>3834.09</v>
      </c>
      <c r="DA187">
        <f>AI187</f>
        <v>1</v>
      </c>
      <c r="DB187">
        <f t="shared" si="27"/>
        <v>22621.13</v>
      </c>
      <c r="DC187">
        <f t="shared" si="28"/>
        <v>0</v>
      </c>
    </row>
    <row r="188" spans="1:107" x14ac:dyDescent="0.2">
      <c r="A188">
        <f>ROW(Source!A1683)</f>
        <v>1683</v>
      </c>
      <c r="B188">
        <v>36286615</v>
      </c>
      <c r="C188">
        <v>36291668</v>
      </c>
      <c r="D188">
        <v>34889715</v>
      </c>
      <c r="E188">
        <v>1</v>
      </c>
      <c r="F188">
        <v>1</v>
      </c>
      <c r="G188">
        <v>23</v>
      </c>
      <c r="H188">
        <v>3</v>
      </c>
      <c r="I188" t="s">
        <v>391</v>
      </c>
      <c r="J188" t="s">
        <v>392</v>
      </c>
      <c r="K188" t="s">
        <v>393</v>
      </c>
      <c r="L188">
        <v>1339</v>
      </c>
      <c r="N188">
        <v>1007</v>
      </c>
      <c r="O188" t="s">
        <v>125</v>
      </c>
      <c r="P188" t="s">
        <v>125</v>
      </c>
      <c r="Q188">
        <v>1</v>
      </c>
      <c r="W188">
        <v>0</v>
      </c>
      <c r="X188">
        <v>167946997</v>
      </c>
      <c r="Y188">
        <v>0.06</v>
      </c>
      <c r="AA188">
        <v>3100.91</v>
      </c>
      <c r="AB188">
        <v>0</v>
      </c>
      <c r="AC188">
        <v>0</v>
      </c>
      <c r="AD188">
        <v>0</v>
      </c>
      <c r="AE188">
        <v>3100.91</v>
      </c>
      <c r="AF188">
        <v>0</v>
      </c>
      <c r="AG188">
        <v>0</v>
      </c>
      <c r="AH188">
        <v>0</v>
      </c>
      <c r="AI188">
        <v>1</v>
      </c>
      <c r="AJ188">
        <v>1</v>
      </c>
      <c r="AK188">
        <v>1</v>
      </c>
      <c r="AL188">
        <v>1</v>
      </c>
      <c r="AN188">
        <v>0</v>
      </c>
      <c r="AO188">
        <v>1</v>
      </c>
      <c r="AP188">
        <v>0</v>
      </c>
      <c r="AQ188">
        <v>0</v>
      </c>
      <c r="AR188">
        <v>0</v>
      </c>
      <c r="AS188" t="s">
        <v>3</v>
      </c>
      <c r="AT188">
        <v>0.06</v>
      </c>
      <c r="AU188" t="s">
        <v>3</v>
      </c>
      <c r="AV188">
        <v>0</v>
      </c>
      <c r="AW188">
        <v>2</v>
      </c>
      <c r="AX188">
        <v>36291675</v>
      </c>
      <c r="AY188">
        <v>1</v>
      </c>
      <c r="AZ188">
        <v>0</v>
      </c>
      <c r="BA188">
        <v>171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CX188">
        <f>Y188*Source!I1683</f>
        <v>0</v>
      </c>
      <c r="CY188">
        <f>AA188</f>
        <v>3100.91</v>
      </c>
      <c r="CZ188">
        <f>AE188</f>
        <v>3100.91</v>
      </c>
      <c r="DA188">
        <f>AI188</f>
        <v>1</v>
      </c>
      <c r="DB188">
        <f t="shared" si="27"/>
        <v>186.05</v>
      </c>
      <c r="DC188">
        <f t="shared" si="28"/>
        <v>0</v>
      </c>
    </row>
    <row r="189" spans="1:107" x14ac:dyDescent="0.2">
      <c r="A189">
        <f>ROW(Source!A1683)</f>
        <v>1683</v>
      </c>
      <c r="B189">
        <v>36286615</v>
      </c>
      <c r="C189">
        <v>36291668</v>
      </c>
      <c r="D189">
        <v>34890416</v>
      </c>
      <c r="E189">
        <v>1</v>
      </c>
      <c r="F189">
        <v>1</v>
      </c>
      <c r="G189">
        <v>23</v>
      </c>
      <c r="H189">
        <v>3</v>
      </c>
      <c r="I189" t="s">
        <v>442</v>
      </c>
      <c r="J189" t="s">
        <v>443</v>
      </c>
      <c r="K189" t="s">
        <v>444</v>
      </c>
      <c r="L189">
        <v>1339</v>
      </c>
      <c r="N189">
        <v>1007</v>
      </c>
      <c r="O189" t="s">
        <v>125</v>
      </c>
      <c r="P189" t="s">
        <v>125</v>
      </c>
      <c r="Q189">
        <v>1</v>
      </c>
      <c r="W189">
        <v>0</v>
      </c>
      <c r="X189">
        <v>-940504026</v>
      </c>
      <c r="Y189">
        <v>4.3</v>
      </c>
      <c r="AA189">
        <v>6132.93</v>
      </c>
      <c r="AB189">
        <v>0</v>
      </c>
      <c r="AC189">
        <v>0</v>
      </c>
      <c r="AD189">
        <v>0</v>
      </c>
      <c r="AE189">
        <v>6132.93</v>
      </c>
      <c r="AF189">
        <v>0</v>
      </c>
      <c r="AG189">
        <v>0</v>
      </c>
      <c r="AH189">
        <v>0</v>
      </c>
      <c r="AI189">
        <v>1</v>
      </c>
      <c r="AJ189">
        <v>1</v>
      </c>
      <c r="AK189">
        <v>1</v>
      </c>
      <c r="AL189">
        <v>1</v>
      </c>
      <c r="AN189">
        <v>0</v>
      </c>
      <c r="AO189">
        <v>1</v>
      </c>
      <c r="AP189">
        <v>0</v>
      </c>
      <c r="AQ189">
        <v>0</v>
      </c>
      <c r="AR189">
        <v>0</v>
      </c>
      <c r="AS189" t="s">
        <v>3</v>
      </c>
      <c r="AT189">
        <v>4.3</v>
      </c>
      <c r="AU189" t="s">
        <v>3</v>
      </c>
      <c r="AV189">
        <v>0</v>
      </c>
      <c r="AW189">
        <v>2</v>
      </c>
      <c r="AX189">
        <v>36291676</v>
      </c>
      <c r="AY189">
        <v>1</v>
      </c>
      <c r="AZ189">
        <v>0</v>
      </c>
      <c r="BA189">
        <v>172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CX189">
        <f>Y189*Source!I1683</f>
        <v>0</v>
      </c>
      <c r="CY189">
        <f>AA189</f>
        <v>6132.93</v>
      </c>
      <c r="CZ189">
        <f>AE189</f>
        <v>6132.93</v>
      </c>
      <c r="DA189">
        <f>AI189</f>
        <v>1</v>
      </c>
      <c r="DB189">
        <f t="shared" si="27"/>
        <v>26371.599999999999</v>
      </c>
      <c r="DC189">
        <f t="shared" si="28"/>
        <v>0</v>
      </c>
    </row>
    <row r="190" spans="1:107" x14ac:dyDescent="0.2">
      <c r="A190">
        <f>ROW(Source!A1718)</f>
        <v>1718</v>
      </c>
      <c r="B190">
        <v>36286615</v>
      </c>
      <c r="C190">
        <v>36291732</v>
      </c>
      <c r="D190">
        <v>34861490</v>
      </c>
      <c r="E190">
        <v>23</v>
      </c>
      <c r="F190">
        <v>1</v>
      </c>
      <c r="G190">
        <v>23</v>
      </c>
      <c r="H190">
        <v>1</v>
      </c>
      <c r="I190" t="s">
        <v>348</v>
      </c>
      <c r="J190" t="s">
        <v>3</v>
      </c>
      <c r="K190" t="s">
        <v>349</v>
      </c>
      <c r="L190">
        <v>1191</v>
      </c>
      <c r="N190">
        <v>1013</v>
      </c>
      <c r="O190" t="s">
        <v>350</v>
      </c>
      <c r="P190" t="s">
        <v>350</v>
      </c>
      <c r="Q190">
        <v>1</v>
      </c>
      <c r="W190">
        <v>0</v>
      </c>
      <c r="X190">
        <v>476480486</v>
      </c>
      <c r="Y190">
        <v>16.559999999999999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1</v>
      </c>
      <c r="AJ190">
        <v>1</v>
      </c>
      <c r="AK190">
        <v>1</v>
      </c>
      <c r="AL190">
        <v>1</v>
      </c>
      <c r="AN190">
        <v>0</v>
      </c>
      <c r="AO190">
        <v>1</v>
      </c>
      <c r="AP190">
        <v>0</v>
      </c>
      <c r="AQ190">
        <v>0</v>
      </c>
      <c r="AR190">
        <v>0</v>
      </c>
      <c r="AS190" t="s">
        <v>3</v>
      </c>
      <c r="AT190">
        <v>16.559999999999999</v>
      </c>
      <c r="AU190" t="s">
        <v>3</v>
      </c>
      <c r="AV190">
        <v>1</v>
      </c>
      <c r="AW190">
        <v>2</v>
      </c>
      <c r="AX190">
        <v>36291741</v>
      </c>
      <c r="AY190">
        <v>1</v>
      </c>
      <c r="AZ190">
        <v>0</v>
      </c>
      <c r="BA190">
        <v>173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CX190">
        <f>Y190*Source!I1718</f>
        <v>0</v>
      </c>
      <c r="CY190">
        <f>AD190</f>
        <v>0</v>
      </c>
      <c r="CZ190">
        <f>AH190</f>
        <v>0</v>
      </c>
      <c r="DA190">
        <f>AL190</f>
        <v>1</v>
      </c>
      <c r="DB190">
        <f t="shared" si="27"/>
        <v>0</v>
      </c>
      <c r="DC190">
        <f t="shared" si="28"/>
        <v>0</v>
      </c>
    </row>
    <row r="191" spans="1:107" x14ac:dyDescent="0.2">
      <c r="A191">
        <f>ROW(Source!A1718)</f>
        <v>1718</v>
      </c>
      <c r="B191">
        <v>36286615</v>
      </c>
      <c r="C191">
        <v>36291732</v>
      </c>
      <c r="D191">
        <v>34885945</v>
      </c>
      <c r="E191">
        <v>1</v>
      </c>
      <c r="F191">
        <v>1</v>
      </c>
      <c r="G191">
        <v>23</v>
      </c>
      <c r="H191">
        <v>2</v>
      </c>
      <c r="I191" t="s">
        <v>430</v>
      </c>
      <c r="J191" t="s">
        <v>431</v>
      </c>
      <c r="K191" t="s">
        <v>432</v>
      </c>
      <c r="L191">
        <v>1368</v>
      </c>
      <c r="N191">
        <v>1011</v>
      </c>
      <c r="O191" t="s">
        <v>354</v>
      </c>
      <c r="P191" t="s">
        <v>354</v>
      </c>
      <c r="Q191">
        <v>1</v>
      </c>
      <c r="W191">
        <v>0</v>
      </c>
      <c r="X191">
        <v>-504945243</v>
      </c>
      <c r="Y191">
        <v>2.08</v>
      </c>
      <c r="AA191">
        <v>0</v>
      </c>
      <c r="AB191">
        <v>1095.69</v>
      </c>
      <c r="AC191">
        <v>472.96</v>
      </c>
      <c r="AD191">
        <v>0</v>
      </c>
      <c r="AE191">
        <v>0</v>
      </c>
      <c r="AF191">
        <v>1095.69</v>
      </c>
      <c r="AG191">
        <v>472.96</v>
      </c>
      <c r="AH191">
        <v>0</v>
      </c>
      <c r="AI191">
        <v>1</v>
      </c>
      <c r="AJ191">
        <v>1</v>
      </c>
      <c r="AK191">
        <v>1</v>
      </c>
      <c r="AL191">
        <v>1</v>
      </c>
      <c r="AN191">
        <v>0</v>
      </c>
      <c r="AO191">
        <v>1</v>
      </c>
      <c r="AP191">
        <v>0</v>
      </c>
      <c r="AQ191">
        <v>0</v>
      </c>
      <c r="AR191">
        <v>0</v>
      </c>
      <c r="AS191" t="s">
        <v>3</v>
      </c>
      <c r="AT191">
        <v>2.08</v>
      </c>
      <c r="AU191" t="s">
        <v>3</v>
      </c>
      <c r="AV191">
        <v>0</v>
      </c>
      <c r="AW191">
        <v>2</v>
      </c>
      <c r="AX191">
        <v>36291742</v>
      </c>
      <c r="AY191">
        <v>1</v>
      </c>
      <c r="AZ191">
        <v>0</v>
      </c>
      <c r="BA191">
        <v>174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CX191">
        <f>Y191*Source!I1718</f>
        <v>0</v>
      </c>
      <c r="CY191">
        <f>AB191</f>
        <v>1095.69</v>
      </c>
      <c r="CZ191">
        <f>AF191</f>
        <v>1095.69</v>
      </c>
      <c r="DA191">
        <f>AJ191</f>
        <v>1</v>
      </c>
      <c r="DB191">
        <f t="shared" si="27"/>
        <v>2279.04</v>
      </c>
      <c r="DC191">
        <f t="shared" si="28"/>
        <v>983.76</v>
      </c>
    </row>
    <row r="192" spans="1:107" x14ac:dyDescent="0.2">
      <c r="A192">
        <f>ROW(Source!A1718)</f>
        <v>1718</v>
      </c>
      <c r="B192">
        <v>36286615</v>
      </c>
      <c r="C192">
        <v>36291732</v>
      </c>
      <c r="D192">
        <v>34886098</v>
      </c>
      <c r="E192">
        <v>1</v>
      </c>
      <c r="F192">
        <v>1</v>
      </c>
      <c r="G192">
        <v>23</v>
      </c>
      <c r="H192">
        <v>2</v>
      </c>
      <c r="I192" t="s">
        <v>433</v>
      </c>
      <c r="J192" t="s">
        <v>434</v>
      </c>
      <c r="K192" t="s">
        <v>435</v>
      </c>
      <c r="L192">
        <v>1368</v>
      </c>
      <c r="N192">
        <v>1011</v>
      </c>
      <c r="O192" t="s">
        <v>354</v>
      </c>
      <c r="P192" t="s">
        <v>354</v>
      </c>
      <c r="Q192">
        <v>1</v>
      </c>
      <c r="W192">
        <v>0</v>
      </c>
      <c r="X192">
        <v>1724670808</v>
      </c>
      <c r="Y192">
        <v>2.08</v>
      </c>
      <c r="AA192">
        <v>0</v>
      </c>
      <c r="AB192">
        <v>388.78</v>
      </c>
      <c r="AC192">
        <v>184.33</v>
      </c>
      <c r="AD192">
        <v>0</v>
      </c>
      <c r="AE192">
        <v>0</v>
      </c>
      <c r="AF192">
        <v>388.78</v>
      </c>
      <c r="AG192">
        <v>184.33</v>
      </c>
      <c r="AH192">
        <v>0</v>
      </c>
      <c r="AI192">
        <v>1</v>
      </c>
      <c r="AJ192">
        <v>1</v>
      </c>
      <c r="AK192">
        <v>1</v>
      </c>
      <c r="AL192">
        <v>1</v>
      </c>
      <c r="AN192">
        <v>0</v>
      </c>
      <c r="AO192">
        <v>1</v>
      </c>
      <c r="AP192">
        <v>0</v>
      </c>
      <c r="AQ192">
        <v>0</v>
      </c>
      <c r="AR192">
        <v>0</v>
      </c>
      <c r="AS192" t="s">
        <v>3</v>
      </c>
      <c r="AT192">
        <v>2.08</v>
      </c>
      <c r="AU192" t="s">
        <v>3</v>
      </c>
      <c r="AV192">
        <v>0</v>
      </c>
      <c r="AW192">
        <v>2</v>
      </c>
      <c r="AX192">
        <v>36291743</v>
      </c>
      <c r="AY192">
        <v>1</v>
      </c>
      <c r="AZ192">
        <v>0</v>
      </c>
      <c r="BA192">
        <v>175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CX192">
        <f>Y192*Source!I1718</f>
        <v>0</v>
      </c>
      <c r="CY192">
        <f>AB192</f>
        <v>388.78</v>
      </c>
      <c r="CZ192">
        <f>AF192</f>
        <v>388.78</v>
      </c>
      <c r="DA192">
        <f>AJ192</f>
        <v>1</v>
      </c>
      <c r="DB192">
        <f t="shared" si="27"/>
        <v>808.66</v>
      </c>
      <c r="DC192">
        <f t="shared" si="28"/>
        <v>383.41</v>
      </c>
    </row>
    <row r="193" spans="1:107" x14ac:dyDescent="0.2">
      <c r="A193">
        <f>ROW(Source!A1718)</f>
        <v>1718</v>
      </c>
      <c r="B193">
        <v>36286615</v>
      </c>
      <c r="C193">
        <v>36291732</v>
      </c>
      <c r="D193">
        <v>34886101</v>
      </c>
      <c r="E193">
        <v>1</v>
      </c>
      <c r="F193">
        <v>1</v>
      </c>
      <c r="G193">
        <v>23</v>
      </c>
      <c r="H193">
        <v>2</v>
      </c>
      <c r="I193" t="s">
        <v>397</v>
      </c>
      <c r="J193" t="s">
        <v>398</v>
      </c>
      <c r="K193" t="s">
        <v>399</v>
      </c>
      <c r="L193">
        <v>1368</v>
      </c>
      <c r="N193">
        <v>1011</v>
      </c>
      <c r="O193" t="s">
        <v>354</v>
      </c>
      <c r="P193" t="s">
        <v>354</v>
      </c>
      <c r="Q193">
        <v>1</v>
      </c>
      <c r="W193">
        <v>0</v>
      </c>
      <c r="X193">
        <v>98306237</v>
      </c>
      <c r="Y193">
        <v>0.81</v>
      </c>
      <c r="AA193">
        <v>0</v>
      </c>
      <c r="AB193">
        <v>1869.26</v>
      </c>
      <c r="AC193">
        <v>392.58</v>
      </c>
      <c r="AD193">
        <v>0</v>
      </c>
      <c r="AE193">
        <v>0</v>
      </c>
      <c r="AF193">
        <v>1869.26</v>
      </c>
      <c r="AG193">
        <v>392.58</v>
      </c>
      <c r="AH193">
        <v>0</v>
      </c>
      <c r="AI193">
        <v>1</v>
      </c>
      <c r="AJ193">
        <v>1</v>
      </c>
      <c r="AK193">
        <v>1</v>
      </c>
      <c r="AL193">
        <v>1</v>
      </c>
      <c r="AN193">
        <v>0</v>
      </c>
      <c r="AO193">
        <v>1</v>
      </c>
      <c r="AP193">
        <v>0</v>
      </c>
      <c r="AQ193">
        <v>0</v>
      </c>
      <c r="AR193">
        <v>0</v>
      </c>
      <c r="AS193" t="s">
        <v>3</v>
      </c>
      <c r="AT193">
        <v>0.81</v>
      </c>
      <c r="AU193" t="s">
        <v>3</v>
      </c>
      <c r="AV193">
        <v>0</v>
      </c>
      <c r="AW193">
        <v>2</v>
      </c>
      <c r="AX193">
        <v>36291744</v>
      </c>
      <c r="AY193">
        <v>1</v>
      </c>
      <c r="AZ193">
        <v>0</v>
      </c>
      <c r="BA193">
        <v>176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CX193">
        <f>Y193*Source!I1718</f>
        <v>0</v>
      </c>
      <c r="CY193">
        <f>AB193</f>
        <v>1869.26</v>
      </c>
      <c r="CZ193">
        <f>AF193</f>
        <v>1869.26</v>
      </c>
      <c r="DA193">
        <f>AJ193</f>
        <v>1</v>
      </c>
      <c r="DB193">
        <f t="shared" si="27"/>
        <v>1514.1</v>
      </c>
      <c r="DC193">
        <f t="shared" si="28"/>
        <v>317.99</v>
      </c>
    </row>
    <row r="194" spans="1:107" x14ac:dyDescent="0.2">
      <c r="A194">
        <f>ROW(Source!A1718)</f>
        <v>1718</v>
      </c>
      <c r="B194">
        <v>36286615</v>
      </c>
      <c r="C194">
        <v>36291732</v>
      </c>
      <c r="D194">
        <v>34886125</v>
      </c>
      <c r="E194">
        <v>1</v>
      </c>
      <c r="F194">
        <v>1</v>
      </c>
      <c r="G194">
        <v>23</v>
      </c>
      <c r="H194">
        <v>2</v>
      </c>
      <c r="I194" t="s">
        <v>406</v>
      </c>
      <c r="J194" t="s">
        <v>407</v>
      </c>
      <c r="K194" t="s">
        <v>408</v>
      </c>
      <c r="L194">
        <v>1368</v>
      </c>
      <c r="N194">
        <v>1011</v>
      </c>
      <c r="O194" t="s">
        <v>354</v>
      </c>
      <c r="P194" t="s">
        <v>354</v>
      </c>
      <c r="Q194">
        <v>1</v>
      </c>
      <c r="W194">
        <v>0</v>
      </c>
      <c r="X194">
        <v>-487494702</v>
      </c>
      <c r="Y194">
        <v>1.94</v>
      </c>
      <c r="AA194">
        <v>0</v>
      </c>
      <c r="AB194">
        <v>1297.54</v>
      </c>
      <c r="AC194">
        <v>549.04</v>
      </c>
      <c r="AD194">
        <v>0</v>
      </c>
      <c r="AE194">
        <v>0</v>
      </c>
      <c r="AF194">
        <v>1297.54</v>
      </c>
      <c r="AG194">
        <v>549.04</v>
      </c>
      <c r="AH194">
        <v>0</v>
      </c>
      <c r="AI194">
        <v>1</v>
      </c>
      <c r="AJ194">
        <v>1</v>
      </c>
      <c r="AK194">
        <v>1</v>
      </c>
      <c r="AL194">
        <v>1</v>
      </c>
      <c r="AN194">
        <v>0</v>
      </c>
      <c r="AO194">
        <v>1</v>
      </c>
      <c r="AP194">
        <v>0</v>
      </c>
      <c r="AQ194">
        <v>0</v>
      </c>
      <c r="AR194">
        <v>0</v>
      </c>
      <c r="AS194" t="s">
        <v>3</v>
      </c>
      <c r="AT194">
        <v>1.94</v>
      </c>
      <c r="AU194" t="s">
        <v>3</v>
      </c>
      <c r="AV194">
        <v>0</v>
      </c>
      <c r="AW194">
        <v>2</v>
      </c>
      <c r="AX194">
        <v>36291745</v>
      </c>
      <c r="AY194">
        <v>1</v>
      </c>
      <c r="AZ194">
        <v>0</v>
      </c>
      <c r="BA194">
        <v>177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CX194">
        <f>Y194*Source!I1718</f>
        <v>0</v>
      </c>
      <c r="CY194">
        <f>AB194</f>
        <v>1297.54</v>
      </c>
      <c r="CZ194">
        <f>AF194</f>
        <v>1297.54</v>
      </c>
      <c r="DA194">
        <f>AJ194</f>
        <v>1</v>
      </c>
      <c r="DB194">
        <f t="shared" si="27"/>
        <v>2517.23</v>
      </c>
      <c r="DC194">
        <f t="shared" si="28"/>
        <v>1065.1400000000001</v>
      </c>
    </row>
    <row r="195" spans="1:107" x14ac:dyDescent="0.2">
      <c r="A195">
        <f>ROW(Source!A1718)</f>
        <v>1718</v>
      </c>
      <c r="B195">
        <v>36286615</v>
      </c>
      <c r="C195">
        <v>36291732</v>
      </c>
      <c r="D195">
        <v>34886091</v>
      </c>
      <c r="E195">
        <v>1</v>
      </c>
      <c r="F195">
        <v>1</v>
      </c>
      <c r="G195">
        <v>23</v>
      </c>
      <c r="H195">
        <v>2</v>
      </c>
      <c r="I195" t="s">
        <v>409</v>
      </c>
      <c r="J195" t="s">
        <v>410</v>
      </c>
      <c r="K195" t="s">
        <v>411</v>
      </c>
      <c r="L195">
        <v>1368</v>
      </c>
      <c r="N195">
        <v>1011</v>
      </c>
      <c r="O195" t="s">
        <v>354</v>
      </c>
      <c r="P195" t="s">
        <v>354</v>
      </c>
      <c r="Q195">
        <v>1</v>
      </c>
      <c r="W195">
        <v>0</v>
      </c>
      <c r="X195">
        <v>216953472</v>
      </c>
      <c r="Y195">
        <v>0.65</v>
      </c>
      <c r="AA195">
        <v>0</v>
      </c>
      <c r="AB195">
        <v>1772.7</v>
      </c>
      <c r="AC195">
        <v>583.58000000000004</v>
      </c>
      <c r="AD195">
        <v>0</v>
      </c>
      <c r="AE195">
        <v>0</v>
      </c>
      <c r="AF195">
        <v>1772.7</v>
      </c>
      <c r="AG195">
        <v>583.58000000000004</v>
      </c>
      <c r="AH195">
        <v>0</v>
      </c>
      <c r="AI195">
        <v>1</v>
      </c>
      <c r="AJ195">
        <v>1</v>
      </c>
      <c r="AK195">
        <v>1</v>
      </c>
      <c r="AL195">
        <v>1</v>
      </c>
      <c r="AN195">
        <v>0</v>
      </c>
      <c r="AO195">
        <v>1</v>
      </c>
      <c r="AP195">
        <v>0</v>
      </c>
      <c r="AQ195">
        <v>0</v>
      </c>
      <c r="AR195">
        <v>0</v>
      </c>
      <c r="AS195" t="s">
        <v>3</v>
      </c>
      <c r="AT195">
        <v>0.65</v>
      </c>
      <c r="AU195" t="s">
        <v>3</v>
      </c>
      <c r="AV195">
        <v>0</v>
      </c>
      <c r="AW195">
        <v>2</v>
      </c>
      <c r="AX195">
        <v>36291746</v>
      </c>
      <c r="AY195">
        <v>1</v>
      </c>
      <c r="AZ195">
        <v>0</v>
      </c>
      <c r="BA195">
        <v>178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CX195">
        <f>Y195*Source!I1718</f>
        <v>0</v>
      </c>
      <c r="CY195">
        <f>AB195</f>
        <v>1772.7</v>
      </c>
      <c r="CZ195">
        <f>AF195</f>
        <v>1772.7</v>
      </c>
      <c r="DA195">
        <f>AJ195</f>
        <v>1</v>
      </c>
      <c r="DB195">
        <f t="shared" si="27"/>
        <v>1152.26</v>
      </c>
      <c r="DC195">
        <f t="shared" si="28"/>
        <v>379.33</v>
      </c>
    </row>
    <row r="196" spans="1:107" x14ac:dyDescent="0.2">
      <c r="A196">
        <f>ROW(Source!A1718)</f>
        <v>1718</v>
      </c>
      <c r="B196">
        <v>36286615</v>
      </c>
      <c r="C196">
        <v>36291732</v>
      </c>
      <c r="D196">
        <v>34887992</v>
      </c>
      <c r="E196">
        <v>1</v>
      </c>
      <c r="F196">
        <v>1</v>
      </c>
      <c r="G196">
        <v>23</v>
      </c>
      <c r="H196">
        <v>3</v>
      </c>
      <c r="I196" t="s">
        <v>436</v>
      </c>
      <c r="J196" t="s">
        <v>437</v>
      </c>
      <c r="K196" t="s">
        <v>438</v>
      </c>
      <c r="L196">
        <v>1339</v>
      </c>
      <c r="N196">
        <v>1007</v>
      </c>
      <c r="O196" t="s">
        <v>125</v>
      </c>
      <c r="P196" t="s">
        <v>125</v>
      </c>
      <c r="Q196">
        <v>1</v>
      </c>
      <c r="W196">
        <v>0</v>
      </c>
      <c r="X196">
        <v>1851259400</v>
      </c>
      <c r="Y196">
        <v>110</v>
      </c>
      <c r="AA196">
        <v>600.76</v>
      </c>
      <c r="AB196">
        <v>0</v>
      </c>
      <c r="AC196">
        <v>0</v>
      </c>
      <c r="AD196">
        <v>0</v>
      </c>
      <c r="AE196">
        <v>600.76</v>
      </c>
      <c r="AF196">
        <v>0</v>
      </c>
      <c r="AG196">
        <v>0</v>
      </c>
      <c r="AH196">
        <v>0</v>
      </c>
      <c r="AI196">
        <v>1</v>
      </c>
      <c r="AJ196">
        <v>1</v>
      </c>
      <c r="AK196">
        <v>1</v>
      </c>
      <c r="AL196">
        <v>1</v>
      </c>
      <c r="AN196">
        <v>0</v>
      </c>
      <c r="AO196">
        <v>1</v>
      </c>
      <c r="AP196">
        <v>0</v>
      </c>
      <c r="AQ196">
        <v>0</v>
      </c>
      <c r="AR196">
        <v>0</v>
      </c>
      <c r="AS196" t="s">
        <v>3</v>
      </c>
      <c r="AT196">
        <v>110</v>
      </c>
      <c r="AU196" t="s">
        <v>3</v>
      </c>
      <c r="AV196">
        <v>0</v>
      </c>
      <c r="AW196">
        <v>2</v>
      </c>
      <c r="AX196">
        <v>36291747</v>
      </c>
      <c r="AY196">
        <v>1</v>
      </c>
      <c r="AZ196">
        <v>0</v>
      </c>
      <c r="BA196">
        <v>179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CX196">
        <f>Y196*Source!I1718</f>
        <v>0</v>
      </c>
      <c r="CY196">
        <f>AA196</f>
        <v>600.76</v>
      </c>
      <c r="CZ196">
        <f>AE196</f>
        <v>600.76</v>
      </c>
      <c r="DA196">
        <f>AI196</f>
        <v>1</v>
      </c>
      <c r="DB196">
        <f t="shared" si="27"/>
        <v>66083.600000000006</v>
      </c>
      <c r="DC196">
        <f t="shared" si="28"/>
        <v>0</v>
      </c>
    </row>
    <row r="197" spans="1:107" x14ac:dyDescent="0.2">
      <c r="A197">
        <f>ROW(Source!A1718)</f>
        <v>1718</v>
      </c>
      <c r="B197">
        <v>36286615</v>
      </c>
      <c r="C197">
        <v>36291732</v>
      </c>
      <c r="D197">
        <v>34888734</v>
      </c>
      <c r="E197">
        <v>1</v>
      </c>
      <c r="F197">
        <v>1</v>
      </c>
      <c r="G197">
        <v>23</v>
      </c>
      <c r="H197">
        <v>3</v>
      </c>
      <c r="I197" t="s">
        <v>415</v>
      </c>
      <c r="J197" t="s">
        <v>416</v>
      </c>
      <c r="K197" t="s">
        <v>417</v>
      </c>
      <c r="L197">
        <v>1339</v>
      </c>
      <c r="N197">
        <v>1007</v>
      </c>
      <c r="O197" t="s">
        <v>125</v>
      </c>
      <c r="P197" t="s">
        <v>125</v>
      </c>
      <c r="Q197">
        <v>1</v>
      </c>
      <c r="W197">
        <v>0</v>
      </c>
      <c r="X197">
        <v>209670377</v>
      </c>
      <c r="Y197">
        <v>5</v>
      </c>
      <c r="AA197">
        <v>32.25</v>
      </c>
      <c r="AB197">
        <v>0</v>
      </c>
      <c r="AC197">
        <v>0</v>
      </c>
      <c r="AD197">
        <v>0</v>
      </c>
      <c r="AE197">
        <v>32.25</v>
      </c>
      <c r="AF197">
        <v>0</v>
      </c>
      <c r="AG197">
        <v>0</v>
      </c>
      <c r="AH197">
        <v>0</v>
      </c>
      <c r="AI197">
        <v>1</v>
      </c>
      <c r="AJ197">
        <v>1</v>
      </c>
      <c r="AK197">
        <v>1</v>
      </c>
      <c r="AL197">
        <v>1</v>
      </c>
      <c r="AN197">
        <v>0</v>
      </c>
      <c r="AO197">
        <v>1</v>
      </c>
      <c r="AP197">
        <v>0</v>
      </c>
      <c r="AQ197">
        <v>0</v>
      </c>
      <c r="AR197">
        <v>0</v>
      </c>
      <c r="AS197" t="s">
        <v>3</v>
      </c>
      <c r="AT197">
        <v>5</v>
      </c>
      <c r="AU197" t="s">
        <v>3</v>
      </c>
      <c r="AV197">
        <v>0</v>
      </c>
      <c r="AW197">
        <v>2</v>
      </c>
      <c r="AX197">
        <v>36291748</v>
      </c>
      <c r="AY197">
        <v>1</v>
      </c>
      <c r="AZ197">
        <v>0</v>
      </c>
      <c r="BA197">
        <v>180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CX197">
        <f>Y197*Source!I1718</f>
        <v>0</v>
      </c>
      <c r="CY197">
        <f>AA197</f>
        <v>32.25</v>
      </c>
      <c r="CZ197">
        <f>AE197</f>
        <v>32.25</v>
      </c>
      <c r="DA197">
        <f>AI197</f>
        <v>1</v>
      </c>
      <c r="DB197">
        <f t="shared" si="27"/>
        <v>161.25</v>
      </c>
      <c r="DC197">
        <f t="shared" si="28"/>
        <v>0</v>
      </c>
    </row>
    <row r="198" spans="1:107" x14ac:dyDescent="0.2">
      <c r="A198">
        <f>ROW(Source!A1719)</f>
        <v>1719</v>
      </c>
      <c r="B198">
        <v>36286615</v>
      </c>
      <c r="C198">
        <v>36291749</v>
      </c>
      <c r="D198">
        <v>34861490</v>
      </c>
      <c r="E198">
        <v>23</v>
      </c>
      <c r="F198">
        <v>1</v>
      </c>
      <c r="G198">
        <v>23</v>
      </c>
      <c r="H198">
        <v>1</v>
      </c>
      <c r="I198" t="s">
        <v>348</v>
      </c>
      <c r="J198" t="s">
        <v>3</v>
      </c>
      <c r="K198" t="s">
        <v>349</v>
      </c>
      <c r="L198">
        <v>1191</v>
      </c>
      <c r="N198">
        <v>1013</v>
      </c>
      <c r="O198" t="s">
        <v>350</v>
      </c>
      <c r="P198" t="s">
        <v>350</v>
      </c>
      <c r="Q198">
        <v>1</v>
      </c>
      <c r="W198">
        <v>0</v>
      </c>
      <c r="X198">
        <v>476480486</v>
      </c>
      <c r="Y198">
        <v>24.84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1</v>
      </c>
      <c r="AJ198">
        <v>1</v>
      </c>
      <c r="AK198">
        <v>1</v>
      </c>
      <c r="AL198">
        <v>1</v>
      </c>
      <c r="AN198">
        <v>0</v>
      </c>
      <c r="AO198">
        <v>1</v>
      </c>
      <c r="AP198">
        <v>0</v>
      </c>
      <c r="AQ198">
        <v>0</v>
      </c>
      <c r="AR198">
        <v>0</v>
      </c>
      <c r="AS198" t="s">
        <v>3</v>
      </c>
      <c r="AT198">
        <v>24.84</v>
      </c>
      <c r="AU198" t="s">
        <v>3</v>
      </c>
      <c r="AV198">
        <v>1</v>
      </c>
      <c r="AW198">
        <v>2</v>
      </c>
      <c r="AX198">
        <v>36291759</v>
      </c>
      <c r="AY198">
        <v>1</v>
      </c>
      <c r="AZ198">
        <v>0</v>
      </c>
      <c r="BA198">
        <v>181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CX198">
        <f>Y198*Source!I1719</f>
        <v>0</v>
      </c>
      <c r="CY198">
        <f>AD198</f>
        <v>0</v>
      </c>
      <c r="CZ198">
        <f>AH198</f>
        <v>0</v>
      </c>
      <c r="DA198">
        <f>AL198</f>
        <v>1</v>
      </c>
      <c r="DB198">
        <f t="shared" si="27"/>
        <v>0</v>
      </c>
      <c r="DC198">
        <f t="shared" si="28"/>
        <v>0</v>
      </c>
    </row>
    <row r="199" spans="1:107" x14ac:dyDescent="0.2">
      <c r="A199">
        <f>ROW(Source!A1719)</f>
        <v>1719</v>
      </c>
      <c r="B199">
        <v>36286615</v>
      </c>
      <c r="C199">
        <v>36291749</v>
      </c>
      <c r="D199">
        <v>34885924</v>
      </c>
      <c r="E199">
        <v>1</v>
      </c>
      <c r="F199">
        <v>1</v>
      </c>
      <c r="G199">
        <v>23</v>
      </c>
      <c r="H199">
        <v>2</v>
      </c>
      <c r="I199" t="s">
        <v>394</v>
      </c>
      <c r="J199" t="s">
        <v>395</v>
      </c>
      <c r="K199" t="s">
        <v>396</v>
      </c>
      <c r="L199">
        <v>1368</v>
      </c>
      <c r="N199">
        <v>1011</v>
      </c>
      <c r="O199" t="s">
        <v>354</v>
      </c>
      <c r="P199" t="s">
        <v>354</v>
      </c>
      <c r="Q199">
        <v>1</v>
      </c>
      <c r="W199">
        <v>0</v>
      </c>
      <c r="X199">
        <v>1363826350</v>
      </c>
      <c r="Y199">
        <v>2.94</v>
      </c>
      <c r="AA199">
        <v>0</v>
      </c>
      <c r="AB199">
        <v>833.19</v>
      </c>
      <c r="AC199">
        <v>426.11</v>
      </c>
      <c r="AD199">
        <v>0</v>
      </c>
      <c r="AE199">
        <v>0</v>
      </c>
      <c r="AF199">
        <v>833.19</v>
      </c>
      <c r="AG199">
        <v>426.11</v>
      </c>
      <c r="AH199">
        <v>0</v>
      </c>
      <c r="AI199">
        <v>1</v>
      </c>
      <c r="AJ199">
        <v>1</v>
      </c>
      <c r="AK199">
        <v>1</v>
      </c>
      <c r="AL199">
        <v>1</v>
      </c>
      <c r="AN199">
        <v>0</v>
      </c>
      <c r="AO199">
        <v>1</v>
      </c>
      <c r="AP199">
        <v>0</v>
      </c>
      <c r="AQ199">
        <v>0</v>
      </c>
      <c r="AR199">
        <v>0</v>
      </c>
      <c r="AS199" t="s">
        <v>3</v>
      </c>
      <c r="AT199">
        <v>2.94</v>
      </c>
      <c r="AU199" t="s">
        <v>3</v>
      </c>
      <c r="AV199">
        <v>0</v>
      </c>
      <c r="AW199">
        <v>2</v>
      </c>
      <c r="AX199">
        <v>36291760</v>
      </c>
      <c r="AY199">
        <v>1</v>
      </c>
      <c r="AZ199">
        <v>0</v>
      </c>
      <c r="BA199">
        <v>182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CX199">
        <f>Y199*Source!I1719</f>
        <v>0</v>
      </c>
      <c r="CY199">
        <f t="shared" ref="CY199:CY204" si="29">AB199</f>
        <v>833.19</v>
      </c>
      <c r="CZ199">
        <f t="shared" ref="CZ199:CZ204" si="30">AF199</f>
        <v>833.19</v>
      </c>
      <c r="DA199">
        <f t="shared" ref="DA199:DA204" si="31">AJ199</f>
        <v>1</v>
      </c>
      <c r="DB199">
        <f t="shared" si="27"/>
        <v>2449.58</v>
      </c>
      <c r="DC199">
        <f t="shared" si="28"/>
        <v>1252.76</v>
      </c>
    </row>
    <row r="200" spans="1:107" x14ac:dyDescent="0.2">
      <c r="A200">
        <f>ROW(Source!A1719)</f>
        <v>1719</v>
      </c>
      <c r="B200">
        <v>36286615</v>
      </c>
      <c r="C200">
        <v>36291749</v>
      </c>
      <c r="D200">
        <v>34886101</v>
      </c>
      <c r="E200">
        <v>1</v>
      </c>
      <c r="F200">
        <v>1</v>
      </c>
      <c r="G200">
        <v>23</v>
      </c>
      <c r="H200">
        <v>2</v>
      </c>
      <c r="I200" t="s">
        <v>397</v>
      </c>
      <c r="J200" t="s">
        <v>398</v>
      </c>
      <c r="K200" t="s">
        <v>399</v>
      </c>
      <c r="L200">
        <v>1368</v>
      </c>
      <c r="N200">
        <v>1011</v>
      </c>
      <c r="O200" t="s">
        <v>354</v>
      </c>
      <c r="P200" t="s">
        <v>354</v>
      </c>
      <c r="Q200">
        <v>1</v>
      </c>
      <c r="W200">
        <v>0</v>
      </c>
      <c r="X200">
        <v>98306237</v>
      </c>
      <c r="Y200">
        <v>1.1399999999999999</v>
      </c>
      <c r="AA200">
        <v>0</v>
      </c>
      <c r="AB200">
        <v>1869.26</v>
      </c>
      <c r="AC200">
        <v>392.58</v>
      </c>
      <c r="AD200">
        <v>0</v>
      </c>
      <c r="AE200">
        <v>0</v>
      </c>
      <c r="AF200">
        <v>1869.26</v>
      </c>
      <c r="AG200">
        <v>392.58</v>
      </c>
      <c r="AH200">
        <v>0</v>
      </c>
      <c r="AI200">
        <v>1</v>
      </c>
      <c r="AJ200">
        <v>1</v>
      </c>
      <c r="AK200">
        <v>1</v>
      </c>
      <c r="AL200">
        <v>1</v>
      </c>
      <c r="AN200">
        <v>0</v>
      </c>
      <c r="AO200">
        <v>1</v>
      </c>
      <c r="AP200">
        <v>0</v>
      </c>
      <c r="AQ200">
        <v>0</v>
      </c>
      <c r="AR200">
        <v>0</v>
      </c>
      <c r="AS200" t="s">
        <v>3</v>
      </c>
      <c r="AT200">
        <v>1.1399999999999999</v>
      </c>
      <c r="AU200" t="s">
        <v>3</v>
      </c>
      <c r="AV200">
        <v>0</v>
      </c>
      <c r="AW200">
        <v>2</v>
      </c>
      <c r="AX200">
        <v>36291761</v>
      </c>
      <c r="AY200">
        <v>1</v>
      </c>
      <c r="AZ200">
        <v>0</v>
      </c>
      <c r="BA200">
        <v>183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CX200">
        <f>Y200*Source!I1719</f>
        <v>0</v>
      </c>
      <c r="CY200">
        <f t="shared" si="29"/>
        <v>1869.26</v>
      </c>
      <c r="CZ200">
        <f t="shared" si="30"/>
        <v>1869.26</v>
      </c>
      <c r="DA200">
        <f t="shared" si="31"/>
        <v>1</v>
      </c>
      <c r="DB200">
        <f t="shared" si="27"/>
        <v>2130.96</v>
      </c>
      <c r="DC200">
        <f t="shared" si="28"/>
        <v>447.54</v>
      </c>
    </row>
    <row r="201" spans="1:107" x14ac:dyDescent="0.2">
      <c r="A201">
        <f>ROW(Source!A1719)</f>
        <v>1719</v>
      </c>
      <c r="B201">
        <v>36286615</v>
      </c>
      <c r="C201">
        <v>36291749</v>
      </c>
      <c r="D201">
        <v>34886086</v>
      </c>
      <c r="E201">
        <v>1</v>
      </c>
      <c r="F201">
        <v>1</v>
      </c>
      <c r="G201">
        <v>23</v>
      </c>
      <c r="H201">
        <v>2</v>
      </c>
      <c r="I201" t="s">
        <v>400</v>
      </c>
      <c r="J201" t="s">
        <v>401</v>
      </c>
      <c r="K201" t="s">
        <v>402</v>
      </c>
      <c r="L201">
        <v>1368</v>
      </c>
      <c r="N201">
        <v>1011</v>
      </c>
      <c r="O201" t="s">
        <v>354</v>
      </c>
      <c r="P201" t="s">
        <v>354</v>
      </c>
      <c r="Q201">
        <v>1</v>
      </c>
      <c r="W201">
        <v>0</v>
      </c>
      <c r="X201">
        <v>1569138426</v>
      </c>
      <c r="Y201">
        <v>8.9600000000000009</v>
      </c>
      <c r="AA201">
        <v>0</v>
      </c>
      <c r="AB201">
        <v>1117.3800000000001</v>
      </c>
      <c r="AC201">
        <v>453.76</v>
      </c>
      <c r="AD201">
        <v>0</v>
      </c>
      <c r="AE201">
        <v>0</v>
      </c>
      <c r="AF201">
        <v>1117.3800000000001</v>
      </c>
      <c r="AG201">
        <v>453.76</v>
      </c>
      <c r="AH201">
        <v>0</v>
      </c>
      <c r="AI201">
        <v>1</v>
      </c>
      <c r="AJ201">
        <v>1</v>
      </c>
      <c r="AK201">
        <v>1</v>
      </c>
      <c r="AL201">
        <v>1</v>
      </c>
      <c r="AN201">
        <v>0</v>
      </c>
      <c r="AO201">
        <v>1</v>
      </c>
      <c r="AP201">
        <v>0</v>
      </c>
      <c r="AQ201">
        <v>0</v>
      </c>
      <c r="AR201">
        <v>0</v>
      </c>
      <c r="AS201" t="s">
        <v>3</v>
      </c>
      <c r="AT201">
        <v>8.9600000000000009</v>
      </c>
      <c r="AU201" t="s">
        <v>3</v>
      </c>
      <c r="AV201">
        <v>0</v>
      </c>
      <c r="AW201">
        <v>2</v>
      </c>
      <c r="AX201">
        <v>36291762</v>
      </c>
      <c r="AY201">
        <v>1</v>
      </c>
      <c r="AZ201">
        <v>0</v>
      </c>
      <c r="BA201">
        <v>184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CX201">
        <f>Y201*Source!I1719</f>
        <v>0</v>
      </c>
      <c r="CY201">
        <f t="shared" si="29"/>
        <v>1117.3800000000001</v>
      </c>
      <c r="CZ201">
        <f t="shared" si="30"/>
        <v>1117.3800000000001</v>
      </c>
      <c r="DA201">
        <f t="shared" si="31"/>
        <v>1</v>
      </c>
      <c r="DB201">
        <f t="shared" si="27"/>
        <v>10011.719999999999</v>
      </c>
      <c r="DC201">
        <f t="shared" si="28"/>
        <v>4065.69</v>
      </c>
    </row>
    <row r="202" spans="1:107" x14ac:dyDescent="0.2">
      <c r="A202">
        <f>ROW(Source!A1719)</f>
        <v>1719</v>
      </c>
      <c r="B202">
        <v>36286615</v>
      </c>
      <c r="C202">
        <v>36291749</v>
      </c>
      <c r="D202">
        <v>34886087</v>
      </c>
      <c r="E202">
        <v>1</v>
      </c>
      <c r="F202">
        <v>1</v>
      </c>
      <c r="G202">
        <v>23</v>
      </c>
      <c r="H202">
        <v>2</v>
      </c>
      <c r="I202" t="s">
        <v>403</v>
      </c>
      <c r="J202" t="s">
        <v>404</v>
      </c>
      <c r="K202" t="s">
        <v>405</v>
      </c>
      <c r="L202">
        <v>1368</v>
      </c>
      <c r="N202">
        <v>1011</v>
      </c>
      <c r="O202" t="s">
        <v>354</v>
      </c>
      <c r="P202" t="s">
        <v>354</v>
      </c>
      <c r="Q202">
        <v>1</v>
      </c>
      <c r="W202">
        <v>0</v>
      </c>
      <c r="X202">
        <v>2013931268</v>
      </c>
      <c r="Y202">
        <v>18.25</v>
      </c>
      <c r="AA202">
        <v>0</v>
      </c>
      <c r="AB202">
        <v>1642.62</v>
      </c>
      <c r="AC202">
        <v>616.87</v>
      </c>
      <c r="AD202">
        <v>0</v>
      </c>
      <c r="AE202">
        <v>0</v>
      </c>
      <c r="AF202">
        <v>1642.62</v>
      </c>
      <c r="AG202">
        <v>616.87</v>
      </c>
      <c r="AH202">
        <v>0</v>
      </c>
      <c r="AI202">
        <v>1</v>
      </c>
      <c r="AJ202">
        <v>1</v>
      </c>
      <c r="AK202">
        <v>1</v>
      </c>
      <c r="AL202">
        <v>1</v>
      </c>
      <c r="AN202">
        <v>0</v>
      </c>
      <c r="AO202">
        <v>1</v>
      </c>
      <c r="AP202">
        <v>0</v>
      </c>
      <c r="AQ202">
        <v>0</v>
      </c>
      <c r="AR202">
        <v>0</v>
      </c>
      <c r="AS202" t="s">
        <v>3</v>
      </c>
      <c r="AT202">
        <v>18.25</v>
      </c>
      <c r="AU202" t="s">
        <v>3</v>
      </c>
      <c r="AV202">
        <v>0</v>
      </c>
      <c r="AW202">
        <v>2</v>
      </c>
      <c r="AX202">
        <v>36291763</v>
      </c>
      <c r="AY202">
        <v>1</v>
      </c>
      <c r="AZ202">
        <v>0</v>
      </c>
      <c r="BA202">
        <v>185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CX202">
        <f>Y202*Source!I1719</f>
        <v>0</v>
      </c>
      <c r="CY202">
        <f t="shared" si="29"/>
        <v>1642.62</v>
      </c>
      <c r="CZ202">
        <f t="shared" si="30"/>
        <v>1642.62</v>
      </c>
      <c r="DA202">
        <f t="shared" si="31"/>
        <v>1</v>
      </c>
      <c r="DB202">
        <f t="shared" si="27"/>
        <v>29977.82</v>
      </c>
      <c r="DC202">
        <f t="shared" si="28"/>
        <v>11257.88</v>
      </c>
    </row>
    <row r="203" spans="1:107" x14ac:dyDescent="0.2">
      <c r="A203">
        <f>ROW(Source!A1719)</f>
        <v>1719</v>
      </c>
      <c r="B203">
        <v>36286615</v>
      </c>
      <c r="C203">
        <v>36291749</v>
      </c>
      <c r="D203">
        <v>34886125</v>
      </c>
      <c r="E203">
        <v>1</v>
      </c>
      <c r="F203">
        <v>1</v>
      </c>
      <c r="G203">
        <v>23</v>
      </c>
      <c r="H203">
        <v>2</v>
      </c>
      <c r="I203" t="s">
        <v>406</v>
      </c>
      <c r="J203" t="s">
        <v>407</v>
      </c>
      <c r="K203" t="s">
        <v>408</v>
      </c>
      <c r="L203">
        <v>1368</v>
      </c>
      <c r="N203">
        <v>1011</v>
      </c>
      <c r="O203" t="s">
        <v>354</v>
      </c>
      <c r="P203" t="s">
        <v>354</v>
      </c>
      <c r="Q203">
        <v>1</v>
      </c>
      <c r="W203">
        <v>0</v>
      </c>
      <c r="X203">
        <v>-487494702</v>
      </c>
      <c r="Y203">
        <v>2.2400000000000002</v>
      </c>
      <c r="AA203">
        <v>0</v>
      </c>
      <c r="AB203">
        <v>1297.54</v>
      </c>
      <c r="AC203">
        <v>549.04</v>
      </c>
      <c r="AD203">
        <v>0</v>
      </c>
      <c r="AE203">
        <v>0</v>
      </c>
      <c r="AF203">
        <v>1297.54</v>
      </c>
      <c r="AG203">
        <v>549.04</v>
      </c>
      <c r="AH203">
        <v>0</v>
      </c>
      <c r="AI203">
        <v>1</v>
      </c>
      <c r="AJ203">
        <v>1</v>
      </c>
      <c r="AK203">
        <v>1</v>
      </c>
      <c r="AL203">
        <v>1</v>
      </c>
      <c r="AN203">
        <v>0</v>
      </c>
      <c r="AO203">
        <v>1</v>
      </c>
      <c r="AP203">
        <v>0</v>
      </c>
      <c r="AQ203">
        <v>0</v>
      </c>
      <c r="AR203">
        <v>0</v>
      </c>
      <c r="AS203" t="s">
        <v>3</v>
      </c>
      <c r="AT203">
        <v>2.2400000000000002</v>
      </c>
      <c r="AU203" t="s">
        <v>3</v>
      </c>
      <c r="AV203">
        <v>0</v>
      </c>
      <c r="AW203">
        <v>2</v>
      </c>
      <c r="AX203">
        <v>36291764</v>
      </c>
      <c r="AY203">
        <v>1</v>
      </c>
      <c r="AZ203">
        <v>0</v>
      </c>
      <c r="BA203">
        <v>186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CX203">
        <f>Y203*Source!I1719</f>
        <v>0</v>
      </c>
      <c r="CY203">
        <f t="shared" si="29"/>
        <v>1297.54</v>
      </c>
      <c r="CZ203">
        <f t="shared" si="30"/>
        <v>1297.54</v>
      </c>
      <c r="DA203">
        <f t="shared" si="31"/>
        <v>1</v>
      </c>
      <c r="DB203">
        <f t="shared" si="27"/>
        <v>2906.49</v>
      </c>
      <c r="DC203">
        <f t="shared" si="28"/>
        <v>1229.8499999999999</v>
      </c>
    </row>
    <row r="204" spans="1:107" x14ac:dyDescent="0.2">
      <c r="A204">
        <f>ROW(Source!A1719)</f>
        <v>1719</v>
      </c>
      <c r="B204">
        <v>36286615</v>
      </c>
      <c r="C204">
        <v>36291749</v>
      </c>
      <c r="D204">
        <v>34886091</v>
      </c>
      <c r="E204">
        <v>1</v>
      </c>
      <c r="F204">
        <v>1</v>
      </c>
      <c r="G204">
        <v>23</v>
      </c>
      <c r="H204">
        <v>2</v>
      </c>
      <c r="I204" t="s">
        <v>409</v>
      </c>
      <c r="J204" t="s">
        <v>410</v>
      </c>
      <c r="K204" t="s">
        <v>411</v>
      </c>
      <c r="L204">
        <v>1368</v>
      </c>
      <c r="N204">
        <v>1011</v>
      </c>
      <c r="O204" t="s">
        <v>354</v>
      </c>
      <c r="P204" t="s">
        <v>354</v>
      </c>
      <c r="Q204">
        <v>1</v>
      </c>
      <c r="W204">
        <v>0</v>
      </c>
      <c r="X204">
        <v>216953472</v>
      </c>
      <c r="Y204">
        <v>0.65</v>
      </c>
      <c r="AA204">
        <v>0</v>
      </c>
      <c r="AB204">
        <v>1772.7</v>
      </c>
      <c r="AC204">
        <v>583.58000000000004</v>
      </c>
      <c r="AD204">
        <v>0</v>
      </c>
      <c r="AE204">
        <v>0</v>
      </c>
      <c r="AF204">
        <v>1772.7</v>
      </c>
      <c r="AG204">
        <v>583.58000000000004</v>
      </c>
      <c r="AH204">
        <v>0</v>
      </c>
      <c r="AI204">
        <v>1</v>
      </c>
      <c r="AJ204">
        <v>1</v>
      </c>
      <c r="AK204">
        <v>1</v>
      </c>
      <c r="AL204">
        <v>1</v>
      </c>
      <c r="AN204">
        <v>0</v>
      </c>
      <c r="AO204">
        <v>1</v>
      </c>
      <c r="AP204">
        <v>0</v>
      </c>
      <c r="AQ204">
        <v>0</v>
      </c>
      <c r="AR204">
        <v>0</v>
      </c>
      <c r="AS204" t="s">
        <v>3</v>
      </c>
      <c r="AT204">
        <v>0.65</v>
      </c>
      <c r="AU204" t="s">
        <v>3</v>
      </c>
      <c r="AV204">
        <v>0</v>
      </c>
      <c r="AW204">
        <v>2</v>
      </c>
      <c r="AX204">
        <v>36291765</v>
      </c>
      <c r="AY204">
        <v>1</v>
      </c>
      <c r="AZ204">
        <v>0</v>
      </c>
      <c r="BA204">
        <v>187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CX204">
        <f>Y204*Source!I1719</f>
        <v>0</v>
      </c>
      <c r="CY204">
        <f t="shared" si="29"/>
        <v>1772.7</v>
      </c>
      <c r="CZ204">
        <f t="shared" si="30"/>
        <v>1772.7</v>
      </c>
      <c r="DA204">
        <f t="shared" si="31"/>
        <v>1</v>
      </c>
      <c r="DB204">
        <f t="shared" si="27"/>
        <v>1152.26</v>
      </c>
      <c r="DC204">
        <f t="shared" si="28"/>
        <v>379.33</v>
      </c>
    </row>
    <row r="205" spans="1:107" x14ac:dyDescent="0.2">
      <c r="A205">
        <f>ROW(Source!A1719)</f>
        <v>1719</v>
      </c>
      <c r="B205">
        <v>36286615</v>
      </c>
      <c r="C205">
        <v>36291749</v>
      </c>
      <c r="D205">
        <v>34888018</v>
      </c>
      <c r="E205">
        <v>1</v>
      </c>
      <c r="F205">
        <v>1</v>
      </c>
      <c r="G205">
        <v>23</v>
      </c>
      <c r="H205">
        <v>3</v>
      </c>
      <c r="I205" t="s">
        <v>412</v>
      </c>
      <c r="J205" t="s">
        <v>413</v>
      </c>
      <c r="K205" t="s">
        <v>414</v>
      </c>
      <c r="L205">
        <v>1339</v>
      </c>
      <c r="N205">
        <v>1007</v>
      </c>
      <c r="O205" t="s">
        <v>125</v>
      </c>
      <c r="P205" t="s">
        <v>125</v>
      </c>
      <c r="Q205">
        <v>1</v>
      </c>
      <c r="W205">
        <v>0</v>
      </c>
      <c r="X205">
        <v>1181658675</v>
      </c>
      <c r="Y205">
        <v>126</v>
      </c>
      <c r="AA205">
        <v>1906.02</v>
      </c>
      <c r="AB205">
        <v>0</v>
      </c>
      <c r="AC205">
        <v>0</v>
      </c>
      <c r="AD205">
        <v>0</v>
      </c>
      <c r="AE205">
        <v>1906.02</v>
      </c>
      <c r="AF205">
        <v>0</v>
      </c>
      <c r="AG205">
        <v>0</v>
      </c>
      <c r="AH205">
        <v>0</v>
      </c>
      <c r="AI205">
        <v>1</v>
      </c>
      <c r="AJ205">
        <v>1</v>
      </c>
      <c r="AK205">
        <v>1</v>
      </c>
      <c r="AL205">
        <v>1</v>
      </c>
      <c r="AN205">
        <v>0</v>
      </c>
      <c r="AO205">
        <v>1</v>
      </c>
      <c r="AP205">
        <v>0</v>
      </c>
      <c r="AQ205">
        <v>0</v>
      </c>
      <c r="AR205">
        <v>0</v>
      </c>
      <c r="AS205" t="s">
        <v>3</v>
      </c>
      <c r="AT205">
        <v>126</v>
      </c>
      <c r="AU205" t="s">
        <v>3</v>
      </c>
      <c r="AV205">
        <v>0</v>
      </c>
      <c r="AW205">
        <v>2</v>
      </c>
      <c r="AX205">
        <v>36291766</v>
      </c>
      <c r="AY205">
        <v>1</v>
      </c>
      <c r="AZ205">
        <v>0</v>
      </c>
      <c r="BA205">
        <v>188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CX205">
        <f>Y205*Source!I1719</f>
        <v>0</v>
      </c>
      <c r="CY205">
        <f>AA205</f>
        <v>1906.02</v>
      </c>
      <c r="CZ205">
        <f>AE205</f>
        <v>1906.02</v>
      </c>
      <c r="DA205">
        <f>AI205</f>
        <v>1</v>
      </c>
      <c r="DB205">
        <f t="shared" si="27"/>
        <v>240158.52</v>
      </c>
      <c r="DC205">
        <f t="shared" si="28"/>
        <v>0</v>
      </c>
    </row>
    <row r="206" spans="1:107" x14ac:dyDescent="0.2">
      <c r="A206">
        <f>ROW(Source!A1719)</f>
        <v>1719</v>
      </c>
      <c r="B206">
        <v>36286615</v>
      </c>
      <c r="C206">
        <v>36291749</v>
      </c>
      <c r="D206">
        <v>34888734</v>
      </c>
      <c r="E206">
        <v>1</v>
      </c>
      <c r="F206">
        <v>1</v>
      </c>
      <c r="G206">
        <v>23</v>
      </c>
      <c r="H206">
        <v>3</v>
      </c>
      <c r="I206" t="s">
        <v>415</v>
      </c>
      <c r="J206" t="s">
        <v>416</v>
      </c>
      <c r="K206" t="s">
        <v>417</v>
      </c>
      <c r="L206">
        <v>1339</v>
      </c>
      <c r="N206">
        <v>1007</v>
      </c>
      <c r="O206" t="s">
        <v>125</v>
      </c>
      <c r="P206" t="s">
        <v>125</v>
      </c>
      <c r="Q206">
        <v>1</v>
      </c>
      <c r="W206">
        <v>0</v>
      </c>
      <c r="X206">
        <v>209670377</v>
      </c>
      <c r="Y206">
        <v>7</v>
      </c>
      <c r="AA206">
        <v>32.25</v>
      </c>
      <c r="AB206">
        <v>0</v>
      </c>
      <c r="AC206">
        <v>0</v>
      </c>
      <c r="AD206">
        <v>0</v>
      </c>
      <c r="AE206">
        <v>32.25</v>
      </c>
      <c r="AF206">
        <v>0</v>
      </c>
      <c r="AG206">
        <v>0</v>
      </c>
      <c r="AH206">
        <v>0</v>
      </c>
      <c r="AI206">
        <v>1</v>
      </c>
      <c r="AJ206">
        <v>1</v>
      </c>
      <c r="AK206">
        <v>1</v>
      </c>
      <c r="AL206">
        <v>1</v>
      </c>
      <c r="AN206">
        <v>0</v>
      </c>
      <c r="AO206">
        <v>1</v>
      </c>
      <c r="AP206">
        <v>0</v>
      </c>
      <c r="AQ206">
        <v>0</v>
      </c>
      <c r="AR206">
        <v>0</v>
      </c>
      <c r="AS206" t="s">
        <v>3</v>
      </c>
      <c r="AT206">
        <v>7</v>
      </c>
      <c r="AU206" t="s">
        <v>3</v>
      </c>
      <c r="AV206">
        <v>0</v>
      </c>
      <c r="AW206">
        <v>2</v>
      </c>
      <c r="AX206">
        <v>36291767</v>
      </c>
      <c r="AY206">
        <v>1</v>
      </c>
      <c r="AZ206">
        <v>0</v>
      </c>
      <c r="BA206">
        <v>189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CX206">
        <f>Y206*Source!I1719</f>
        <v>0</v>
      </c>
      <c r="CY206">
        <f>AA206</f>
        <v>32.25</v>
      </c>
      <c r="CZ206">
        <f>AE206</f>
        <v>32.25</v>
      </c>
      <c r="DA206">
        <f>AI206</f>
        <v>1</v>
      </c>
      <c r="DB206">
        <f t="shared" si="27"/>
        <v>225.75</v>
      </c>
      <c r="DC206">
        <f t="shared" si="28"/>
        <v>0</v>
      </c>
    </row>
    <row r="207" spans="1:107" x14ac:dyDescent="0.2">
      <c r="A207">
        <f>ROW(Source!A1720)</f>
        <v>1720</v>
      </c>
      <c r="B207">
        <v>36286615</v>
      </c>
      <c r="C207">
        <v>36291768</v>
      </c>
      <c r="D207">
        <v>34861490</v>
      </c>
      <c r="E207">
        <v>23</v>
      </c>
      <c r="F207">
        <v>1</v>
      </c>
      <c r="G207">
        <v>23</v>
      </c>
      <c r="H207">
        <v>1</v>
      </c>
      <c r="I207" t="s">
        <v>348</v>
      </c>
      <c r="J207" t="s">
        <v>3</v>
      </c>
      <c r="K207" t="s">
        <v>349</v>
      </c>
      <c r="L207">
        <v>1191</v>
      </c>
      <c r="N207">
        <v>1013</v>
      </c>
      <c r="O207" t="s">
        <v>350</v>
      </c>
      <c r="P207" t="s">
        <v>350</v>
      </c>
      <c r="Q207">
        <v>1</v>
      </c>
      <c r="W207">
        <v>0</v>
      </c>
      <c r="X207">
        <v>476480486</v>
      </c>
      <c r="Y207">
        <v>10.3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1</v>
      </c>
      <c r="AJ207">
        <v>1</v>
      </c>
      <c r="AK207">
        <v>1</v>
      </c>
      <c r="AL207">
        <v>1</v>
      </c>
      <c r="AN207">
        <v>0</v>
      </c>
      <c r="AO207">
        <v>1</v>
      </c>
      <c r="AP207">
        <v>0</v>
      </c>
      <c r="AQ207">
        <v>0</v>
      </c>
      <c r="AR207">
        <v>0</v>
      </c>
      <c r="AS207" t="s">
        <v>3</v>
      </c>
      <c r="AT207">
        <v>10.3</v>
      </c>
      <c r="AU207" t="s">
        <v>3</v>
      </c>
      <c r="AV207">
        <v>1</v>
      </c>
      <c r="AW207">
        <v>2</v>
      </c>
      <c r="AX207">
        <v>36291774</v>
      </c>
      <c r="AY207">
        <v>1</v>
      </c>
      <c r="AZ207">
        <v>0</v>
      </c>
      <c r="BA207">
        <v>190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CX207">
        <f>Y207*Source!I1720</f>
        <v>0</v>
      </c>
      <c r="CY207">
        <f>AD207</f>
        <v>0</v>
      </c>
      <c r="CZ207">
        <f>AH207</f>
        <v>0</v>
      </c>
      <c r="DA207">
        <f>AL207</f>
        <v>1</v>
      </c>
      <c r="DB207">
        <f t="shared" si="27"/>
        <v>0</v>
      </c>
      <c r="DC207">
        <f t="shared" si="28"/>
        <v>0</v>
      </c>
    </row>
    <row r="208" spans="1:107" x14ac:dyDescent="0.2">
      <c r="A208">
        <f>ROW(Source!A1720)</f>
        <v>1720</v>
      </c>
      <c r="B208">
        <v>36286615</v>
      </c>
      <c r="C208">
        <v>36291768</v>
      </c>
      <c r="D208">
        <v>34886086</v>
      </c>
      <c r="E208">
        <v>1</v>
      </c>
      <c r="F208">
        <v>1</v>
      </c>
      <c r="G208">
        <v>23</v>
      </c>
      <c r="H208">
        <v>2</v>
      </c>
      <c r="I208" t="s">
        <v>400</v>
      </c>
      <c r="J208" t="s">
        <v>401</v>
      </c>
      <c r="K208" t="s">
        <v>402</v>
      </c>
      <c r="L208">
        <v>1368</v>
      </c>
      <c r="N208">
        <v>1011</v>
      </c>
      <c r="O208" t="s">
        <v>354</v>
      </c>
      <c r="P208" t="s">
        <v>354</v>
      </c>
      <c r="Q208">
        <v>1</v>
      </c>
      <c r="W208">
        <v>0</v>
      </c>
      <c r="X208">
        <v>1569138426</v>
      </c>
      <c r="Y208">
        <v>0.89</v>
      </c>
      <c r="AA208">
        <v>0</v>
      </c>
      <c r="AB208">
        <v>1117.3800000000001</v>
      </c>
      <c r="AC208">
        <v>453.76</v>
      </c>
      <c r="AD208">
        <v>0</v>
      </c>
      <c r="AE208">
        <v>0</v>
      </c>
      <c r="AF208">
        <v>1117.3800000000001</v>
      </c>
      <c r="AG208">
        <v>453.76</v>
      </c>
      <c r="AH208">
        <v>0</v>
      </c>
      <c r="AI208">
        <v>1</v>
      </c>
      <c r="AJ208">
        <v>1</v>
      </c>
      <c r="AK208">
        <v>1</v>
      </c>
      <c r="AL208">
        <v>1</v>
      </c>
      <c r="AN208">
        <v>0</v>
      </c>
      <c r="AO208">
        <v>1</v>
      </c>
      <c r="AP208">
        <v>0</v>
      </c>
      <c r="AQ208">
        <v>0</v>
      </c>
      <c r="AR208">
        <v>0</v>
      </c>
      <c r="AS208" t="s">
        <v>3</v>
      </c>
      <c r="AT208">
        <v>0.89</v>
      </c>
      <c r="AU208" t="s">
        <v>3</v>
      </c>
      <c r="AV208">
        <v>0</v>
      </c>
      <c r="AW208">
        <v>2</v>
      </c>
      <c r="AX208">
        <v>36291775</v>
      </c>
      <c r="AY208">
        <v>1</v>
      </c>
      <c r="AZ208">
        <v>0</v>
      </c>
      <c r="BA208">
        <v>191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CX208">
        <f>Y208*Source!I1720</f>
        <v>0</v>
      </c>
      <c r="CY208">
        <f>AB208</f>
        <v>1117.3800000000001</v>
      </c>
      <c r="CZ208">
        <f>AF208</f>
        <v>1117.3800000000001</v>
      </c>
      <c r="DA208">
        <f>AJ208</f>
        <v>1</v>
      </c>
      <c r="DB208">
        <f t="shared" si="27"/>
        <v>994.47</v>
      </c>
      <c r="DC208">
        <f t="shared" si="28"/>
        <v>403.85</v>
      </c>
    </row>
    <row r="209" spans="1:107" x14ac:dyDescent="0.2">
      <c r="A209">
        <f>ROW(Source!A1720)</f>
        <v>1720</v>
      </c>
      <c r="B209">
        <v>36286615</v>
      </c>
      <c r="C209">
        <v>36291768</v>
      </c>
      <c r="D209">
        <v>34886848</v>
      </c>
      <c r="E209">
        <v>1</v>
      </c>
      <c r="F209">
        <v>1</v>
      </c>
      <c r="G209">
        <v>23</v>
      </c>
      <c r="H209">
        <v>3</v>
      </c>
      <c r="I209" t="s">
        <v>418</v>
      </c>
      <c r="J209" t="s">
        <v>419</v>
      </c>
      <c r="K209" t="s">
        <v>420</v>
      </c>
      <c r="L209">
        <v>1348</v>
      </c>
      <c r="N209">
        <v>1009</v>
      </c>
      <c r="O209" t="s">
        <v>171</v>
      </c>
      <c r="P209" t="s">
        <v>171</v>
      </c>
      <c r="Q209">
        <v>1000</v>
      </c>
      <c r="W209">
        <v>0</v>
      </c>
      <c r="X209">
        <v>-368105252</v>
      </c>
      <c r="Y209">
        <v>0.06</v>
      </c>
      <c r="AA209">
        <v>32351.38</v>
      </c>
      <c r="AB209">
        <v>0</v>
      </c>
      <c r="AC209">
        <v>0</v>
      </c>
      <c r="AD209">
        <v>0</v>
      </c>
      <c r="AE209">
        <v>32351.38</v>
      </c>
      <c r="AF209">
        <v>0</v>
      </c>
      <c r="AG209">
        <v>0</v>
      </c>
      <c r="AH209">
        <v>0</v>
      </c>
      <c r="AI209">
        <v>1</v>
      </c>
      <c r="AJ209">
        <v>1</v>
      </c>
      <c r="AK209">
        <v>1</v>
      </c>
      <c r="AL209">
        <v>1</v>
      </c>
      <c r="AN209">
        <v>0</v>
      </c>
      <c r="AO209">
        <v>1</v>
      </c>
      <c r="AP209">
        <v>0</v>
      </c>
      <c r="AQ209">
        <v>0</v>
      </c>
      <c r="AR209">
        <v>0</v>
      </c>
      <c r="AS209" t="s">
        <v>3</v>
      </c>
      <c r="AT209">
        <v>0.06</v>
      </c>
      <c r="AU209" t="s">
        <v>3</v>
      </c>
      <c r="AV209">
        <v>0</v>
      </c>
      <c r="AW209">
        <v>2</v>
      </c>
      <c r="AX209">
        <v>36291776</v>
      </c>
      <c r="AY209">
        <v>1</v>
      </c>
      <c r="AZ209">
        <v>0</v>
      </c>
      <c r="BA209">
        <v>192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CX209">
        <f>Y209*Source!I1720</f>
        <v>0</v>
      </c>
      <c r="CY209">
        <f>AA209</f>
        <v>32351.38</v>
      </c>
      <c r="CZ209">
        <f>AE209</f>
        <v>32351.38</v>
      </c>
      <c r="DA209">
        <f>AI209</f>
        <v>1</v>
      </c>
      <c r="DB209">
        <f t="shared" si="27"/>
        <v>1941.08</v>
      </c>
      <c r="DC209">
        <f t="shared" si="28"/>
        <v>0</v>
      </c>
    </row>
    <row r="210" spans="1:107" x14ac:dyDescent="0.2">
      <c r="A210">
        <f>ROW(Source!A1720)</f>
        <v>1720</v>
      </c>
      <c r="B210">
        <v>36286615</v>
      </c>
      <c r="C210">
        <v>36291768</v>
      </c>
      <c r="D210">
        <v>34889865</v>
      </c>
      <c r="E210">
        <v>1</v>
      </c>
      <c r="F210">
        <v>1</v>
      </c>
      <c r="G210">
        <v>23</v>
      </c>
      <c r="H210">
        <v>3</v>
      </c>
      <c r="I210" t="s">
        <v>205</v>
      </c>
      <c r="J210" t="s">
        <v>223</v>
      </c>
      <c r="K210" t="s">
        <v>206</v>
      </c>
      <c r="L210">
        <v>1348</v>
      </c>
      <c r="N210">
        <v>1009</v>
      </c>
      <c r="O210" t="s">
        <v>171</v>
      </c>
      <c r="P210" t="s">
        <v>171</v>
      </c>
      <c r="Q210">
        <v>1000</v>
      </c>
      <c r="W210">
        <v>1</v>
      </c>
      <c r="X210">
        <v>633964965</v>
      </c>
      <c r="Y210">
        <v>-7.14</v>
      </c>
      <c r="AA210">
        <v>2653.46</v>
      </c>
      <c r="AB210">
        <v>0</v>
      </c>
      <c r="AC210">
        <v>0</v>
      </c>
      <c r="AD210">
        <v>0</v>
      </c>
      <c r="AE210">
        <v>2653.46</v>
      </c>
      <c r="AF210">
        <v>0</v>
      </c>
      <c r="AG210">
        <v>0</v>
      </c>
      <c r="AH210">
        <v>0</v>
      </c>
      <c r="AI210">
        <v>1</v>
      </c>
      <c r="AJ210">
        <v>1</v>
      </c>
      <c r="AK210">
        <v>1</v>
      </c>
      <c r="AL210">
        <v>1</v>
      </c>
      <c r="AN210">
        <v>0</v>
      </c>
      <c r="AO210">
        <v>1</v>
      </c>
      <c r="AP210">
        <v>0</v>
      </c>
      <c r="AQ210">
        <v>0</v>
      </c>
      <c r="AR210">
        <v>0</v>
      </c>
      <c r="AS210" t="s">
        <v>3</v>
      </c>
      <c r="AT210">
        <v>-7.14</v>
      </c>
      <c r="AU210" t="s">
        <v>3</v>
      </c>
      <c r="AV210">
        <v>0</v>
      </c>
      <c r="AW210">
        <v>2</v>
      </c>
      <c r="AX210">
        <v>36291777</v>
      </c>
      <c r="AY210">
        <v>1</v>
      </c>
      <c r="AZ210">
        <v>6144</v>
      </c>
      <c r="BA210">
        <v>193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CX210">
        <f>Y210*Source!I1720</f>
        <v>0</v>
      </c>
      <c r="CY210">
        <f>AA210</f>
        <v>2653.46</v>
      </c>
      <c r="CZ210">
        <f>AE210</f>
        <v>2653.46</v>
      </c>
      <c r="DA210">
        <f>AI210</f>
        <v>1</v>
      </c>
      <c r="DB210">
        <f t="shared" ref="DB210:DB241" si="32">ROUND(ROUND(AT210*CZ210,2),6)</f>
        <v>-18945.7</v>
      </c>
      <c r="DC210">
        <f t="shared" ref="DC210:DC241" si="33">ROUND(ROUND(AT210*AG210,2),6)</f>
        <v>0</v>
      </c>
    </row>
    <row r="211" spans="1:107" x14ac:dyDescent="0.2">
      <c r="A211">
        <f>ROW(Source!A1720)</f>
        <v>1720</v>
      </c>
      <c r="B211">
        <v>36286615</v>
      </c>
      <c r="C211">
        <v>36291768</v>
      </c>
      <c r="D211">
        <v>34889865</v>
      </c>
      <c r="E211">
        <v>1</v>
      </c>
      <c r="F211">
        <v>1</v>
      </c>
      <c r="G211">
        <v>23</v>
      </c>
      <c r="H211">
        <v>3</v>
      </c>
      <c r="I211" t="s">
        <v>205</v>
      </c>
      <c r="J211" t="s">
        <v>223</v>
      </c>
      <c r="K211" t="s">
        <v>206</v>
      </c>
      <c r="L211">
        <v>1348</v>
      </c>
      <c r="N211">
        <v>1009</v>
      </c>
      <c r="O211" t="s">
        <v>171</v>
      </c>
      <c r="P211" t="s">
        <v>171</v>
      </c>
      <c r="Q211">
        <v>1000</v>
      </c>
      <c r="W211">
        <v>0</v>
      </c>
      <c r="X211">
        <v>633964965</v>
      </c>
      <c r="Y211">
        <v>11.9</v>
      </c>
      <c r="AA211">
        <v>2653.46</v>
      </c>
      <c r="AB211">
        <v>0</v>
      </c>
      <c r="AC211">
        <v>0</v>
      </c>
      <c r="AD211">
        <v>0</v>
      </c>
      <c r="AE211">
        <v>2653.46</v>
      </c>
      <c r="AF211">
        <v>0</v>
      </c>
      <c r="AG211">
        <v>0</v>
      </c>
      <c r="AH211">
        <v>0</v>
      </c>
      <c r="AI211">
        <v>1</v>
      </c>
      <c r="AJ211">
        <v>1</v>
      </c>
      <c r="AK211">
        <v>1</v>
      </c>
      <c r="AL211">
        <v>1</v>
      </c>
      <c r="AN211">
        <v>0</v>
      </c>
      <c r="AO211">
        <v>0</v>
      </c>
      <c r="AP211">
        <v>0</v>
      </c>
      <c r="AQ211">
        <v>0</v>
      </c>
      <c r="AR211">
        <v>0</v>
      </c>
      <c r="AS211" t="s">
        <v>3</v>
      </c>
      <c r="AT211">
        <v>11.9</v>
      </c>
      <c r="AU211" t="s">
        <v>3</v>
      </c>
      <c r="AV211">
        <v>0</v>
      </c>
      <c r="AW211">
        <v>1</v>
      </c>
      <c r="AX211">
        <v>-1</v>
      </c>
      <c r="AY211">
        <v>0</v>
      </c>
      <c r="AZ211">
        <v>0</v>
      </c>
      <c r="BA211" t="s">
        <v>3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CX211">
        <f>Y211*Source!I1720</f>
        <v>0</v>
      </c>
      <c r="CY211">
        <f>AA211</f>
        <v>2653.46</v>
      </c>
      <c r="CZ211">
        <f>AE211</f>
        <v>2653.46</v>
      </c>
      <c r="DA211">
        <f>AI211</f>
        <v>1</v>
      </c>
      <c r="DB211">
        <f t="shared" si="32"/>
        <v>31576.17</v>
      </c>
      <c r="DC211">
        <f t="shared" si="33"/>
        <v>0</v>
      </c>
    </row>
    <row r="212" spans="1:107" x14ac:dyDescent="0.2">
      <c r="A212">
        <f>ROW(Source!A1757)</f>
        <v>1757</v>
      </c>
      <c r="B212">
        <v>36286615</v>
      </c>
      <c r="C212">
        <v>36291835</v>
      </c>
      <c r="D212">
        <v>34861490</v>
      </c>
      <c r="E212">
        <v>23</v>
      </c>
      <c r="F212">
        <v>1</v>
      </c>
      <c r="G212">
        <v>23</v>
      </c>
      <c r="H212">
        <v>1</v>
      </c>
      <c r="I212" t="s">
        <v>348</v>
      </c>
      <c r="J212" t="s">
        <v>3</v>
      </c>
      <c r="K212" t="s">
        <v>349</v>
      </c>
      <c r="L212">
        <v>1191</v>
      </c>
      <c r="N212">
        <v>1013</v>
      </c>
      <c r="O212" t="s">
        <v>350</v>
      </c>
      <c r="P212" t="s">
        <v>350</v>
      </c>
      <c r="Q212">
        <v>1</v>
      </c>
      <c r="W212">
        <v>0</v>
      </c>
      <c r="X212">
        <v>476480486</v>
      </c>
      <c r="Y212">
        <v>0.82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1</v>
      </c>
      <c r="AJ212">
        <v>1</v>
      </c>
      <c r="AK212">
        <v>1</v>
      </c>
      <c r="AL212">
        <v>1</v>
      </c>
      <c r="AN212">
        <v>0</v>
      </c>
      <c r="AO212">
        <v>1</v>
      </c>
      <c r="AP212">
        <v>0</v>
      </c>
      <c r="AQ212">
        <v>0</v>
      </c>
      <c r="AR212">
        <v>0</v>
      </c>
      <c r="AS212" t="s">
        <v>3</v>
      </c>
      <c r="AT212">
        <v>0.82</v>
      </c>
      <c r="AU212" t="s">
        <v>3</v>
      </c>
      <c r="AV212">
        <v>1</v>
      </c>
      <c r="AW212">
        <v>2</v>
      </c>
      <c r="AX212">
        <v>36291840</v>
      </c>
      <c r="AY212">
        <v>1</v>
      </c>
      <c r="AZ212">
        <v>0</v>
      </c>
      <c r="BA212">
        <v>194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CX212">
        <f>Y212*Source!I1757</f>
        <v>0</v>
      </c>
      <c r="CY212">
        <f>AD212</f>
        <v>0</v>
      </c>
      <c r="CZ212">
        <f>AH212</f>
        <v>0</v>
      </c>
      <c r="DA212">
        <f>AL212</f>
        <v>1</v>
      </c>
      <c r="DB212">
        <f t="shared" si="32"/>
        <v>0</v>
      </c>
      <c r="DC212">
        <f t="shared" si="33"/>
        <v>0</v>
      </c>
    </row>
    <row r="213" spans="1:107" x14ac:dyDescent="0.2">
      <c r="A213">
        <f>ROW(Source!A1757)</f>
        <v>1757</v>
      </c>
      <c r="B213">
        <v>36286615</v>
      </c>
      <c r="C213">
        <v>36291835</v>
      </c>
      <c r="D213">
        <v>34886101</v>
      </c>
      <c r="E213">
        <v>1</v>
      </c>
      <c r="F213">
        <v>1</v>
      </c>
      <c r="G213">
        <v>23</v>
      </c>
      <c r="H213">
        <v>2</v>
      </c>
      <c r="I213" t="s">
        <v>397</v>
      </c>
      <c r="J213" t="s">
        <v>398</v>
      </c>
      <c r="K213" t="s">
        <v>399</v>
      </c>
      <c r="L213">
        <v>1368</v>
      </c>
      <c r="N213">
        <v>1011</v>
      </c>
      <c r="O213" t="s">
        <v>354</v>
      </c>
      <c r="P213" t="s">
        <v>354</v>
      </c>
      <c r="Q213">
        <v>1</v>
      </c>
      <c r="W213">
        <v>0</v>
      </c>
      <c r="X213">
        <v>98306237</v>
      </c>
      <c r="Y213">
        <v>0.04</v>
      </c>
      <c r="AA213">
        <v>0</v>
      </c>
      <c r="AB213">
        <v>1869.26</v>
      </c>
      <c r="AC213">
        <v>392.58</v>
      </c>
      <c r="AD213">
        <v>0</v>
      </c>
      <c r="AE213">
        <v>0</v>
      </c>
      <c r="AF213">
        <v>1869.26</v>
      </c>
      <c r="AG213">
        <v>392.58</v>
      </c>
      <c r="AH213">
        <v>0</v>
      </c>
      <c r="AI213">
        <v>1</v>
      </c>
      <c r="AJ213">
        <v>1</v>
      </c>
      <c r="AK213">
        <v>1</v>
      </c>
      <c r="AL213">
        <v>1</v>
      </c>
      <c r="AN213">
        <v>0</v>
      </c>
      <c r="AO213">
        <v>1</v>
      </c>
      <c r="AP213">
        <v>0</v>
      </c>
      <c r="AQ213">
        <v>0</v>
      </c>
      <c r="AR213">
        <v>0</v>
      </c>
      <c r="AS213" t="s">
        <v>3</v>
      </c>
      <c r="AT213">
        <v>0.04</v>
      </c>
      <c r="AU213" t="s">
        <v>3</v>
      </c>
      <c r="AV213">
        <v>0</v>
      </c>
      <c r="AW213">
        <v>2</v>
      </c>
      <c r="AX213">
        <v>36291841</v>
      </c>
      <c r="AY213">
        <v>1</v>
      </c>
      <c r="AZ213">
        <v>0</v>
      </c>
      <c r="BA213">
        <v>195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CX213">
        <f>Y213*Source!I1757</f>
        <v>0</v>
      </c>
      <c r="CY213">
        <f>AB213</f>
        <v>1869.26</v>
      </c>
      <c r="CZ213">
        <f>AF213</f>
        <v>1869.26</v>
      </c>
      <c r="DA213">
        <f>AJ213</f>
        <v>1</v>
      </c>
      <c r="DB213">
        <f t="shared" si="32"/>
        <v>74.77</v>
      </c>
      <c r="DC213">
        <f t="shared" si="33"/>
        <v>15.7</v>
      </c>
    </row>
    <row r="214" spans="1:107" x14ac:dyDescent="0.2">
      <c r="A214">
        <f>ROW(Source!A1757)</f>
        <v>1757</v>
      </c>
      <c r="B214">
        <v>36286615</v>
      </c>
      <c r="C214">
        <v>36291835</v>
      </c>
      <c r="D214">
        <v>34886127</v>
      </c>
      <c r="E214">
        <v>1</v>
      </c>
      <c r="F214">
        <v>1</v>
      </c>
      <c r="G214">
        <v>23</v>
      </c>
      <c r="H214">
        <v>2</v>
      </c>
      <c r="I214" t="s">
        <v>445</v>
      </c>
      <c r="J214" t="s">
        <v>446</v>
      </c>
      <c r="K214" t="s">
        <v>447</v>
      </c>
      <c r="L214">
        <v>1368</v>
      </c>
      <c r="N214">
        <v>1011</v>
      </c>
      <c r="O214" t="s">
        <v>354</v>
      </c>
      <c r="P214" t="s">
        <v>354</v>
      </c>
      <c r="Q214">
        <v>1</v>
      </c>
      <c r="W214">
        <v>0</v>
      </c>
      <c r="X214">
        <v>-1588844029</v>
      </c>
      <c r="Y214">
        <v>0.41</v>
      </c>
      <c r="AA214">
        <v>0</v>
      </c>
      <c r="AB214">
        <v>913.4</v>
      </c>
      <c r="AC214">
        <v>625.46</v>
      </c>
      <c r="AD214">
        <v>0</v>
      </c>
      <c r="AE214">
        <v>0</v>
      </c>
      <c r="AF214">
        <v>913.4</v>
      </c>
      <c r="AG214">
        <v>625.46</v>
      </c>
      <c r="AH214">
        <v>0</v>
      </c>
      <c r="AI214">
        <v>1</v>
      </c>
      <c r="AJ214">
        <v>1</v>
      </c>
      <c r="AK214">
        <v>1</v>
      </c>
      <c r="AL214">
        <v>1</v>
      </c>
      <c r="AN214">
        <v>0</v>
      </c>
      <c r="AO214">
        <v>1</v>
      </c>
      <c r="AP214">
        <v>0</v>
      </c>
      <c r="AQ214">
        <v>0</v>
      </c>
      <c r="AR214">
        <v>0</v>
      </c>
      <c r="AS214" t="s">
        <v>3</v>
      </c>
      <c r="AT214">
        <v>0.41</v>
      </c>
      <c r="AU214" t="s">
        <v>3</v>
      </c>
      <c r="AV214">
        <v>0</v>
      </c>
      <c r="AW214">
        <v>2</v>
      </c>
      <c r="AX214">
        <v>36291842</v>
      </c>
      <c r="AY214">
        <v>1</v>
      </c>
      <c r="AZ214">
        <v>0</v>
      </c>
      <c r="BA214">
        <v>196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CX214">
        <f>Y214*Source!I1757</f>
        <v>0</v>
      </c>
      <c r="CY214">
        <f>AB214</f>
        <v>913.4</v>
      </c>
      <c r="CZ214">
        <f>AF214</f>
        <v>913.4</v>
      </c>
      <c r="DA214">
        <f>AJ214</f>
        <v>1</v>
      </c>
      <c r="DB214">
        <f t="shared" si="32"/>
        <v>374.49</v>
      </c>
      <c r="DC214">
        <f t="shared" si="33"/>
        <v>256.44</v>
      </c>
    </row>
    <row r="215" spans="1:107" x14ac:dyDescent="0.2">
      <c r="A215">
        <f>ROW(Source!A1757)</f>
        <v>1757</v>
      </c>
      <c r="B215">
        <v>36286615</v>
      </c>
      <c r="C215">
        <v>36291835</v>
      </c>
      <c r="D215">
        <v>34891405</v>
      </c>
      <c r="E215">
        <v>1</v>
      </c>
      <c r="F215">
        <v>1</v>
      </c>
      <c r="G215">
        <v>23</v>
      </c>
      <c r="H215">
        <v>3</v>
      </c>
      <c r="I215" t="s">
        <v>286</v>
      </c>
      <c r="J215" t="s">
        <v>289</v>
      </c>
      <c r="K215" t="s">
        <v>287</v>
      </c>
      <c r="L215">
        <v>1035</v>
      </c>
      <c r="N215">
        <v>1013</v>
      </c>
      <c r="O215" t="s">
        <v>288</v>
      </c>
      <c r="P215" t="s">
        <v>288</v>
      </c>
      <c r="Q215">
        <v>1</v>
      </c>
      <c r="W215">
        <v>0</v>
      </c>
      <c r="X215">
        <v>-168027605</v>
      </c>
      <c r="Y215">
        <v>4.0000000000000001E-3</v>
      </c>
      <c r="AA215">
        <v>28107.11</v>
      </c>
      <c r="AB215">
        <v>0</v>
      </c>
      <c r="AC215">
        <v>0</v>
      </c>
      <c r="AD215">
        <v>0</v>
      </c>
      <c r="AE215">
        <v>28107.11</v>
      </c>
      <c r="AF215">
        <v>0</v>
      </c>
      <c r="AG215">
        <v>0</v>
      </c>
      <c r="AH215">
        <v>0</v>
      </c>
      <c r="AI215">
        <v>1</v>
      </c>
      <c r="AJ215">
        <v>1</v>
      </c>
      <c r="AK215">
        <v>1</v>
      </c>
      <c r="AL215">
        <v>1</v>
      </c>
      <c r="AN215">
        <v>0</v>
      </c>
      <c r="AO215">
        <v>0</v>
      </c>
      <c r="AP215">
        <v>0</v>
      </c>
      <c r="AQ215">
        <v>0</v>
      </c>
      <c r="AR215">
        <v>0</v>
      </c>
      <c r="AS215" t="s">
        <v>3</v>
      </c>
      <c r="AT215">
        <v>4.0000000000000001E-3</v>
      </c>
      <c r="AU215" t="s">
        <v>3</v>
      </c>
      <c r="AV215">
        <v>0</v>
      </c>
      <c r="AW215">
        <v>1</v>
      </c>
      <c r="AX215">
        <v>-1</v>
      </c>
      <c r="AY215">
        <v>0</v>
      </c>
      <c r="AZ215">
        <v>0</v>
      </c>
      <c r="BA215" t="s">
        <v>3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CX215">
        <f>Y215*Source!I1757</f>
        <v>0</v>
      </c>
      <c r="CY215">
        <f>AA215</f>
        <v>28107.11</v>
      </c>
      <c r="CZ215">
        <f>AE215</f>
        <v>28107.11</v>
      </c>
      <c r="DA215">
        <f>AI215</f>
        <v>1</v>
      </c>
      <c r="DB215">
        <f t="shared" si="32"/>
        <v>112.43</v>
      </c>
      <c r="DC215">
        <f t="shared" si="33"/>
        <v>0</v>
      </c>
    </row>
    <row r="216" spans="1:107" x14ac:dyDescent="0.2">
      <c r="A216">
        <f>ROW(Source!A1759)</f>
        <v>1759</v>
      </c>
      <c r="B216">
        <v>36286615</v>
      </c>
      <c r="C216">
        <v>36291845</v>
      </c>
      <c r="D216">
        <v>34861490</v>
      </c>
      <c r="E216">
        <v>23</v>
      </c>
      <c r="F216">
        <v>1</v>
      </c>
      <c r="G216">
        <v>23</v>
      </c>
      <c r="H216">
        <v>1</v>
      </c>
      <c r="I216" t="s">
        <v>348</v>
      </c>
      <c r="J216" t="s">
        <v>3</v>
      </c>
      <c r="K216" t="s">
        <v>349</v>
      </c>
      <c r="L216">
        <v>1191</v>
      </c>
      <c r="N216">
        <v>1013</v>
      </c>
      <c r="O216" t="s">
        <v>350</v>
      </c>
      <c r="P216" t="s">
        <v>350</v>
      </c>
      <c r="Q216">
        <v>1</v>
      </c>
      <c r="W216">
        <v>0</v>
      </c>
      <c r="X216">
        <v>476480486</v>
      </c>
      <c r="Y216">
        <v>2.35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1</v>
      </c>
      <c r="AJ216">
        <v>1</v>
      </c>
      <c r="AK216">
        <v>1</v>
      </c>
      <c r="AL216">
        <v>1</v>
      </c>
      <c r="AN216">
        <v>0</v>
      </c>
      <c r="AO216">
        <v>1</v>
      </c>
      <c r="AP216">
        <v>0</v>
      </c>
      <c r="AQ216">
        <v>0</v>
      </c>
      <c r="AR216">
        <v>0</v>
      </c>
      <c r="AS216" t="s">
        <v>3</v>
      </c>
      <c r="AT216">
        <v>2.35</v>
      </c>
      <c r="AU216" t="s">
        <v>3</v>
      </c>
      <c r="AV216">
        <v>1</v>
      </c>
      <c r="AW216">
        <v>2</v>
      </c>
      <c r="AX216">
        <v>36291852</v>
      </c>
      <c r="AY216">
        <v>1</v>
      </c>
      <c r="AZ216">
        <v>0</v>
      </c>
      <c r="BA216">
        <v>198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CX216">
        <f>Y216*Source!I1759</f>
        <v>0</v>
      </c>
      <c r="CY216">
        <f>AD216</f>
        <v>0</v>
      </c>
      <c r="CZ216">
        <f>AH216</f>
        <v>0</v>
      </c>
      <c r="DA216">
        <f>AL216</f>
        <v>1</v>
      </c>
      <c r="DB216">
        <f t="shared" si="32"/>
        <v>0</v>
      </c>
      <c r="DC216">
        <f t="shared" si="33"/>
        <v>0</v>
      </c>
    </row>
    <row r="217" spans="1:107" x14ac:dyDescent="0.2">
      <c r="A217">
        <f>ROW(Source!A1759)</f>
        <v>1759</v>
      </c>
      <c r="B217">
        <v>36286615</v>
      </c>
      <c r="C217">
        <v>36291845</v>
      </c>
      <c r="D217">
        <v>34886261</v>
      </c>
      <c r="E217">
        <v>1</v>
      </c>
      <c r="F217">
        <v>1</v>
      </c>
      <c r="G217">
        <v>23</v>
      </c>
      <c r="H217">
        <v>2</v>
      </c>
      <c r="I217" t="s">
        <v>448</v>
      </c>
      <c r="J217" t="s">
        <v>449</v>
      </c>
      <c r="K217" t="s">
        <v>450</v>
      </c>
      <c r="L217">
        <v>1368</v>
      </c>
      <c r="N217">
        <v>1011</v>
      </c>
      <c r="O217" t="s">
        <v>354</v>
      </c>
      <c r="P217" t="s">
        <v>354</v>
      </c>
      <c r="Q217">
        <v>1</v>
      </c>
      <c r="W217">
        <v>0</v>
      </c>
      <c r="X217">
        <v>-1106868731</v>
      </c>
      <c r="Y217">
        <v>0.51</v>
      </c>
      <c r="AA217">
        <v>0</v>
      </c>
      <c r="AB217">
        <v>90.81</v>
      </c>
      <c r="AC217">
        <v>28.3</v>
      </c>
      <c r="AD217">
        <v>0</v>
      </c>
      <c r="AE217">
        <v>0</v>
      </c>
      <c r="AF217">
        <v>90.81</v>
      </c>
      <c r="AG217">
        <v>28.3</v>
      </c>
      <c r="AH217">
        <v>0</v>
      </c>
      <c r="AI217">
        <v>1</v>
      </c>
      <c r="AJ217">
        <v>1</v>
      </c>
      <c r="AK217">
        <v>1</v>
      </c>
      <c r="AL217">
        <v>1</v>
      </c>
      <c r="AN217">
        <v>0</v>
      </c>
      <c r="AO217">
        <v>1</v>
      </c>
      <c r="AP217">
        <v>0</v>
      </c>
      <c r="AQ217">
        <v>0</v>
      </c>
      <c r="AR217">
        <v>0</v>
      </c>
      <c r="AS217" t="s">
        <v>3</v>
      </c>
      <c r="AT217">
        <v>0.51</v>
      </c>
      <c r="AU217" t="s">
        <v>3</v>
      </c>
      <c r="AV217">
        <v>0</v>
      </c>
      <c r="AW217">
        <v>2</v>
      </c>
      <c r="AX217">
        <v>36291853</v>
      </c>
      <c r="AY217">
        <v>1</v>
      </c>
      <c r="AZ217">
        <v>0</v>
      </c>
      <c r="BA217">
        <v>199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CX217">
        <f>Y217*Source!I1759</f>
        <v>0</v>
      </c>
      <c r="CY217">
        <f>AB217</f>
        <v>90.81</v>
      </c>
      <c r="CZ217">
        <f>AF217</f>
        <v>90.81</v>
      </c>
      <c r="DA217">
        <f>AJ217</f>
        <v>1</v>
      </c>
      <c r="DB217">
        <f t="shared" si="32"/>
        <v>46.31</v>
      </c>
      <c r="DC217">
        <f t="shared" si="33"/>
        <v>14.43</v>
      </c>
    </row>
    <row r="218" spans="1:107" x14ac:dyDescent="0.2">
      <c r="A218">
        <f>ROW(Source!A1759)</f>
        <v>1759</v>
      </c>
      <c r="B218">
        <v>36286615</v>
      </c>
      <c r="C218">
        <v>36291845</v>
      </c>
      <c r="D218">
        <v>34886337</v>
      </c>
      <c r="E218">
        <v>1</v>
      </c>
      <c r="F218">
        <v>1</v>
      </c>
      <c r="G218">
        <v>23</v>
      </c>
      <c r="H218">
        <v>2</v>
      </c>
      <c r="I218" t="s">
        <v>451</v>
      </c>
      <c r="J218" t="s">
        <v>452</v>
      </c>
      <c r="K218" t="s">
        <v>453</v>
      </c>
      <c r="L218">
        <v>1368</v>
      </c>
      <c r="N218">
        <v>1011</v>
      </c>
      <c r="O218" t="s">
        <v>354</v>
      </c>
      <c r="P218" t="s">
        <v>354</v>
      </c>
      <c r="Q218">
        <v>1</v>
      </c>
      <c r="W218">
        <v>0</v>
      </c>
      <c r="X218">
        <v>1162947820</v>
      </c>
      <c r="Y218">
        <v>0.51</v>
      </c>
      <c r="AA218">
        <v>0</v>
      </c>
      <c r="AB218">
        <v>501.3</v>
      </c>
      <c r="AC218">
        <v>307.17</v>
      </c>
      <c r="AD218">
        <v>0</v>
      </c>
      <c r="AE218">
        <v>0</v>
      </c>
      <c r="AF218">
        <v>501.3</v>
      </c>
      <c r="AG218">
        <v>307.17</v>
      </c>
      <c r="AH218">
        <v>0</v>
      </c>
      <c r="AI218">
        <v>1</v>
      </c>
      <c r="AJ218">
        <v>1</v>
      </c>
      <c r="AK218">
        <v>1</v>
      </c>
      <c r="AL218">
        <v>1</v>
      </c>
      <c r="AN218">
        <v>0</v>
      </c>
      <c r="AO218">
        <v>1</v>
      </c>
      <c r="AP218">
        <v>0</v>
      </c>
      <c r="AQ218">
        <v>0</v>
      </c>
      <c r="AR218">
        <v>0</v>
      </c>
      <c r="AS218" t="s">
        <v>3</v>
      </c>
      <c r="AT218">
        <v>0.51</v>
      </c>
      <c r="AU218" t="s">
        <v>3</v>
      </c>
      <c r="AV218">
        <v>0</v>
      </c>
      <c r="AW218">
        <v>2</v>
      </c>
      <c r="AX218">
        <v>36291854</v>
      </c>
      <c r="AY218">
        <v>1</v>
      </c>
      <c r="AZ218">
        <v>0</v>
      </c>
      <c r="BA218">
        <v>200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CX218">
        <f>Y218*Source!I1759</f>
        <v>0</v>
      </c>
      <c r="CY218">
        <f>AB218</f>
        <v>501.3</v>
      </c>
      <c r="CZ218">
        <f>AF218</f>
        <v>501.3</v>
      </c>
      <c r="DA218">
        <f>AJ218</f>
        <v>1</v>
      </c>
      <c r="DB218">
        <f t="shared" si="32"/>
        <v>255.66</v>
      </c>
      <c r="DC218">
        <f t="shared" si="33"/>
        <v>156.66</v>
      </c>
    </row>
    <row r="219" spans="1:107" x14ac:dyDescent="0.2">
      <c r="A219">
        <f>ROW(Source!A1759)</f>
        <v>1759</v>
      </c>
      <c r="B219">
        <v>36286615</v>
      </c>
      <c r="C219">
        <v>36291845</v>
      </c>
      <c r="D219">
        <v>34888852</v>
      </c>
      <c r="E219">
        <v>1</v>
      </c>
      <c r="F219">
        <v>1</v>
      </c>
      <c r="G219">
        <v>23</v>
      </c>
      <c r="H219">
        <v>3</v>
      </c>
      <c r="I219" t="s">
        <v>454</v>
      </c>
      <c r="J219" t="s">
        <v>455</v>
      </c>
      <c r="K219" t="s">
        <v>456</v>
      </c>
      <c r="L219">
        <v>1301</v>
      </c>
      <c r="N219">
        <v>1003</v>
      </c>
      <c r="O219" t="s">
        <v>457</v>
      </c>
      <c r="P219" t="s">
        <v>457</v>
      </c>
      <c r="Q219">
        <v>1</v>
      </c>
      <c r="W219">
        <v>0</v>
      </c>
      <c r="X219">
        <v>1983311919</v>
      </c>
      <c r="Y219">
        <v>12</v>
      </c>
      <c r="AA219">
        <v>24.53</v>
      </c>
      <c r="AB219">
        <v>0</v>
      </c>
      <c r="AC219">
        <v>0</v>
      </c>
      <c r="AD219">
        <v>0</v>
      </c>
      <c r="AE219">
        <v>24.53</v>
      </c>
      <c r="AF219">
        <v>0</v>
      </c>
      <c r="AG219">
        <v>0</v>
      </c>
      <c r="AH219">
        <v>0</v>
      </c>
      <c r="AI219">
        <v>1</v>
      </c>
      <c r="AJ219">
        <v>1</v>
      </c>
      <c r="AK219">
        <v>1</v>
      </c>
      <c r="AL219">
        <v>1</v>
      </c>
      <c r="AN219">
        <v>0</v>
      </c>
      <c r="AO219">
        <v>1</v>
      </c>
      <c r="AP219">
        <v>0</v>
      </c>
      <c r="AQ219">
        <v>0</v>
      </c>
      <c r="AR219">
        <v>0</v>
      </c>
      <c r="AS219" t="s">
        <v>3</v>
      </c>
      <c r="AT219">
        <v>12</v>
      </c>
      <c r="AU219" t="s">
        <v>3</v>
      </c>
      <c r="AV219">
        <v>0</v>
      </c>
      <c r="AW219">
        <v>2</v>
      </c>
      <c r="AX219">
        <v>36291855</v>
      </c>
      <c r="AY219">
        <v>1</v>
      </c>
      <c r="AZ219">
        <v>0</v>
      </c>
      <c r="BA219">
        <v>201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CX219">
        <f>Y219*Source!I1759</f>
        <v>0</v>
      </c>
      <c r="CY219">
        <f>AA219</f>
        <v>24.53</v>
      </c>
      <c r="CZ219">
        <f>AE219</f>
        <v>24.53</v>
      </c>
      <c r="DA219">
        <f>AI219</f>
        <v>1</v>
      </c>
      <c r="DB219">
        <f t="shared" si="32"/>
        <v>294.36</v>
      </c>
      <c r="DC219">
        <f t="shared" si="33"/>
        <v>0</v>
      </c>
    </row>
    <row r="220" spans="1:107" x14ac:dyDescent="0.2">
      <c r="A220">
        <f>ROW(Source!A1759)</f>
        <v>1759</v>
      </c>
      <c r="B220">
        <v>36286615</v>
      </c>
      <c r="C220">
        <v>36291845</v>
      </c>
      <c r="D220">
        <v>34889276</v>
      </c>
      <c r="E220">
        <v>1</v>
      </c>
      <c r="F220">
        <v>1</v>
      </c>
      <c r="G220">
        <v>23</v>
      </c>
      <c r="H220">
        <v>3</v>
      </c>
      <c r="I220" t="s">
        <v>293</v>
      </c>
      <c r="J220" t="s">
        <v>296</v>
      </c>
      <c r="K220" t="s">
        <v>294</v>
      </c>
      <c r="L220">
        <v>1346</v>
      </c>
      <c r="N220">
        <v>1009</v>
      </c>
      <c r="O220" t="s">
        <v>295</v>
      </c>
      <c r="P220" t="s">
        <v>295</v>
      </c>
      <c r="Q220">
        <v>1</v>
      </c>
      <c r="W220">
        <v>1</v>
      </c>
      <c r="X220">
        <v>-447900901</v>
      </c>
      <c r="Y220">
        <v>-6.6</v>
      </c>
      <c r="AA220">
        <v>123.47</v>
      </c>
      <c r="AB220">
        <v>0</v>
      </c>
      <c r="AC220">
        <v>0</v>
      </c>
      <c r="AD220">
        <v>0</v>
      </c>
      <c r="AE220">
        <v>123.47</v>
      </c>
      <c r="AF220">
        <v>0</v>
      </c>
      <c r="AG220">
        <v>0</v>
      </c>
      <c r="AH220">
        <v>0</v>
      </c>
      <c r="AI220">
        <v>1</v>
      </c>
      <c r="AJ220">
        <v>1</v>
      </c>
      <c r="AK220">
        <v>1</v>
      </c>
      <c r="AL220">
        <v>1</v>
      </c>
      <c r="AN220">
        <v>0</v>
      </c>
      <c r="AO220">
        <v>1</v>
      </c>
      <c r="AP220">
        <v>0</v>
      </c>
      <c r="AQ220">
        <v>0</v>
      </c>
      <c r="AR220">
        <v>0</v>
      </c>
      <c r="AS220" t="s">
        <v>3</v>
      </c>
      <c r="AT220">
        <v>-6.6</v>
      </c>
      <c r="AU220" t="s">
        <v>3</v>
      </c>
      <c r="AV220">
        <v>0</v>
      </c>
      <c r="AW220">
        <v>2</v>
      </c>
      <c r="AX220">
        <v>36291856</v>
      </c>
      <c r="AY220">
        <v>1</v>
      </c>
      <c r="AZ220">
        <v>6144</v>
      </c>
      <c r="BA220">
        <v>202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CX220">
        <f>Y220*Source!I1759</f>
        <v>0</v>
      </c>
      <c r="CY220">
        <f>AA220</f>
        <v>123.47</v>
      </c>
      <c r="CZ220">
        <f>AE220</f>
        <v>123.47</v>
      </c>
      <c r="DA220">
        <f>AI220</f>
        <v>1</v>
      </c>
      <c r="DB220">
        <f t="shared" si="32"/>
        <v>-814.9</v>
      </c>
      <c r="DC220">
        <f t="shared" si="33"/>
        <v>0</v>
      </c>
    </row>
    <row r="221" spans="1:107" x14ac:dyDescent="0.2">
      <c r="A221">
        <f>ROW(Source!A1759)</f>
        <v>1759</v>
      </c>
      <c r="B221">
        <v>36286615</v>
      </c>
      <c r="C221">
        <v>36291845</v>
      </c>
      <c r="D221">
        <v>34889315</v>
      </c>
      <c r="E221">
        <v>1</v>
      </c>
      <c r="F221">
        <v>1</v>
      </c>
      <c r="G221">
        <v>23</v>
      </c>
      <c r="H221">
        <v>3</v>
      </c>
      <c r="I221" t="s">
        <v>297</v>
      </c>
      <c r="J221" t="s">
        <v>299</v>
      </c>
      <c r="K221" t="s">
        <v>298</v>
      </c>
      <c r="L221">
        <v>1346</v>
      </c>
      <c r="N221">
        <v>1009</v>
      </c>
      <c r="O221" t="s">
        <v>295</v>
      </c>
      <c r="P221" t="s">
        <v>295</v>
      </c>
      <c r="Q221">
        <v>1</v>
      </c>
      <c r="W221">
        <v>0</v>
      </c>
      <c r="X221">
        <v>-244892506</v>
      </c>
      <c r="Y221">
        <v>6.6</v>
      </c>
      <c r="AA221">
        <v>131.59</v>
      </c>
      <c r="AB221">
        <v>0</v>
      </c>
      <c r="AC221">
        <v>0</v>
      </c>
      <c r="AD221">
        <v>0</v>
      </c>
      <c r="AE221">
        <v>131.59</v>
      </c>
      <c r="AF221">
        <v>0</v>
      </c>
      <c r="AG221">
        <v>0</v>
      </c>
      <c r="AH221">
        <v>0</v>
      </c>
      <c r="AI221">
        <v>1</v>
      </c>
      <c r="AJ221">
        <v>1</v>
      </c>
      <c r="AK221">
        <v>1</v>
      </c>
      <c r="AL221">
        <v>1</v>
      </c>
      <c r="AN221">
        <v>0</v>
      </c>
      <c r="AO221">
        <v>0</v>
      </c>
      <c r="AP221">
        <v>0</v>
      </c>
      <c r="AQ221">
        <v>0</v>
      </c>
      <c r="AR221">
        <v>0</v>
      </c>
      <c r="AS221" t="s">
        <v>3</v>
      </c>
      <c r="AT221">
        <v>6.6</v>
      </c>
      <c r="AU221" t="s">
        <v>3</v>
      </c>
      <c r="AV221">
        <v>0</v>
      </c>
      <c r="AW221">
        <v>1</v>
      </c>
      <c r="AX221">
        <v>-1</v>
      </c>
      <c r="AY221">
        <v>0</v>
      </c>
      <c r="AZ221">
        <v>0</v>
      </c>
      <c r="BA221" t="s">
        <v>3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CX221">
        <f>Y221*Source!I1759</f>
        <v>0</v>
      </c>
      <c r="CY221">
        <f>AA221</f>
        <v>131.59</v>
      </c>
      <c r="CZ221">
        <f>AE221</f>
        <v>131.59</v>
      </c>
      <c r="DA221">
        <f>AI221</f>
        <v>1</v>
      </c>
      <c r="DB221">
        <f t="shared" si="32"/>
        <v>868.49</v>
      </c>
      <c r="DC221">
        <f t="shared" si="33"/>
        <v>0</v>
      </c>
    </row>
    <row r="222" spans="1:107" x14ac:dyDescent="0.2">
      <c r="A222">
        <f>ROW(Source!A1868)</f>
        <v>1868</v>
      </c>
      <c r="B222">
        <v>36286615</v>
      </c>
      <c r="C222">
        <v>36292025</v>
      </c>
      <c r="D222">
        <v>34861490</v>
      </c>
      <c r="E222">
        <v>23</v>
      </c>
      <c r="F222">
        <v>1</v>
      </c>
      <c r="G222">
        <v>23</v>
      </c>
      <c r="H222">
        <v>1</v>
      </c>
      <c r="I222" t="s">
        <v>348</v>
      </c>
      <c r="J222" t="s">
        <v>3</v>
      </c>
      <c r="K222" t="s">
        <v>349</v>
      </c>
      <c r="L222">
        <v>1191</v>
      </c>
      <c r="N222">
        <v>1013</v>
      </c>
      <c r="O222" t="s">
        <v>350</v>
      </c>
      <c r="P222" t="s">
        <v>350</v>
      </c>
      <c r="Q222">
        <v>1</v>
      </c>
      <c r="W222">
        <v>0</v>
      </c>
      <c r="X222">
        <v>476480486</v>
      </c>
      <c r="Y222">
        <v>16.559999999999999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1</v>
      </c>
      <c r="AJ222">
        <v>1</v>
      </c>
      <c r="AK222">
        <v>1</v>
      </c>
      <c r="AL222">
        <v>1</v>
      </c>
      <c r="AN222">
        <v>0</v>
      </c>
      <c r="AO222">
        <v>1</v>
      </c>
      <c r="AP222">
        <v>0</v>
      </c>
      <c r="AQ222">
        <v>0</v>
      </c>
      <c r="AR222">
        <v>0</v>
      </c>
      <c r="AS222" t="s">
        <v>3</v>
      </c>
      <c r="AT222">
        <v>16.559999999999999</v>
      </c>
      <c r="AU222" t="s">
        <v>3</v>
      </c>
      <c r="AV222">
        <v>1</v>
      </c>
      <c r="AW222">
        <v>2</v>
      </c>
      <c r="AX222">
        <v>36292034</v>
      </c>
      <c r="AY222">
        <v>1</v>
      </c>
      <c r="AZ222">
        <v>0</v>
      </c>
      <c r="BA222">
        <v>203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CX222">
        <f>Y222*Source!I1868</f>
        <v>0</v>
      </c>
      <c r="CY222">
        <f>AD222</f>
        <v>0</v>
      </c>
      <c r="CZ222">
        <f>AH222</f>
        <v>0</v>
      </c>
      <c r="DA222">
        <f>AL222</f>
        <v>1</v>
      </c>
      <c r="DB222">
        <f t="shared" si="32"/>
        <v>0</v>
      </c>
      <c r="DC222">
        <f t="shared" si="33"/>
        <v>0</v>
      </c>
    </row>
    <row r="223" spans="1:107" x14ac:dyDescent="0.2">
      <c r="A223">
        <f>ROW(Source!A1868)</f>
        <v>1868</v>
      </c>
      <c r="B223">
        <v>36286615</v>
      </c>
      <c r="C223">
        <v>36292025</v>
      </c>
      <c r="D223">
        <v>34885945</v>
      </c>
      <c r="E223">
        <v>1</v>
      </c>
      <c r="F223">
        <v>1</v>
      </c>
      <c r="G223">
        <v>23</v>
      </c>
      <c r="H223">
        <v>2</v>
      </c>
      <c r="I223" t="s">
        <v>430</v>
      </c>
      <c r="J223" t="s">
        <v>431</v>
      </c>
      <c r="K223" t="s">
        <v>432</v>
      </c>
      <c r="L223">
        <v>1368</v>
      </c>
      <c r="N223">
        <v>1011</v>
      </c>
      <c r="O223" t="s">
        <v>354</v>
      </c>
      <c r="P223" t="s">
        <v>354</v>
      </c>
      <c r="Q223">
        <v>1</v>
      </c>
      <c r="W223">
        <v>0</v>
      </c>
      <c r="X223">
        <v>-504945243</v>
      </c>
      <c r="Y223">
        <v>2.08</v>
      </c>
      <c r="AA223">
        <v>0</v>
      </c>
      <c r="AB223">
        <v>1095.69</v>
      </c>
      <c r="AC223">
        <v>472.96</v>
      </c>
      <c r="AD223">
        <v>0</v>
      </c>
      <c r="AE223">
        <v>0</v>
      </c>
      <c r="AF223">
        <v>1095.69</v>
      </c>
      <c r="AG223">
        <v>472.96</v>
      </c>
      <c r="AH223">
        <v>0</v>
      </c>
      <c r="AI223">
        <v>1</v>
      </c>
      <c r="AJ223">
        <v>1</v>
      </c>
      <c r="AK223">
        <v>1</v>
      </c>
      <c r="AL223">
        <v>1</v>
      </c>
      <c r="AN223">
        <v>0</v>
      </c>
      <c r="AO223">
        <v>1</v>
      </c>
      <c r="AP223">
        <v>0</v>
      </c>
      <c r="AQ223">
        <v>0</v>
      </c>
      <c r="AR223">
        <v>0</v>
      </c>
      <c r="AS223" t="s">
        <v>3</v>
      </c>
      <c r="AT223">
        <v>2.08</v>
      </c>
      <c r="AU223" t="s">
        <v>3</v>
      </c>
      <c r="AV223">
        <v>0</v>
      </c>
      <c r="AW223">
        <v>2</v>
      </c>
      <c r="AX223">
        <v>36292035</v>
      </c>
      <c r="AY223">
        <v>1</v>
      </c>
      <c r="AZ223">
        <v>0</v>
      </c>
      <c r="BA223">
        <v>204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CX223">
        <f>Y223*Source!I1868</f>
        <v>0</v>
      </c>
      <c r="CY223">
        <f>AB223</f>
        <v>1095.69</v>
      </c>
      <c r="CZ223">
        <f>AF223</f>
        <v>1095.69</v>
      </c>
      <c r="DA223">
        <f>AJ223</f>
        <v>1</v>
      </c>
      <c r="DB223">
        <f t="shared" si="32"/>
        <v>2279.04</v>
      </c>
      <c r="DC223">
        <f t="shared" si="33"/>
        <v>983.76</v>
      </c>
    </row>
    <row r="224" spans="1:107" x14ac:dyDescent="0.2">
      <c r="A224">
        <f>ROW(Source!A1868)</f>
        <v>1868</v>
      </c>
      <c r="B224">
        <v>36286615</v>
      </c>
      <c r="C224">
        <v>36292025</v>
      </c>
      <c r="D224">
        <v>34886098</v>
      </c>
      <c r="E224">
        <v>1</v>
      </c>
      <c r="F224">
        <v>1</v>
      </c>
      <c r="G224">
        <v>23</v>
      </c>
      <c r="H224">
        <v>2</v>
      </c>
      <c r="I224" t="s">
        <v>433</v>
      </c>
      <c r="J224" t="s">
        <v>434</v>
      </c>
      <c r="K224" t="s">
        <v>435</v>
      </c>
      <c r="L224">
        <v>1368</v>
      </c>
      <c r="N224">
        <v>1011</v>
      </c>
      <c r="O224" t="s">
        <v>354</v>
      </c>
      <c r="P224" t="s">
        <v>354</v>
      </c>
      <c r="Q224">
        <v>1</v>
      </c>
      <c r="W224">
        <v>0</v>
      </c>
      <c r="X224">
        <v>1724670808</v>
      </c>
      <c r="Y224">
        <v>2.08</v>
      </c>
      <c r="AA224">
        <v>0</v>
      </c>
      <c r="AB224">
        <v>388.78</v>
      </c>
      <c r="AC224">
        <v>184.33</v>
      </c>
      <c r="AD224">
        <v>0</v>
      </c>
      <c r="AE224">
        <v>0</v>
      </c>
      <c r="AF224">
        <v>388.78</v>
      </c>
      <c r="AG224">
        <v>184.33</v>
      </c>
      <c r="AH224">
        <v>0</v>
      </c>
      <c r="AI224">
        <v>1</v>
      </c>
      <c r="AJ224">
        <v>1</v>
      </c>
      <c r="AK224">
        <v>1</v>
      </c>
      <c r="AL224">
        <v>1</v>
      </c>
      <c r="AN224">
        <v>0</v>
      </c>
      <c r="AO224">
        <v>1</v>
      </c>
      <c r="AP224">
        <v>0</v>
      </c>
      <c r="AQ224">
        <v>0</v>
      </c>
      <c r="AR224">
        <v>0</v>
      </c>
      <c r="AS224" t="s">
        <v>3</v>
      </c>
      <c r="AT224">
        <v>2.08</v>
      </c>
      <c r="AU224" t="s">
        <v>3</v>
      </c>
      <c r="AV224">
        <v>0</v>
      </c>
      <c r="AW224">
        <v>2</v>
      </c>
      <c r="AX224">
        <v>36292036</v>
      </c>
      <c r="AY224">
        <v>1</v>
      </c>
      <c r="AZ224">
        <v>0</v>
      </c>
      <c r="BA224">
        <v>205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CX224">
        <f>Y224*Source!I1868</f>
        <v>0</v>
      </c>
      <c r="CY224">
        <f>AB224</f>
        <v>388.78</v>
      </c>
      <c r="CZ224">
        <f>AF224</f>
        <v>388.78</v>
      </c>
      <c r="DA224">
        <f>AJ224</f>
        <v>1</v>
      </c>
      <c r="DB224">
        <f t="shared" si="32"/>
        <v>808.66</v>
      </c>
      <c r="DC224">
        <f t="shared" si="33"/>
        <v>383.41</v>
      </c>
    </row>
    <row r="225" spans="1:107" x14ac:dyDescent="0.2">
      <c r="A225">
        <f>ROW(Source!A1868)</f>
        <v>1868</v>
      </c>
      <c r="B225">
        <v>36286615</v>
      </c>
      <c r="C225">
        <v>36292025</v>
      </c>
      <c r="D225">
        <v>34886101</v>
      </c>
      <c r="E225">
        <v>1</v>
      </c>
      <c r="F225">
        <v>1</v>
      </c>
      <c r="G225">
        <v>23</v>
      </c>
      <c r="H225">
        <v>2</v>
      </c>
      <c r="I225" t="s">
        <v>397</v>
      </c>
      <c r="J225" t="s">
        <v>398</v>
      </c>
      <c r="K225" t="s">
        <v>399</v>
      </c>
      <c r="L225">
        <v>1368</v>
      </c>
      <c r="N225">
        <v>1011</v>
      </c>
      <c r="O225" t="s">
        <v>354</v>
      </c>
      <c r="P225" t="s">
        <v>354</v>
      </c>
      <c r="Q225">
        <v>1</v>
      </c>
      <c r="W225">
        <v>0</v>
      </c>
      <c r="X225">
        <v>98306237</v>
      </c>
      <c r="Y225">
        <v>0.81</v>
      </c>
      <c r="AA225">
        <v>0</v>
      </c>
      <c r="AB225">
        <v>1869.26</v>
      </c>
      <c r="AC225">
        <v>392.58</v>
      </c>
      <c r="AD225">
        <v>0</v>
      </c>
      <c r="AE225">
        <v>0</v>
      </c>
      <c r="AF225">
        <v>1869.26</v>
      </c>
      <c r="AG225">
        <v>392.58</v>
      </c>
      <c r="AH225">
        <v>0</v>
      </c>
      <c r="AI225">
        <v>1</v>
      </c>
      <c r="AJ225">
        <v>1</v>
      </c>
      <c r="AK225">
        <v>1</v>
      </c>
      <c r="AL225">
        <v>1</v>
      </c>
      <c r="AN225">
        <v>0</v>
      </c>
      <c r="AO225">
        <v>1</v>
      </c>
      <c r="AP225">
        <v>0</v>
      </c>
      <c r="AQ225">
        <v>0</v>
      </c>
      <c r="AR225">
        <v>0</v>
      </c>
      <c r="AS225" t="s">
        <v>3</v>
      </c>
      <c r="AT225">
        <v>0.81</v>
      </c>
      <c r="AU225" t="s">
        <v>3</v>
      </c>
      <c r="AV225">
        <v>0</v>
      </c>
      <c r="AW225">
        <v>2</v>
      </c>
      <c r="AX225">
        <v>36292037</v>
      </c>
      <c r="AY225">
        <v>1</v>
      </c>
      <c r="AZ225">
        <v>0</v>
      </c>
      <c r="BA225">
        <v>206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CX225">
        <f>Y225*Source!I1868</f>
        <v>0</v>
      </c>
      <c r="CY225">
        <f>AB225</f>
        <v>1869.26</v>
      </c>
      <c r="CZ225">
        <f>AF225</f>
        <v>1869.26</v>
      </c>
      <c r="DA225">
        <f>AJ225</f>
        <v>1</v>
      </c>
      <c r="DB225">
        <f t="shared" si="32"/>
        <v>1514.1</v>
      </c>
      <c r="DC225">
        <f t="shared" si="33"/>
        <v>317.99</v>
      </c>
    </row>
    <row r="226" spans="1:107" x14ac:dyDescent="0.2">
      <c r="A226">
        <f>ROW(Source!A1868)</f>
        <v>1868</v>
      </c>
      <c r="B226">
        <v>36286615</v>
      </c>
      <c r="C226">
        <v>36292025</v>
      </c>
      <c r="D226">
        <v>34886125</v>
      </c>
      <c r="E226">
        <v>1</v>
      </c>
      <c r="F226">
        <v>1</v>
      </c>
      <c r="G226">
        <v>23</v>
      </c>
      <c r="H226">
        <v>2</v>
      </c>
      <c r="I226" t="s">
        <v>406</v>
      </c>
      <c r="J226" t="s">
        <v>407</v>
      </c>
      <c r="K226" t="s">
        <v>408</v>
      </c>
      <c r="L226">
        <v>1368</v>
      </c>
      <c r="N226">
        <v>1011</v>
      </c>
      <c r="O226" t="s">
        <v>354</v>
      </c>
      <c r="P226" t="s">
        <v>354</v>
      </c>
      <c r="Q226">
        <v>1</v>
      </c>
      <c r="W226">
        <v>0</v>
      </c>
      <c r="X226">
        <v>-487494702</v>
      </c>
      <c r="Y226">
        <v>1.94</v>
      </c>
      <c r="AA226">
        <v>0</v>
      </c>
      <c r="AB226">
        <v>1297.54</v>
      </c>
      <c r="AC226">
        <v>549.04</v>
      </c>
      <c r="AD226">
        <v>0</v>
      </c>
      <c r="AE226">
        <v>0</v>
      </c>
      <c r="AF226">
        <v>1297.54</v>
      </c>
      <c r="AG226">
        <v>549.04</v>
      </c>
      <c r="AH226">
        <v>0</v>
      </c>
      <c r="AI226">
        <v>1</v>
      </c>
      <c r="AJ226">
        <v>1</v>
      </c>
      <c r="AK226">
        <v>1</v>
      </c>
      <c r="AL226">
        <v>1</v>
      </c>
      <c r="AN226">
        <v>0</v>
      </c>
      <c r="AO226">
        <v>1</v>
      </c>
      <c r="AP226">
        <v>0</v>
      </c>
      <c r="AQ226">
        <v>0</v>
      </c>
      <c r="AR226">
        <v>0</v>
      </c>
      <c r="AS226" t="s">
        <v>3</v>
      </c>
      <c r="AT226">
        <v>1.94</v>
      </c>
      <c r="AU226" t="s">
        <v>3</v>
      </c>
      <c r="AV226">
        <v>0</v>
      </c>
      <c r="AW226">
        <v>2</v>
      </c>
      <c r="AX226">
        <v>36292038</v>
      </c>
      <c r="AY226">
        <v>1</v>
      </c>
      <c r="AZ226">
        <v>0</v>
      </c>
      <c r="BA226">
        <v>207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CX226">
        <f>Y226*Source!I1868</f>
        <v>0</v>
      </c>
      <c r="CY226">
        <f>AB226</f>
        <v>1297.54</v>
      </c>
      <c r="CZ226">
        <f>AF226</f>
        <v>1297.54</v>
      </c>
      <c r="DA226">
        <f>AJ226</f>
        <v>1</v>
      </c>
      <c r="DB226">
        <f t="shared" si="32"/>
        <v>2517.23</v>
      </c>
      <c r="DC226">
        <f t="shared" si="33"/>
        <v>1065.1400000000001</v>
      </c>
    </row>
    <row r="227" spans="1:107" x14ac:dyDescent="0.2">
      <c r="A227">
        <f>ROW(Source!A1868)</f>
        <v>1868</v>
      </c>
      <c r="B227">
        <v>36286615</v>
      </c>
      <c r="C227">
        <v>36292025</v>
      </c>
      <c r="D227">
        <v>34886091</v>
      </c>
      <c r="E227">
        <v>1</v>
      </c>
      <c r="F227">
        <v>1</v>
      </c>
      <c r="G227">
        <v>23</v>
      </c>
      <c r="H227">
        <v>2</v>
      </c>
      <c r="I227" t="s">
        <v>409</v>
      </c>
      <c r="J227" t="s">
        <v>410</v>
      </c>
      <c r="K227" t="s">
        <v>411</v>
      </c>
      <c r="L227">
        <v>1368</v>
      </c>
      <c r="N227">
        <v>1011</v>
      </c>
      <c r="O227" t="s">
        <v>354</v>
      </c>
      <c r="P227" t="s">
        <v>354</v>
      </c>
      <c r="Q227">
        <v>1</v>
      </c>
      <c r="W227">
        <v>0</v>
      </c>
      <c r="X227">
        <v>216953472</v>
      </c>
      <c r="Y227">
        <v>0.65</v>
      </c>
      <c r="AA227">
        <v>0</v>
      </c>
      <c r="AB227">
        <v>1772.7</v>
      </c>
      <c r="AC227">
        <v>583.58000000000004</v>
      </c>
      <c r="AD227">
        <v>0</v>
      </c>
      <c r="AE227">
        <v>0</v>
      </c>
      <c r="AF227">
        <v>1772.7</v>
      </c>
      <c r="AG227">
        <v>583.58000000000004</v>
      </c>
      <c r="AH227">
        <v>0</v>
      </c>
      <c r="AI227">
        <v>1</v>
      </c>
      <c r="AJ227">
        <v>1</v>
      </c>
      <c r="AK227">
        <v>1</v>
      </c>
      <c r="AL227">
        <v>1</v>
      </c>
      <c r="AN227">
        <v>0</v>
      </c>
      <c r="AO227">
        <v>1</v>
      </c>
      <c r="AP227">
        <v>0</v>
      </c>
      <c r="AQ227">
        <v>0</v>
      </c>
      <c r="AR227">
        <v>0</v>
      </c>
      <c r="AS227" t="s">
        <v>3</v>
      </c>
      <c r="AT227">
        <v>0.65</v>
      </c>
      <c r="AU227" t="s">
        <v>3</v>
      </c>
      <c r="AV227">
        <v>0</v>
      </c>
      <c r="AW227">
        <v>2</v>
      </c>
      <c r="AX227">
        <v>36292039</v>
      </c>
      <c r="AY227">
        <v>1</v>
      </c>
      <c r="AZ227">
        <v>0</v>
      </c>
      <c r="BA227">
        <v>208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CX227">
        <f>Y227*Source!I1868</f>
        <v>0</v>
      </c>
      <c r="CY227">
        <f>AB227</f>
        <v>1772.7</v>
      </c>
      <c r="CZ227">
        <f>AF227</f>
        <v>1772.7</v>
      </c>
      <c r="DA227">
        <f>AJ227</f>
        <v>1</v>
      </c>
      <c r="DB227">
        <f t="shared" si="32"/>
        <v>1152.26</v>
      </c>
      <c r="DC227">
        <f t="shared" si="33"/>
        <v>379.33</v>
      </c>
    </row>
    <row r="228" spans="1:107" x14ac:dyDescent="0.2">
      <c r="A228">
        <f>ROW(Source!A1868)</f>
        <v>1868</v>
      </c>
      <c r="B228">
        <v>36286615</v>
      </c>
      <c r="C228">
        <v>36292025</v>
      </c>
      <c r="D228">
        <v>34887992</v>
      </c>
      <c r="E228">
        <v>1</v>
      </c>
      <c r="F228">
        <v>1</v>
      </c>
      <c r="G228">
        <v>23</v>
      </c>
      <c r="H228">
        <v>3</v>
      </c>
      <c r="I228" t="s">
        <v>436</v>
      </c>
      <c r="J228" t="s">
        <v>437</v>
      </c>
      <c r="K228" t="s">
        <v>438</v>
      </c>
      <c r="L228">
        <v>1339</v>
      </c>
      <c r="N228">
        <v>1007</v>
      </c>
      <c r="O228" t="s">
        <v>125</v>
      </c>
      <c r="P228" t="s">
        <v>125</v>
      </c>
      <c r="Q228">
        <v>1</v>
      </c>
      <c r="W228">
        <v>0</v>
      </c>
      <c r="X228">
        <v>1851259400</v>
      </c>
      <c r="Y228">
        <v>110</v>
      </c>
      <c r="AA228">
        <v>600.76</v>
      </c>
      <c r="AB228">
        <v>0</v>
      </c>
      <c r="AC228">
        <v>0</v>
      </c>
      <c r="AD228">
        <v>0</v>
      </c>
      <c r="AE228">
        <v>600.76</v>
      </c>
      <c r="AF228">
        <v>0</v>
      </c>
      <c r="AG228">
        <v>0</v>
      </c>
      <c r="AH228">
        <v>0</v>
      </c>
      <c r="AI228">
        <v>1</v>
      </c>
      <c r="AJ228">
        <v>1</v>
      </c>
      <c r="AK228">
        <v>1</v>
      </c>
      <c r="AL228">
        <v>1</v>
      </c>
      <c r="AN228">
        <v>0</v>
      </c>
      <c r="AO228">
        <v>1</v>
      </c>
      <c r="AP228">
        <v>0</v>
      </c>
      <c r="AQ228">
        <v>0</v>
      </c>
      <c r="AR228">
        <v>0</v>
      </c>
      <c r="AS228" t="s">
        <v>3</v>
      </c>
      <c r="AT228">
        <v>110</v>
      </c>
      <c r="AU228" t="s">
        <v>3</v>
      </c>
      <c r="AV228">
        <v>0</v>
      </c>
      <c r="AW228">
        <v>2</v>
      </c>
      <c r="AX228">
        <v>36292040</v>
      </c>
      <c r="AY228">
        <v>1</v>
      </c>
      <c r="AZ228">
        <v>0</v>
      </c>
      <c r="BA228">
        <v>209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CX228">
        <f>Y228*Source!I1868</f>
        <v>0</v>
      </c>
      <c r="CY228">
        <f>AA228</f>
        <v>600.76</v>
      </c>
      <c r="CZ228">
        <f>AE228</f>
        <v>600.76</v>
      </c>
      <c r="DA228">
        <f>AI228</f>
        <v>1</v>
      </c>
      <c r="DB228">
        <f t="shared" si="32"/>
        <v>66083.600000000006</v>
      </c>
      <c r="DC228">
        <f t="shared" si="33"/>
        <v>0</v>
      </c>
    </row>
    <row r="229" spans="1:107" x14ac:dyDescent="0.2">
      <c r="A229">
        <f>ROW(Source!A1868)</f>
        <v>1868</v>
      </c>
      <c r="B229">
        <v>36286615</v>
      </c>
      <c r="C229">
        <v>36292025</v>
      </c>
      <c r="D229">
        <v>34888734</v>
      </c>
      <c r="E229">
        <v>1</v>
      </c>
      <c r="F229">
        <v>1</v>
      </c>
      <c r="G229">
        <v>23</v>
      </c>
      <c r="H229">
        <v>3</v>
      </c>
      <c r="I229" t="s">
        <v>415</v>
      </c>
      <c r="J229" t="s">
        <v>416</v>
      </c>
      <c r="K229" t="s">
        <v>417</v>
      </c>
      <c r="L229">
        <v>1339</v>
      </c>
      <c r="N229">
        <v>1007</v>
      </c>
      <c r="O229" t="s">
        <v>125</v>
      </c>
      <c r="P229" t="s">
        <v>125</v>
      </c>
      <c r="Q229">
        <v>1</v>
      </c>
      <c r="W229">
        <v>0</v>
      </c>
      <c r="X229">
        <v>209670377</v>
      </c>
      <c r="Y229">
        <v>5</v>
      </c>
      <c r="AA229">
        <v>32.25</v>
      </c>
      <c r="AB229">
        <v>0</v>
      </c>
      <c r="AC229">
        <v>0</v>
      </c>
      <c r="AD229">
        <v>0</v>
      </c>
      <c r="AE229">
        <v>32.25</v>
      </c>
      <c r="AF229">
        <v>0</v>
      </c>
      <c r="AG229">
        <v>0</v>
      </c>
      <c r="AH229">
        <v>0</v>
      </c>
      <c r="AI229">
        <v>1</v>
      </c>
      <c r="AJ229">
        <v>1</v>
      </c>
      <c r="AK229">
        <v>1</v>
      </c>
      <c r="AL229">
        <v>1</v>
      </c>
      <c r="AN229">
        <v>0</v>
      </c>
      <c r="AO229">
        <v>1</v>
      </c>
      <c r="AP229">
        <v>0</v>
      </c>
      <c r="AQ229">
        <v>0</v>
      </c>
      <c r="AR229">
        <v>0</v>
      </c>
      <c r="AS229" t="s">
        <v>3</v>
      </c>
      <c r="AT229">
        <v>5</v>
      </c>
      <c r="AU229" t="s">
        <v>3</v>
      </c>
      <c r="AV229">
        <v>0</v>
      </c>
      <c r="AW229">
        <v>2</v>
      </c>
      <c r="AX229">
        <v>36292041</v>
      </c>
      <c r="AY229">
        <v>1</v>
      </c>
      <c r="AZ229">
        <v>0</v>
      </c>
      <c r="BA229">
        <v>210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CX229">
        <f>Y229*Source!I1868</f>
        <v>0</v>
      </c>
      <c r="CY229">
        <f>AA229</f>
        <v>32.25</v>
      </c>
      <c r="CZ229">
        <f>AE229</f>
        <v>32.25</v>
      </c>
      <c r="DA229">
        <f>AI229</f>
        <v>1</v>
      </c>
      <c r="DB229">
        <f t="shared" si="32"/>
        <v>161.25</v>
      </c>
      <c r="DC229">
        <f t="shared" si="33"/>
        <v>0</v>
      </c>
    </row>
    <row r="230" spans="1:107" x14ac:dyDescent="0.2">
      <c r="A230">
        <f>ROW(Source!A1869)</f>
        <v>1869</v>
      </c>
      <c r="B230">
        <v>36286615</v>
      </c>
      <c r="C230">
        <v>36292042</v>
      </c>
      <c r="D230">
        <v>34861490</v>
      </c>
      <c r="E230">
        <v>23</v>
      </c>
      <c r="F230">
        <v>1</v>
      </c>
      <c r="G230">
        <v>23</v>
      </c>
      <c r="H230">
        <v>1</v>
      </c>
      <c r="I230" t="s">
        <v>348</v>
      </c>
      <c r="J230" t="s">
        <v>3</v>
      </c>
      <c r="K230" t="s">
        <v>349</v>
      </c>
      <c r="L230">
        <v>1191</v>
      </c>
      <c r="N230">
        <v>1013</v>
      </c>
      <c r="O230" t="s">
        <v>350</v>
      </c>
      <c r="P230" t="s">
        <v>350</v>
      </c>
      <c r="Q230">
        <v>1</v>
      </c>
      <c r="W230">
        <v>0</v>
      </c>
      <c r="X230">
        <v>476480486</v>
      </c>
      <c r="Y230">
        <v>80.27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1</v>
      </c>
      <c r="AJ230">
        <v>1</v>
      </c>
      <c r="AK230">
        <v>1</v>
      </c>
      <c r="AL230">
        <v>1</v>
      </c>
      <c r="AN230">
        <v>0</v>
      </c>
      <c r="AO230">
        <v>1</v>
      </c>
      <c r="AP230">
        <v>0</v>
      </c>
      <c r="AQ230">
        <v>0</v>
      </c>
      <c r="AR230">
        <v>0</v>
      </c>
      <c r="AS230" t="s">
        <v>3</v>
      </c>
      <c r="AT230">
        <v>80.27</v>
      </c>
      <c r="AU230" t="s">
        <v>3</v>
      </c>
      <c r="AV230">
        <v>1</v>
      </c>
      <c r="AW230">
        <v>2</v>
      </c>
      <c r="AX230">
        <v>36292047</v>
      </c>
      <c r="AY230">
        <v>1</v>
      </c>
      <c r="AZ230">
        <v>0</v>
      </c>
      <c r="BA230">
        <v>211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CX230">
        <f>Y230*Source!I1869</f>
        <v>0</v>
      </c>
      <c r="CY230">
        <f>AD230</f>
        <v>0</v>
      </c>
      <c r="CZ230">
        <f>AH230</f>
        <v>0</v>
      </c>
      <c r="DA230">
        <f>AL230</f>
        <v>1</v>
      </c>
      <c r="DB230">
        <f t="shared" si="32"/>
        <v>0</v>
      </c>
      <c r="DC230">
        <f t="shared" si="33"/>
        <v>0</v>
      </c>
    </row>
    <row r="231" spans="1:107" x14ac:dyDescent="0.2">
      <c r="A231">
        <f>ROW(Source!A1869)</f>
        <v>1869</v>
      </c>
      <c r="B231">
        <v>36286615</v>
      </c>
      <c r="C231">
        <v>36292042</v>
      </c>
      <c r="D231">
        <v>34889639</v>
      </c>
      <c r="E231">
        <v>1</v>
      </c>
      <c r="F231">
        <v>1</v>
      </c>
      <c r="G231">
        <v>23</v>
      </c>
      <c r="H231">
        <v>3</v>
      </c>
      <c r="I231" t="s">
        <v>439</v>
      </c>
      <c r="J231" t="s">
        <v>440</v>
      </c>
      <c r="K231" t="s">
        <v>441</v>
      </c>
      <c r="L231">
        <v>1339</v>
      </c>
      <c r="N231">
        <v>1007</v>
      </c>
      <c r="O231" t="s">
        <v>125</v>
      </c>
      <c r="P231" t="s">
        <v>125</v>
      </c>
      <c r="Q231">
        <v>1</v>
      </c>
      <c r="W231">
        <v>0</v>
      </c>
      <c r="X231">
        <v>1179918376</v>
      </c>
      <c r="Y231">
        <v>5.9</v>
      </c>
      <c r="AA231">
        <v>3834.09</v>
      </c>
      <c r="AB231">
        <v>0</v>
      </c>
      <c r="AC231">
        <v>0</v>
      </c>
      <c r="AD231">
        <v>0</v>
      </c>
      <c r="AE231">
        <v>3834.09</v>
      </c>
      <c r="AF231">
        <v>0</v>
      </c>
      <c r="AG231">
        <v>0</v>
      </c>
      <c r="AH231">
        <v>0</v>
      </c>
      <c r="AI231">
        <v>1</v>
      </c>
      <c r="AJ231">
        <v>1</v>
      </c>
      <c r="AK231">
        <v>1</v>
      </c>
      <c r="AL231">
        <v>1</v>
      </c>
      <c r="AN231">
        <v>0</v>
      </c>
      <c r="AO231">
        <v>1</v>
      </c>
      <c r="AP231">
        <v>0</v>
      </c>
      <c r="AQ231">
        <v>0</v>
      </c>
      <c r="AR231">
        <v>0</v>
      </c>
      <c r="AS231" t="s">
        <v>3</v>
      </c>
      <c r="AT231">
        <v>5.9</v>
      </c>
      <c r="AU231" t="s">
        <v>3</v>
      </c>
      <c r="AV231">
        <v>0</v>
      </c>
      <c r="AW231">
        <v>2</v>
      </c>
      <c r="AX231">
        <v>36292048</v>
      </c>
      <c r="AY231">
        <v>1</v>
      </c>
      <c r="AZ231">
        <v>0</v>
      </c>
      <c r="BA231">
        <v>212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CX231">
        <f>Y231*Source!I1869</f>
        <v>0</v>
      </c>
      <c r="CY231">
        <f>AA231</f>
        <v>3834.09</v>
      </c>
      <c r="CZ231">
        <f>AE231</f>
        <v>3834.09</v>
      </c>
      <c r="DA231">
        <f>AI231</f>
        <v>1</v>
      </c>
      <c r="DB231">
        <f t="shared" si="32"/>
        <v>22621.13</v>
      </c>
      <c r="DC231">
        <f t="shared" si="33"/>
        <v>0</v>
      </c>
    </row>
    <row r="232" spans="1:107" x14ac:dyDescent="0.2">
      <c r="A232">
        <f>ROW(Source!A1869)</f>
        <v>1869</v>
      </c>
      <c r="B232">
        <v>36286615</v>
      </c>
      <c r="C232">
        <v>36292042</v>
      </c>
      <c r="D232">
        <v>34889715</v>
      </c>
      <c r="E232">
        <v>1</v>
      </c>
      <c r="F232">
        <v>1</v>
      </c>
      <c r="G232">
        <v>23</v>
      </c>
      <c r="H232">
        <v>3</v>
      </c>
      <c r="I232" t="s">
        <v>391</v>
      </c>
      <c r="J232" t="s">
        <v>392</v>
      </c>
      <c r="K232" t="s">
        <v>393</v>
      </c>
      <c r="L232">
        <v>1339</v>
      </c>
      <c r="N232">
        <v>1007</v>
      </c>
      <c r="O232" t="s">
        <v>125</v>
      </c>
      <c r="P232" t="s">
        <v>125</v>
      </c>
      <c r="Q232">
        <v>1</v>
      </c>
      <c r="W232">
        <v>0</v>
      </c>
      <c r="X232">
        <v>167946997</v>
      </c>
      <c r="Y232">
        <v>0.06</v>
      </c>
      <c r="AA232">
        <v>3100.91</v>
      </c>
      <c r="AB232">
        <v>0</v>
      </c>
      <c r="AC232">
        <v>0</v>
      </c>
      <c r="AD232">
        <v>0</v>
      </c>
      <c r="AE232">
        <v>3100.91</v>
      </c>
      <c r="AF232">
        <v>0</v>
      </c>
      <c r="AG232">
        <v>0</v>
      </c>
      <c r="AH232">
        <v>0</v>
      </c>
      <c r="AI232">
        <v>1</v>
      </c>
      <c r="AJ232">
        <v>1</v>
      </c>
      <c r="AK232">
        <v>1</v>
      </c>
      <c r="AL232">
        <v>1</v>
      </c>
      <c r="AN232">
        <v>0</v>
      </c>
      <c r="AO232">
        <v>1</v>
      </c>
      <c r="AP232">
        <v>0</v>
      </c>
      <c r="AQ232">
        <v>0</v>
      </c>
      <c r="AR232">
        <v>0</v>
      </c>
      <c r="AS232" t="s">
        <v>3</v>
      </c>
      <c r="AT232">
        <v>0.06</v>
      </c>
      <c r="AU232" t="s">
        <v>3</v>
      </c>
      <c r="AV232">
        <v>0</v>
      </c>
      <c r="AW232">
        <v>2</v>
      </c>
      <c r="AX232">
        <v>36292049</v>
      </c>
      <c r="AY232">
        <v>1</v>
      </c>
      <c r="AZ232">
        <v>0</v>
      </c>
      <c r="BA232">
        <v>213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CX232">
        <f>Y232*Source!I1869</f>
        <v>0</v>
      </c>
      <c r="CY232">
        <f>AA232</f>
        <v>3100.91</v>
      </c>
      <c r="CZ232">
        <f>AE232</f>
        <v>3100.91</v>
      </c>
      <c r="DA232">
        <f>AI232</f>
        <v>1</v>
      </c>
      <c r="DB232">
        <f t="shared" si="32"/>
        <v>186.05</v>
      </c>
      <c r="DC232">
        <f t="shared" si="33"/>
        <v>0</v>
      </c>
    </row>
    <row r="233" spans="1:107" x14ac:dyDescent="0.2">
      <c r="A233">
        <f>ROW(Source!A1869)</f>
        <v>1869</v>
      </c>
      <c r="B233">
        <v>36286615</v>
      </c>
      <c r="C233">
        <v>36292042</v>
      </c>
      <c r="D233">
        <v>34890416</v>
      </c>
      <c r="E233">
        <v>1</v>
      </c>
      <c r="F233">
        <v>1</v>
      </c>
      <c r="G233">
        <v>23</v>
      </c>
      <c r="H233">
        <v>3</v>
      </c>
      <c r="I233" t="s">
        <v>442</v>
      </c>
      <c r="J233" t="s">
        <v>443</v>
      </c>
      <c r="K233" t="s">
        <v>444</v>
      </c>
      <c r="L233">
        <v>1339</v>
      </c>
      <c r="N233">
        <v>1007</v>
      </c>
      <c r="O233" t="s">
        <v>125</v>
      </c>
      <c r="P233" t="s">
        <v>125</v>
      </c>
      <c r="Q233">
        <v>1</v>
      </c>
      <c r="W233">
        <v>0</v>
      </c>
      <c r="X233">
        <v>-940504026</v>
      </c>
      <c r="Y233">
        <v>4.3</v>
      </c>
      <c r="AA233">
        <v>6132.93</v>
      </c>
      <c r="AB233">
        <v>0</v>
      </c>
      <c r="AC233">
        <v>0</v>
      </c>
      <c r="AD233">
        <v>0</v>
      </c>
      <c r="AE233">
        <v>6132.93</v>
      </c>
      <c r="AF233">
        <v>0</v>
      </c>
      <c r="AG233">
        <v>0</v>
      </c>
      <c r="AH233">
        <v>0</v>
      </c>
      <c r="AI233">
        <v>1</v>
      </c>
      <c r="AJ233">
        <v>1</v>
      </c>
      <c r="AK233">
        <v>1</v>
      </c>
      <c r="AL233">
        <v>1</v>
      </c>
      <c r="AN233">
        <v>0</v>
      </c>
      <c r="AO233">
        <v>1</v>
      </c>
      <c r="AP233">
        <v>0</v>
      </c>
      <c r="AQ233">
        <v>0</v>
      </c>
      <c r="AR233">
        <v>0</v>
      </c>
      <c r="AS233" t="s">
        <v>3</v>
      </c>
      <c r="AT233">
        <v>4.3</v>
      </c>
      <c r="AU233" t="s">
        <v>3</v>
      </c>
      <c r="AV233">
        <v>0</v>
      </c>
      <c r="AW233">
        <v>2</v>
      </c>
      <c r="AX233">
        <v>36292050</v>
      </c>
      <c r="AY233">
        <v>1</v>
      </c>
      <c r="AZ233">
        <v>0</v>
      </c>
      <c r="BA233">
        <v>214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CX233">
        <f>Y233*Source!I1869</f>
        <v>0</v>
      </c>
      <c r="CY233">
        <f>AA233</f>
        <v>6132.93</v>
      </c>
      <c r="CZ233">
        <f>AE233</f>
        <v>6132.93</v>
      </c>
      <c r="DA233">
        <f>AI233</f>
        <v>1</v>
      </c>
      <c r="DB233">
        <f t="shared" si="32"/>
        <v>26371.599999999999</v>
      </c>
      <c r="DC233">
        <f t="shared" si="33"/>
        <v>0</v>
      </c>
    </row>
    <row r="234" spans="1:107" x14ac:dyDescent="0.2">
      <c r="A234">
        <f>ROW(Source!A1904)</f>
        <v>1904</v>
      </c>
      <c r="B234">
        <v>36286615</v>
      </c>
      <c r="C234">
        <v>36292106</v>
      </c>
      <c r="D234">
        <v>34861490</v>
      </c>
      <c r="E234">
        <v>23</v>
      </c>
      <c r="F234">
        <v>1</v>
      </c>
      <c r="G234">
        <v>23</v>
      </c>
      <c r="H234">
        <v>1</v>
      </c>
      <c r="I234" t="s">
        <v>348</v>
      </c>
      <c r="J234" t="s">
        <v>3</v>
      </c>
      <c r="K234" t="s">
        <v>349</v>
      </c>
      <c r="L234">
        <v>1191</v>
      </c>
      <c r="N234">
        <v>1013</v>
      </c>
      <c r="O234" t="s">
        <v>350</v>
      </c>
      <c r="P234" t="s">
        <v>350</v>
      </c>
      <c r="Q234">
        <v>1</v>
      </c>
      <c r="W234">
        <v>0</v>
      </c>
      <c r="X234">
        <v>476480486</v>
      </c>
      <c r="Y234">
        <v>16.559999999999999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1</v>
      </c>
      <c r="AJ234">
        <v>1</v>
      </c>
      <c r="AK234">
        <v>1</v>
      </c>
      <c r="AL234">
        <v>1</v>
      </c>
      <c r="AN234">
        <v>0</v>
      </c>
      <c r="AO234">
        <v>1</v>
      </c>
      <c r="AP234">
        <v>0</v>
      </c>
      <c r="AQ234">
        <v>0</v>
      </c>
      <c r="AR234">
        <v>0</v>
      </c>
      <c r="AS234" t="s">
        <v>3</v>
      </c>
      <c r="AT234">
        <v>16.559999999999999</v>
      </c>
      <c r="AU234" t="s">
        <v>3</v>
      </c>
      <c r="AV234">
        <v>1</v>
      </c>
      <c r="AW234">
        <v>2</v>
      </c>
      <c r="AX234">
        <v>36292115</v>
      </c>
      <c r="AY234">
        <v>1</v>
      </c>
      <c r="AZ234">
        <v>0</v>
      </c>
      <c r="BA234">
        <v>215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CX234">
        <f>Y234*Source!I1904</f>
        <v>0</v>
      </c>
      <c r="CY234">
        <f>AD234</f>
        <v>0</v>
      </c>
      <c r="CZ234">
        <f>AH234</f>
        <v>0</v>
      </c>
      <c r="DA234">
        <f>AL234</f>
        <v>1</v>
      </c>
      <c r="DB234">
        <f t="shared" si="32"/>
        <v>0</v>
      </c>
      <c r="DC234">
        <f t="shared" si="33"/>
        <v>0</v>
      </c>
    </row>
    <row r="235" spans="1:107" x14ac:dyDescent="0.2">
      <c r="A235">
        <f>ROW(Source!A1904)</f>
        <v>1904</v>
      </c>
      <c r="B235">
        <v>36286615</v>
      </c>
      <c r="C235">
        <v>36292106</v>
      </c>
      <c r="D235">
        <v>34885945</v>
      </c>
      <c r="E235">
        <v>1</v>
      </c>
      <c r="F235">
        <v>1</v>
      </c>
      <c r="G235">
        <v>23</v>
      </c>
      <c r="H235">
        <v>2</v>
      </c>
      <c r="I235" t="s">
        <v>430</v>
      </c>
      <c r="J235" t="s">
        <v>431</v>
      </c>
      <c r="K235" t="s">
        <v>432</v>
      </c>
      <c r="L235">
        <v>1368</v>
      </c>
      <c r="N235">
        <v>1011</v>
      </c>
      <c r="O235" t="s">
        <v>354</v>
      </c>
      <c r="P235" t="s">
        <v>354</v>
      </c>
      <c r="Q235">
        <v>1</v>
      </c>
      <c r="W235">
        <v>0</v>
      </c>
      <c r="X235">
        <v>-504945243</v>
      </c>
      <c r="Y235">
        <v>2.08</v>
      </c>
      <c r="AA235">
        <v>0</v>
      </c>
      <c r="AB235">
        <v>1095.69</v>
      </c>
      <c r="AC235">
        <v>472.96</v>
      </c>
      <c r="AD235">
        <v>0</v>
      </c>
      <c r="AE235">
        <v>0</v>
      </c>
      <c r="AF235">
        <v>1095.69</v>
      </c>
      <c r="AG235">
        <v>472.96</v>
      </c>
      <c r="AH235">
        <v>0</v>
      </c>
      <c r="AI235">
        <v>1</v>
      </c>
      <c r="AJ235">
        <v>1</v>
      </c>
      <c r="AK235">
        <v>1</v>
      </c>
      <c r="AL235">
        <v>1</v>
      </c>
      <c r="AN235">
        <v>0</v>
      </c>
      <c r="AO235">
        <v>1</v>
      </c>
      <c r="AP235">
        <v>0</v>
      </c>
      <c r="AQ235">
        <v>0</v>
      </c>
      <c r="AR235">
        <v>0</v>
      </c>
      <c r="AS235" t="s">
        <v>3</v>
      </c>
      <c r="AT235">
        <v>2.08</v>
      </c>
      <c r="AU235" t="s">
        <v>3</v>
      </c>
      <c r="AV235">
        <v>0</v>
      </c>
      <c r="AW235">
        <v>2</v>
      </c>
      <c r="AX235">
        <v>36292116</v>
      </c>
      <c r="AY235">
        <v>1</v>
      </c>
      <c r="AZ235">
        <v>0</v>
      </c>
      <c r="BA235">
        <v>216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CX235">
        <f>Y235*Source!I1904</f>
        <v>0</v>
      </c>
      <c r="CY235">
        <f>AB235</f>
        <v>1095.69</v>
      </c>
      <c r="CZ235">
        <f>AF235</f>
        <v>1095.69</v>
      </c>
      <c r="DA235">
        <f>AJ235</f>
        <v>1</v>
      </c>
      <c r="DB235">
        <f t="shared" si="32"/>
        <v>2279.04</v>
      </c>
      <c r="DC235">
        <f t="shared" si="33"/>
        <v>983.76</v>
      </c>
    </row>
    <row r="236" spans="1:107" x14ac:dyDescent="0.2">
      <c r="A236">
        <f>ROW(Source!A1904)</f>
        <v>1904</v>
      </c>
      <c r="B236">
        <v>36286615</v>
      </c>
      <c r="C236">
        <v>36292106</v>
      </c>
      <c r="D236">
        <v>34886098</v>
      </c>
      <c r="E236">
        <v>1</v>
      </c>
      <c r="F236">
        <v>1</v>
      </c>
      <c r="G236">
        <v>23</v>
      </c>
      <c r="H236">
        <v>2</v>
      </c>
      <c r="I236" t="s">
        <v>433</v>
      </c>
      <c r="J236" t="s">
        <v>434</v>
      </c>
      <c r="K236" t="s">
        <v>435</v>
      </c>
      <c r="L236">
        <v>1368</v>
      </c>
      <c r="N236">
        <v>1011</v>
      </c>
      <c r="O236" t="s">
        <v>354</v>
      </c>
      <c r="P236" t="s">
        <v>354</v>
      </c>
      <c r="Q236">
        <v>1</v>
      </c>
      <c r="W236">
        <v>0</v>
      </c>
      <c r="X236">
        <v>1724670808</v>
      </c>
      <c r="Y236">
        <v>2.08</v>
      </c>
      <c r="AA236">
        <v>0</v>
      </c>
      <c r="AB236">
        <v>388.78</v>
      </c>
      <c r="AC236">
        <v>184.33</v>
      </c>
      <c r="AD236">
        <v>0</v>
      </c>
      <c r="AE236">
        <v>0</v>
      </c>
      <c r="AF236">
        <v>388.78</v>
      </c>
      <c r="AG236">
        <v>184.33</v>
      </c>
      <c r="AH236">
        <v>0</v>
      </c>
      <c r="AI236">
        <v>1</v>
      </c>
      <c r="AJ236">
        <v>1</v>
      </c>
      <c r="AK236">
        <v>1</v>
      </c>
      <c r="AL236">
        <v>1</v>
      </c>
      <c r="AN236">
        <v>0</v>
      </c>
      <c r="AO236">
        <v>1</v>
      </c>
      <c r="AP236">
        <v>0</v>
      </c>
      <c r="AQ236">
        <v>0</v>
      </c>
      <c r="AR236">
        <v>0</v>
      </c>
      <c r="AS236" t="s">
        <v>3</v>
      </c>
      <c r="AT236">
        <v>2.08</v>
      </c>
      <c r="AU236" t="s">
        <v>3</v>
      </c>
      <c r="AV236">
        <v>0</v>
      </c>
      <c r="AW236">
        <v>2</v>
      </c>
      <c r="AX236">
        <v>36292117</v>
      </c>
      <c r="AY236">
        <v>1</v>
      </c>
      <c r="AZ236">
        <v>0</v>
      </c>
      <c r="BA236">
        <v>217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CX236">
        <f>Y236*Source!I1904</f>
        <v>0</v>
      </c>
      <c r="CY236">
        <f>AB236</f>
        <v>388.78</v>
      </c>
      <c r="CZ236">
        <f>AF236</f>
        <v>388.78</v>
      </c>
      <c r="DA236">
        <f>AJ236</f>
        <v>1</v>
      </c>
      <c r="DB236">
        <f t="shared" si="32"/>
        <v>808.66</v>
      </c>
      <c r="DC236">
        <f t="shared" si="33"/>
        <v>383.41</v>
      </c>
    </row>
    <row r="237" spans="1:107" x14ac:dyDescent="0.2">
      <c r="A237">
        <f>ROW(Source!A1904)</f>
        <v>1904</v>
      </c>
      <c r="B237">
        <v>36286615</v>
      </c>
      <c r="C237">
        <v>36292106</v>
      </c>
      <c r="D237">
        <v>34886101</v>
      </c>
      <c r="E237">
        <v>1</v>
      </c>
      <c r="F237">
        <v>1</v>
      </c>
      <c r="G237">
        <v>23</v>
      </c>
      <c r="H237">
        <v>2</v>
      </c>
      <c r="I237" t="s">
        <v>397</v>
      </c>
      <c r="J237" t="s">
        <v>398</v>
      </c>
      <c r="K237" t="s">
        <v>399</v>
      </c>
      <c r="L237">
        <v>1368</v>
      </c>
      <c r="N237">
        <v>1011</v>
      </c>
      <c r="O237" t="s">
        <v>354</v>
      </c>
      <c r="P237" t="s">
        <v>354</v>
      </c>
      <c r="Q237">
        <v>1</v>
      </c>
      <c r="W237">
        <v>0</v>
      </c>
      <c r="X237">
        <v>98306237</v>
      </c>
      <c r="Y237">
        <v>0.81</v>
      </c>
      <c r="AA237">
        <v>0</v>
      </c>
      <c r="AB237">
        <v>1869.26</v>
      </c>
      <c r="AC237">
        <v>392.58</v>
      </c>
      <c r="AD237">
        <v>0</v>
      </c>
      <c r="AE237">
        <v>0</v>
      </c>
      <c r="AF237">
        <v>1869.26</v>
      </c>
      <c r="AG237">
        <v>392.58</v>
      </c>
      <c r="AH237">
        <v>0</v>
      </c>
      <c r="AI237">
        <v>1</v>
      </c>
      <c r="AJ237">
        <v>1</v>
      </c>
      <c r="AK237">
        <v>1</v>
      </c>
      <c r="AL237">
        <v>1</v>
      </c>
      <c r="AN237">
        <v>0</v>
      </c>
      <c r="AO237">
        <v>1</v>
      </c>
      <c r="AP237">
        <v>0</v>
      </c>
      <c r="AQ237">
        <v>0</v>
      </c>
      <c r="AR237">
        <v>0</v>
      </c>
      <c r="AS237" t="s">
        <v>3</v>
      </c>
      <c r="AT237">
        <v>0.81</v>
      </c>
      <c r="AU237" t="s">
        <v>3</v>
      </c>
      <c r="AV237">
        <v>0</v>
      </c>
      <c r="AW237">
        <v>2</v>
      </c>
      <c r="AX237">
        <v>36292118</v>
      </c>
      <c r="AY237">
        <v>1</v>
      </c>
      <c r="AZ237">
        <v>0</v>
      </c>
      <c r="BA237">
        <v>218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CX237">
        <f>Y237*Source!I1904</f>
        <v>0</v>
      </c>
      <c r="CY237">
        <f>AB237</f>
        <v>1869.26</v>
      </c>
      <c r="CZ237">
        <f>AF237</f>
        <v>1869.26</v>
      </c>
      <c r="DA237">
        <f>AJ237</f>
        <v>1</v>
      </c>
      <c r="DB237">
        <f t="shared" si="32"/>
        <v>1514.1</v>
      </c>
      <c r="DC237">
        <f t="shared" si="33"/>
        <v>317.99</v>
      </c>
    </row>
    <row r="238" spans="1:107" x14ac:dyDescent="0.2">
      <c r="A238">
        <f>ROW(Source!A1904)</f>
        <v>1904</v>
      </c>
      <c r="B238">
        <v>36286615</v>
      </c>
      <c r="C238">
        <v>36292106</v>
      </c>
      <c r="D238">
        <v>34886125</v>
      </c>
      <c r="E238">
        <v>1</v>
      </c>
      <c r="F238">
        <v>1</v>
      </c>
      <c r="G238">
        <v>23</v>
      </c>
      <c r="H238">
        <v>2</v>
      </c>
      <c r="I238" t="s">
        <v>406</v>
      </c>
      <c r="J238" t="s">
        <v>407</v>
      </c>
      <c r="K238" t="s">
        <v>408</v>
      </c>
      <c r="L238">
        <v>1368</v>
      </c>
      <c r="N238">
        <v>1011</v>
      </c>
      <c r="O238" t="s">
        <v>354</v>
      </c>
      <c r="P238" t="s">
        <v>354</v>
      </c>
      <c r="Q238">
        <v>1</v>
      </c>
      <c r="W238">
        <v>0</v>
      </c>
      <c r="X238">
        <v>-487494702</v>
      </c>
      <c r="Y238">
        <v>1.94</v>
      </c>
      <c r="AA238">
        <v>0</v>
      </c>
      <c r="AB238">
        <v>1297.54</v>
      </c>
      <c r="AC238">
        <v>549.04</v>
      </c>
      <c r="AD238">
        <v>0</v>
      </c>
      <c r="AE238">
        <v>0</v>
      </c>
      <c r="AF238">
        <v>1297.54</v>
      </c>
      <c r="AG238">
        <v>549.04</v>
      </c>
      <c r="AH238">
        <v>0</v>
      </c>
      <c r="AI238">
        <v>1</v>
      </c>
      <c r="AJ238">
        <v>1</v>
      </c>
      <c r="AK238">
        <v>1</v>
      </c>
      <c r="AL238">
        <v>1</v>
      </c>
      <c r="AN238">
        <v>0</v>
      </c>
      <c r="AO238">
        <v>1</v>
      </c>
      <c r="AP238">
        <v>0</v>
      </c>
      <c r="AQ238">
        <v>0</v>
      </c>
      <c r="AR238">
        <v>0</v>
      </c>
      <c r="AS238" t="s">
        <v>3</v>
      </c>
      <c r="AT238">
        <v>1.94</v>
      </c>
      <c r="AU238" t="s">
        <v>3</v>
      </c>
      <c r="AV238">
        <v>0</v>
      </c>
      <c r="AW238">
        <v>2</v>
      </c>
      <c r="AX238">
        <v>36292119</v>
      </c>
      <c r="AY238">
        <v>1</v>
      </c>
      <c r="AZ238">
        <v>0</v>
      </c>
      <c r="BA238">
        <v>219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CX238">
        <f>Y238*Source!I1904</f>
        <v>0</v>
      </c>
      <c r="CY238">
        <f>AB238</f>
        <v>1297.54</v>
      </c>
      <c r="CZ238">
        <f>AF238</f>
        <v>1297.54</v>
      </c>
      <c r="DA238">
        <f>AJ238</f>
        <v>1</v>
      </c>
      <c r="DB238">
        <f t="shared" si="32"/>
        <v>2517.23</v>
      </c>
      <c r="DC238">
        <f t="shared" si="33"/>
        <v>1065.1400000000001</v>
      </c>
    </row>
    <row r="239" spans="1:107" x14ac:dyDescent="0.2">
      <c r="A239">
        <f>ROW(Source!A1904)</f>
        <v>1904</v>
      </c>
      <c r="B239">
        <v>36286615</v>
      </c>
      <c r="C239">
        <v>36292106</v>
      </c>
      <c r="D239">
        <v>34886091</v>
      </c>
      <c r="E239">
        <v>1</v>
      </c>
      <c r="F239">
        <v>1</v>
      </c>
      <c r="G239">
        <v>23</v>
      </c>
      <c r="H239">
        <v>2</v>
      </c>
      <c r="I239" t="s">
        <v>409</v>
      </c>
      <c r="J239" t="s">
        <v>410</v>
      </c>
      <c r="K239" t="s">
        <v>411</v>
      </c>
      <c r="L239">
        <v>1368</v>
      </c>
      <c r="N239">
        <v>1011</v>
      </c>
      <c r="O239" t="s">
        <v>354</v>
      </c>
      <c r="P239" t="s">
        <v>354</v>
      </c>
      <c r="Q239">
        <v>1</v>
      </c>
      <c r="W239">
        <v>0</v>
      </c>
      <c r="X239">
        <v>216953472</v>
      </c>
      <c r="Y239">
        <v>0.65</v>
      </c>
      <c r="AA239">
        <v>0</v>
      </c>
      <c r="AB239">
        <v>1772.7</v>
      </c>
      <c r="AC239">
        <v>583.58000000000004</v>
      </c>
      <c r="AD239">
        <v>0</v>
      </c>
      <c r="AE239">
        <v>0</v>
      </c>
      <c r="AF239">
        <v>1772.7</v>
      </c>
      <c r="AG239">
        <v>583.58000000000004</v>
      </c>
      <c r="AH239">
        <v>0</v>
      </c>
      <c r="AI239">
        <v>1</v>
      </c>
      <c r="AJ239">
        <v>1</v>
      </c>
      <c r="AK239">
        <v>1</v>
      </c>
      <c r="AL239">
        <v>1</v>
      </c>
      <c r="AN239">
        <v>0</v>
      </c>
      <c r="AO239">
        <v>1</v>
      </c>
      <c r="AP239">
        <v>0</v>
      </c>
      <c r="AQ239">
        <v>0</v>
      </c>
      <c r="AR239">
        <v>0</v>
      </c>
      <c r="AS239" t="s">
        <v>3</v>
      </c>
      <c r="AT239">
        <v>0.65</v>
      </c>
      <c r="AU239" t="s">
        <v>3</v>
      </c>
      <c r="AV239">
        <v>0</v>
      </c>
      <c r="AW239">
        <v>2</v>
      </c>
      <c r="AX239">
        <v>36292120</v>
      </c>
      <c r="AY239">
        <v>1</v>
      </c>
      <c r="AZ239">
        <v>0</v>
      </c>
      <c r="BA239">
        <v>220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CX239">
        <f>Y239*Source!I1904</f>
        <v>0</v>
      </c>
      <c r="CY239">
        <f>AB239</f>
        <v>1772.7</v>
      </c>
      <c r="CZ239">
        <f>AF239</f>
        <v>1772.7</v>
      </c>
      <c r="DA239">
        <f>AJ239</f>
        <v>1</v>
      </c>
      <c r="DB239">
        <f t="shared" si="32"/>
        <v>1152.26</v>
      </c>
      <c r="DC239">
        <f t="shared" si="33"/>
        <v>379.33</v>
      </c>
    </row>
    <row r="240" spans="1:107" x14ac:dyDescent="0.2">
      <c r="A240">
        <f>ROW(Source!A1904)</f>
        <v>1904</v>
      </c>
      <c r="B240">
        <v>36286615</v>
      </c>
      <c r="C240">
        <v>36292106</v>
      </c>
      <c r="D240">
        <v>34887992</v>
      </c>
      <c r="E240">
        <v>1</v>
      </c>
      <c r="F240">
        <v>1</v>
      </c>
      <c r="G240">
        <v>23</v>
      </c>
      <c r="H240">
        <v>3</v>
      </c>
      <c r="I240" t="s">
        <v>436</v>
      </c>
      <c r="J240" t="s">
        <v>437</v>
      </c>
      <c r="K240" t="s">
        <v>438</v>
      </c>
      <c r="L240">
        <v>1339</v>
      </c>
      <c r="N240">
        <v>1007</v>
      </c>
      <c r="O240" t="s">
        <v>125</v>
      </c>
      <c r="P240" t="s">
        <v>125</v>
      </c>
      <c r="Q240">
        <v>1</v>
      </c>
      <c r="W240">
        <v>0</v>
      </c>
      <c r="X240">
        <v>1851259400</v>
      </c>
      <c r="Y240">
        <v>110</v>
      </c>
      <c r="AA240">
        <v>600.76</v>
      </c>
      <c r="AB240">
        <v>0</v>
      </c>
      <c r="AC240">
        <v>0</v>
      </c>
      <c r="AD240">
        <v>0</v>
      </c>
      <c r="AE240">
        <v>600.76</v>
      </c>
      <c r="AF240">
        <v>0</v>
      </c>
      <c r="AG240">
        <v>0</v>
      </c>
      <c r="AH240">
        <v>0</v>
      </c>
      <c r="AI240">
        <v>1</v>
      </c>
      <c r="AJ240">
        <v>1</v>
      </c>
      <c r="AK240">
        <v>1</v>
      </c>
      <c r="AL240">
        <v>1</v>
      </c>
      <c r="AN240">
        <v>0</v>
      </c>
      <c r="AO240">
        <v>1</v>
      </c>
      <c r="AP240">
        <v>0</v>
      </c>
      <c r="AQ240">
        <v>0</v>
      </c>
      <c r="AR240">
        <v>0</v>
      </c>
      <c r="AS240" t="s">
        <v>3</v>
      </c>
      <c r="AT240">
        <v>110</v>
      </c>
      <c r="AU240" t="s">
        <v>3</v>
      </c>
      <c r="AV240">
        <v>0</v>
      </c>
      <c r="AW240">
        <v>2</v>
      </c>
      <c r="AX240">
        <v>36292121</v>
      </c>
      <c r="AY240">
        <v>1</v>
      </c>
      <c r="AZ240">
        <v>0</v>
      </c>
      <c r="BA240">
        <v>221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CX240">
        <f>Y240*Source!I1904</f>
        <v>0</v>
      </c>
      <c r="CY240">
        <f>AA240</f>
        <v>600.76</v>
      </c>
      <c r="CZ240">
        <f>AE240</f>
        <v>600.76</v>
      </c>
      <c r="DA240">
        <f>AI240</f>
        <v>1</v>
      </c>
      <c r="DB240">
        <f t="shared" si="32"/>
        <v>66083.600000000006</v>
      </c>
      <c r="DC240">
        <f t="shared" si="33"/>
        <v>0</v>
      </c>
    </row>
    <row r="241" spans="1:107" x14ac:dyDescent="0.2">
      <c r="A241">
        <f>ROW(Source!A1904)</f>
        <v>1904</v>
      </c>
      <c r="B241">
        <v>36286615</v>
      </c>
      <c r="C241">
        <v>36292106</v>
      </c>
      <c r="D241">
        <v>34888734</v>
      </c>
      <c r="E241">
        <v>1</v>
      </c>
      <c r="F241">
        <v>1</v>
      </c>
      <c r="G241">
        <v>23</v>
      </c>
      <c r="H241">
        <v>3</v>
      </c>
      <c r="I241" t="s">
        <v>415</v>
      </c>
      <c r="J241" t="s">
        <v>416</v>
      </c>
      <c r="K241" t="s">
        <v>417</v>
      </c>
      <c r="L241">
        <v>1339</v>
      </c>
      <c r="N241">
        <v>1007</v>
      </c>
      <c r="O241" t="s">
        <v>125</v>
      </c>
      <c r="P241" t="s">
        <v>125</v>
      </c>
      <c r="Q241">
        <v>1</v>
      </c>
      <c r="W241">
        <v>0</v>
      </c>
      <c r="X241">
        <v>209670377</v>
      </c>
      <c r="Y241">
        <v>5</v>
      </c>
      <c r="AA241">
        <v>32.25</v>
      </c>
      <c r="AB241">
        <v>0</v>
      </c>
      <c r="AC241">
        <v>0</v>
      </c>
      <c r="AD241">
        <v>0</v>
      </c>
      <c r="AE241">
        <v>32.25</v>
      </c>
      <c r="AF241">
        <v>0</v>
      </c>
      <c r="AG241">
        <v>0</v>
      </c>
      <c r="AH241">
        <v>0</v>
      </c>
      <c r="AI241">
        <v>1</v>
      </c>
      <c r="AJ241">
        <v>1</v>
      </c>
      <c r="AK241">
        <v>1</v>
      </c>
      <c r="AL241">
        <v>1</v>
      </c>
      <c r="AN241">
        <v>0</v>
      </c>
      <c r="AO241">
        <v>1</v>
      </c>
      <c r="AP241">
        <v>0</v>
      </c>
      <c r="AQ241">
        <v>0</v>
      </c>
      <c r="AR241">
        <v>0</v>
      </c>
      <c r="AS241" t="s">
        <v>3</v>
      </c>
      <c r="AT241">
        <v>5</v>
      </c>
      <c r="AU241" t="s">
        <v>3</v>
      </c>
      <c r="AV241">
        <v>0</v>
      </c>
      <c r="AW241">
        <v>2</v>
      </c>
      <c r="AX241">
        <v>36292122</v>
      </c>
      <c r="AY241">
        <v>1</v>
      </c>
      <c r="AZ241">
        <v>0</v>
      </c>
      <c r="BA241">
        <v>222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CX241">
        <f>Y241*Source!I1904</f>
        <v>0</v>
      </c>
      <c r="CY241">
        <f>AA241</f>
        <v>32.25</v>
      </c>
      <c r="CZ241">
        <f>AE241</f>
        <v>32.25</v>
      </c>
      <c r="DA241">
        <f>AI241</f>
        <v>1</v>
      </c>
      <c r="DB241">
        <f t="shared" si="32"/>
        <v>161.25</v>
      </c>
      <c r="DC241">
        <f t="shared" si="33"/>
        <v>0</v>
      </c>
    </row>
    <row r="242" spans="1:107" x14ac:dyDescent="0.2">
      <c r="A242">
        <f>ROW(Source!A1905)</f>
        <v>1905</v>
      </c>
      <c r="B242">
        <v>36286615</v>
      </c>
      <c r="C242">
        <v>36292123</v>
      </c>
      <c r="D242">
        <v>34861490</v>
      </c>
      <c r="E242">
        <v>23</v>
      </c>
      <c r="F242">
        <v>1</v>
      </c>
      <c r="G242">
        <v>23</v>
      </c>
      <c r="H242">
        <v>1</v>
      </c>
      <c r="I242" t="s">
        <v>348</v>
      </c>
      <c r="J242" t="s">
        <v>3</v>
      </c>
      <c r="K242" t="s">
        <v>349</v>
      </c>
      <c r="L242">
        <v>1191</v>
      </c>
      <c r="N242">
        <v>1013</v>
      </c>
      <c r="O242" t="s">
        <v>350</v>
      </c>
      <c r="P242" t="s">
        <v>350</v>
      </c>
      <c r="Q242">
        <v>1</v>
      </c>
      <c r="W242">
        <v>0</v>
      </c>
      <c r="X242">
        <v>476480486</v>
      </c>
      <c r="Y242">
        <v>24.84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1</v>
      </c>
      <c r="AJ242">
        <v>1</v>
      </c>
      <c r="AK242">
        <v>1</v>
      </c>
      <c r="AL242">
        <v>1</v>
      </c>
      <c r="AN242">
        <v>0</v>
      </c>
      <c r="AO242">
        <v>1</v>
      </c>
      <c r="AP242">
        <v>0</v>
      </c>
      <c r="AQ242">
        <v>0</v>
      </c>
      <c r="AR242">
        <v>0</v>
      </c>
      <c r="AS242" t="s">
        <v>3</v>
      </c>
      <c r="AT242">
        <v>24.84</v>
      </c>
      <c r="AU242" t="s">
        <v>3</v>
      </c>
      <c r="AV242">
        <v>1</v>
      </c>
      <c r="AW242">
        <v>2</v>
      </c>
      <c r="AX242">
        <v>36292133</v>
      </c>
      <c r="AY242">
        <v>1</v>
      </c>
      <c r="AZ242">
        <v>0</v>
      </c>
      <c r="BA242">
        <v>223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CX242">
        <f>Y242*Source!I1905</f>
        <v>0</v>
      </c>
      <c r="CY242">
        <f>AD242</f>
        <v>0</v>
      </c>
      <c r="CZ242">
        <f>AH242</f>
        <v>0</v>
      </c>
      <c r="DA242">
        <f>AL242</f>
        <v>1</v>
      </c>
      <c r="DB242">
        <f t="shared" ref="DB242:DB273" si="34">ROUND(ROUND(AT242*CZ242,2),6)</f>
        <v>0</v>
      </c>
      <c r="DC242">
        <f t="shared" ref="DC242:DC273" si="35">ROUND(ROUND(AT242*AG242,2),6)</f>
        <v>0</v>
      </c>
    </row>
    <row r="243" spans="1:107" x14ac:dyDescent="0.2">
      <c r="A243">
        <f>ROW(Source!A1905)</f>
        <v>1905</v>
      </c>
      <c r="B243">
        <v>36286615</v>
      </c>
      <c r="C243">
        <v>36292123</v>
      </c>
      <c r="D243">
        <v>34885924</v>
      </c>
      <c r="E243">
        <v>1</v>
      </c>
      <c r="F243">
        <v>1</v>
      </c>
      <c r="G243">
        <v>23</v>
      </c>
      <c r="H243">
        <v>2</v>
      </c>
      <c r="I243" t="s">
        <v>394</v>
      </c>
      <c r="J243" t="s">
        <v>395</v>
      </c>
      <c r="K243" t="s">
        <v>396</v>
      </c>
      <c r="L243">
        <v>1368</v>
      </c>
      <c r="N243">
        <v>1011</v>
      </c>
      <c r="O243" t="s">
        <v>354</v>
      </c>
      <c r="P243" t="s">
        <v>354</v>
      </c>
      <c r="Q243">
        <v>1</v>
      </c>
      <c r="W243">
        <v>0</v>
      </c>
      <c r="X243">
        <v>1363826350</v>
      </c>
      <c r="Y243">
        <v>2.94</v>
      </c>
      <c r="AA243">
        <v>0</v>
      </c>
      <c r="AB243">
        <v>833.19</v>
      </c>
      <c r="AC243">
        <v>426.11</v>
      </c>
      <c r="AD243">
        <v>0</v>
      </c>
      <c r="AE243">
        <v>0</v>
      </c>
      <c r="AF243">
        <v>833.19</v>
      </c>
      <c r="AG243">
        <v>426.11</v>
      </c>
      <c r="AH243">
        <v>0</v>
      </c>
      <c r="AI243">
        <v>1</v>
      </c>
      <c r="AJ243">
        <v>1</v>
      </c>
      <c r="AK243">
        <v>1</v>
      </c>
      <c r="AL243">
        <v>1</v>
      </c>
      <c r="AN243">
        <v>0</v>
      </c>
      <c r="AO243">
        <v>1</v>
      </c>
      <c r="AP243">
        <v>0</v>
      </c>
      <c r="AQ243">
        <v>0</v>
      </c>
      <c r="AR243">
        <v>0</v>
      </c>
      <c r="AS243" t="s">
        <v>3</v>
      </c>
      <c r="AT243">
        <v>2.94</v>
      </c>
      <c r="AU243" t="s">
        <v>3</v>
      </c>
      <c r="AV243">
        <v>0</v>
      </c>
      <c r="AW243">
        <v>2</v>
      </c>
      <c r="AX243">
        <v>36292134</v>
      </c>
      <c r="AY243">
        <v>1</v>
      </c>
      <c r="AZ243">
        <v>0</v>
      </c>
      <c r="BA243">
        <v>224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CX243">
        <f>Y243*Source!I1905</f>
        <v>0</v>
      </c>
      <c r="CY243">
        <f t="shared" ref="CY243:CY248" si="36">AB243</f>
        <v>833.19</v>
      </c>
      <c r="CZ243">
        <f t="shared" ref="CZ243:CZ248" si="37">AF243</f>
        <v>833.19</v>
      </c>
      <c r="DA243">
        <f t="shared" ref="DA243:DA248" si="38">AJ243</f>
        <v>1</v>
      </c>
      <c r="DB243">
        <f t="shared" si="34"/>
        <v>2449.58</v>
      </c>
      <c r="DC243">
        <f t="shared" si="35"/>
        <v>1252.76</v>
      </c>
    </row>
    <row r="244" spans="1:107" x14ac:dyDescent="0.2">
      <c r="A244">
        <f>ROW(Source!A1905)</f>
        <v>1905</v>
      </c>
      <c r="B244">
        <v>36286615</v>
      </c>
      <c r="C244">
        <v>36292123</v>
      </c>
      <c r="D244">
        <v>34886101</v>
      </c>
      <c r="E244">
        <v>1</v>
      </c>
      <c r="F244">
        <v>1</v>
      </c>
      <c r="G244">
        <v>23</v>
      </c>
      <c r="H244">
        <v>2</v>
      </c>
      <c r="I244" t="s">
        <v>397</v>
      </c>
      <c r="J244" t="s">
        <v>398</v>
      </c>
      <c r="K244" t="s">
        <v>399</v>
      </c>
      <c r="L244">
        <v>1368</v>
      </c>
      <c r="N244">
        <v>1011</v>
      </c>
      <c r="O244" t="s">
        <v>354</v>
      </c>
      <c r="P244" t="s">
        <v>354</v>
      </c>
      <c r="Q244">
        <v>1</v>
      </c>
      <c r="W244">
        <v>0</v>
      </c>
      <c r="X244">
        <v>98306237</v>
      </c>
      <c r="Y244">
        <v>1.1399999999999999</v>
      </c>
      <c r="AA244">
        <v>0</v>
      </c>
      <c r="AB244">
        <v>1869.26</v>
      </c>
      <c r="AC244">
        <v>392.58</v>
      </c>
      <c r="AD244">
        <v>0</v>
      </c>
      <c r="AE244">
        <v>0</v>
      </c>
      <c r="AF244">
        <v>1869.26</v>
      </c>
      <c r="AG244">
        <v>392.58</v>
      </c>
      <c r="AH244">
        <v>0</v>
      </c>
      <c r="AI244">
        <v>1</v>
      </c>
      <c r="AJ244">
        <v>1</v>
      </c>
      <c r="AK244">
        <v>1</v>
      </c>
      <c r="AL244">
        <v>1</v>
      </c>
      <c r="AN244">
        <v>0</v>
      </c>
      <c r="AO244">
        <v>1</v>
      </c>
      <c r="AP244">
        <v>0</v>
      </c>
      <c r="AQ244">
        <v>0</v>
      </c>
      <c r="AR244">
        <v>0</v>
      </c>
      <c r="AS244" t="s">
        <v>3</v>
      </c>
      <c r="AT244">
        <v>1.1399999999999999</v>
      </c>
      <c r="AU244" t="s">
        <v>3</v>
      </c>
      <c r="AV244">
        <v>0</v>
      </c>
      <c r="AW244">
        <v>2</v>
      </c>
      <c r="AX244">
        <v>36292135</v>
      </c>
      <c r="AY244">
        <v>1</v>
      </c>
      <c r="AZ244">
        <v>0</v>
      </c>
      <c r="BA244">
        <v>225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CX244">
        <f>Y244*Source!I1905</f>
        <v>0</v>
      </c>
      <c r="CY244">
        <f t="shared" si="36"/>
        <v>1869.26</v>
      </c>
      <c r="CZ244">
        <f t="shared" si="37"/>
        <v>1869.26</v>
      </c>
      <c r="DA244">
        <f t="shared" si="38"/>
        <v>1</v>
      </c>
      <c r="DB244">
        <f t="shared" si="34"/>
        <v>2130.96</v>
      </c>
      <c r="DC244">
        <f t="shared" si="35"/>
        <v>447.54</v>
      </c>
    </row>
    <row r="245" spans="1:107" x14ac:dyDescent="0.2">
      <c r="A245">
        <f>ROW(Source!A1905)</f>
        <v>1905</v>
      </c>
      <c r="B245">
        <v>36286615</v>
      </c>
      <c r="C245">
        <v>36292123</v>
      </c>
      <c r="D245">
        <v>34886086</v>
      </c>
      <c r="E245">
        <v>1</v>
      </c>
      <c r="F245">
        <v>1</v>
      </c>
      <c r="G245">
        <v>23</v>
      </c>
      <c r="H245">
        <v>2</v>
      </c>
      <c r="I245" t="s">
        <v>400</v>
      </c>
      <c r="J245" t="s">
        <v>401</v>
      </c>
      <c r="K245" t="s">
        <v>402</v>
      </c>
      <c r="L245">
        <v>1368</v>
      </c>
      <c r="N245">
        <v>1011</v>
      </c>
      <c r="O245" t="s">
        <v>354</v>
      </c>
      <c r="P245" t="s">
        <v>354</v>
      </c>
      <c r="Q245">
        <v>1</v>
      </c>
      <c r="W245">
        <v>0</v>
      </c>
      <c r="X245">
        <v>1569138426</v>
      </c>
      <c r="Y245">
        <v>8.9600000000000009</v>
      </c>
      <c r="AA245">
        <v>0</v>
      </c>
      <c r="AB245">
        <v>1117.3800000000001</v>
      </c>
      <c r="AC245">
        <v>453.76</v>
      </c>
      <c r="AD245">
        <v>0</v>
      </c>
      <c r="AE245">
        <v>0</v>
      </c>
      <c r="AF245">
        <v>1117.3800000000001</v>
      </c>
      <c r="AG245">
        <v>453.76</v>
      </c>
      <c r="AH245">
        <v>0</v>
      </c>
      <c r="AI245">
        <v>1</v>
      </c>
      <c r="AJ245">
        <v>1</v>
      </c>
      <c r="AK245">
        <v>1</v>
      </c>
      <c r="AL245">
        <v>1</v>
      </c>
      <c r="AN245">
        <v>0</v>
      </c>
      <c r="AO245">
        <v>1</v>
      </c>
      <c r="AP245">
        <v>0</v>
      </c>
      <c r="AQ245">
        <v>0</v>
      </c>
      <c r="AR245">
        <v>0</v>
      </c>
      <c r="AS245" t="s">
        <v>3</v>
      </c>
      <c r="AT245">
        <v>8.9600000000000009</v>
      </c>
      <c r="AU245" t="s">
        <v>3</v>
      </c>
      <c r="AV245">
        <v>0</v>
      </c>
      <c r="AW245">
        <v>2</v>
      </c>
      <c r="AX245">
        <v>36292136</v>
      </c>
      <c r="AY245">
        <v>1</v>
      </c>
      <c r="AZ245">
        <v>0</v>
      </c>
      <c r="BA245">
        <v>226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CX245">
        <f>Y245*Source!I1905</f>
        <v>0</v>
      </c>
      <c r="CY245">
        <f t="shared" si="36"/>
        <v>1117.3800000000001</v>
      </c>
      <c r="CZ245">
        <f t="shared" si="37"/>
        <v>1117.3800000000001</v>
      </c>
      <c r="DA245">
        <f t="shared" si="38"/>
        <v>1</v>
      </c>
      <c r="DB245">
        <f t="shared" si="34"/>
        <v>10011.719999999999</v>
      </c>
      <c r="DC245">
        <f t="shared" si="35"/>
        <v>4065.69</v>
      </c>
    </row>
    <row r="246" spans="1:107" x14ac:dyDescent="0.2">
      <c r="A246">
        <f>ROW(Source!A1905)</f>
        <v>1905</v>
      </c>
      <c r="B246">
        <v>36286615</v>
      </c>
      <c r="C246">
        <v>36292123</v>
      </c>
      <c r="D246">
        <v>34886087</v>
      </c>
      <c r="E246">
        <v>1</v>
      </c>
      <c r="F246">
        <v>1</v>
      </c>
      <c r="G246">
        <v>23</v>
      </c>
      <c r="H246">
        <v>2</v>
      </c>
      <c r="I246" t="s">
        <v>403</v>
      </c>
      <c r="J246" t="s">
        <v>404</v>
      </c>
      <c r="K246" t="s">
        <v>405</v>
      </c>
      <c r="L246">
        <v>1368</v>
      </c>
      <c r="N246">
        <v>1011</v>
      </c>
      <c r="O246" t="s">
        <v>354</v>
      </c>
      <c r="P246" t="s">
        <v>354</v>
      </c>
      <c r="Q246">
        <v>1</v>
      </c>
      <c r="W246">
        <v>0</v>
      </c>
      <c r="X246">
        <v>2013931268</v>
      </c>
      <c r="Y246">
        <v>18.25</v>
      </c>
      <c r="AA246">
        <v>0</v>
      </c>
      <c r="AB246">
        <v>1642.62</v>
      </c>
      <c r="AC246">
        <v>616.87</v>
      </c>
      <c r="AD246">
        <v>0</v>
      </c>
      <c r="AE246">
        <v>0</v>
      </c>
      <c r="AF246">
        <v>1642.62</v>
      </c>
      <c r="AG246">
        <v>616.87</v>
      </c>
      <c r="AH246">
        <v>0</v>
      </c>
      <c r="AI246">
        <v>1</v>
      </c>
      <c r="AJ246">
        <v>1</v>
      </c>
      <c r="AK246">
        <v>1</v>
      </c>
      <c r="AL246">
        <v>1</v>
      </c>
      <c r="AN246">
        <v>0</v>
      </c>
      <c r="AO246">
        <v>1</v>
      </c>
      <c r="AP246">
        <v>0</v>
      </c>
      <c r="AQ246">
        <v>0</v>
      </c>
      <c r="AR246">
        <v>0</v>
      </c>
      <c r="AS246" t="s">
        <v>3</v>
      </c>
      <c r="AT246">
        <v>18.25</v>
      </c>
      <c r="AU246" t="s">
        <v>3</v>
      </c>
      <c r="AV246">
        <v>0</v>
      </c>
      <c r="AW246">
        <v>2</v>
      </c>
      <c r="AX246">
        <v>36292137</v>
      </c>
      <c r="AY246">
        <v>1</v>
      </c>
      <c r="AZ246">
        <v>0</v>
      </c>
      <c r="BA246">
        <v>227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CX246">
        <f>Y246*Source!I1905</f>
        <v>0</v>
      </c>
      <c r="CY246">
        <f t="shared" si="36"/>
        <v>1642.62</v>
      </c>
      <c r="CZ246">
        <f t="shared" si="37"/>
        <v>1642.62</v>
      </c>
      <c r="DA246">
        <f t="shared" si="38"/>
        <v>1</v>
      </c>
      <c r="DB246">
        <f t="shared" si="34"/>
        <v>29977.82</v>
      </c>
      <c r="DC246">
        <f t="shared" si="35"/>
        <v>11257.88</v>
      </c>
    </row>
    <row r="247" spans="1:107" x14ac:dyDescent="0.2">
      <c r="A247">
        <f>ROW(Source!A1905)</f>
        <v>1905</v>
      </c>
      <c r="B247">
        <v>36286615</v>
      </c>
      <c r="C247">
        <v>36292123</v>
      </c>
      <c r="D247">
        <v>34886125</v>
      </c>
      <c r="E247">
        <v>1</v>
      </c>
      <c r="F247">
        <v>1</v>
      </c>
      <c r="G247">
        <v>23</v>
      </c>
      <c r="H247">
        <v>2</v>
      </c>
      <c r="I247" t="s">
        <v>406</v>
      </c>
      <c r="J247" t="s">
        <v>407</v>
      </c>
      <c r="K247" t="s">
        <v>408</v>
      </c>
      <c r="L247">
        <v>1368</v>
      </c>
      <c r="N247">
        <v>1011</v>
      </c>
      <c r="O247" t="s">
        <v>354</v>
      </c>
      <c r="P247" t="s">
        <v>354</v>
      </c>
      <c r="Q247">
        <v>1</v>
      </c>
      <c r="W247">
        <v>0</v>
      </c>
      <c r="X247">
        <v>-487494702</v>
      </c>
      <c r="Y247">
        <v>2.2400000000000002</v>
      </c>
      <c r="AA247">
        <v>0</v>
      </c>
      <c r="AB247">
        <v>1297.54</v>
      </c>
      <c r="AC247">
        <v>549.04</v>
      </c>
      <c r="AD247">
        <v>0</v>
      </c>
      <c r="AE247">
        <v>0</v>
      </c>
      <c r="AF247">
        <v>1297.54</v>
      </c>
      <c r="AG247">
        <v>549.04</v>
      </c>
      <c r="AH247">
        <v>0</v>
      </c>
      <c r="AI247">
        <v>1</v>
      </c>
      <c r="AJ247">
        <v>1</v>
      </c>
      <c r="AK247">
        <v>1</v>
      </c>
      <c r="AL247">
        <v>1</v>
      </c>
      <c r="AN247">
        <v>0</v>
      </c>
      <c r="AO247">
        <v>1</v>
      </c>
      <c r="AP247">
        <v>0</v>
      </c>
      <c r="AQ247">
        <v>0</v>
      </c>
      <c r="AR247">
        <v>0</v>
      </c>
      <c r="AS247" t="s">
        <v>3</v>
      </c>
      <c r="AT247">
        <v>2.2400000000000002</v>
      </c>
      <c r="AU247" t="s">
        <v>3</v>
      </c>
      <c r="AV247">
        <v>0</v>
      </c>
      <c r="AW247">
        <v>2</v>
      </c>
      <c r="AX247">
        <v>36292138</v>
      </c>
      <c r="AY247">
        <v>1</v>
      </c>
      <c r="AZ247">
        <v>0</v>
      </c>
      <c r="BA247">
        <v>228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CX247">
        <f>Y247*Source!I1905</f>
        <v>0</v>
      </c>
      <c r="CY247">
        <f t="shared" si="36"/>
        <v>1297.54</v>
      </c>
      <c r="CZ247">
        <f t="shared" si="37"/>
        <v>1297.54</v>
      </c>
      <c r="DA247">
        <f t="shared" si="38"/>
        <v>1</v>
      </c>
      <c r="DB247">
        <f t="shared" si="34"/>
        <v>2906.49</v>
      </c>
      <c r="DC247">
        <f t="shared" si="35"/>
        <v>1229.8499999999999</v>
      </c>
    </row>
    <row r="248" spans="1:107" x14ac:dyDescent="0.2">
      <c r="A248">
        <f>ROW(Source!A1905)</f>
        <v>1905</v>
      </c>
      <c r="B248">
        <v>36286615</v>
      </c>
      <c r="C248">
        <v>36292123</v>
      </c>
      <c r="D248">
        <v>34886091</v>
      </c>
      <c r="E248">
        <v>1</v>
      </c>
      <c r="F248">
        <v>1</v>
      </c>
      <c r="G248">
        <v>23</v>
      </c>
      <c r="H248">
        <v>2</v>
      </c>
      <c r="I248" t="s">
        <v>409</v>
      </c>
      <c r="J248" t="s">
        <v>410</v>
      </c>
      <c r="K248" t="s">
        <v>411</v>
      </c>
      <c r="L248">
        <v>1368</v>
      </c>
      <c r="N248">
        <v>1011</v>
      </c>
      <c r="O248" t="s">
        <v>354</v>
      </c>
      <c r="P248" t="s">
        <v>354</v>
      </c>
      <c r="Q248">
        <v>1</v>
      </c>
      <c r="W248">
        <v>0</v>
      </c>
      <c r="X248">
        <v>216953472</v>
      </c>
      <c r="Y248">
        <v>0.65</v>
      </c>
      <c r="AA248">
        <v>0</v>
      </c>
      <c r="AB248">
        <v>1772.7</v>
      </c>
      <c r="AC248">
        <v>583.58000000000004</v>
      </c>
      <c r="AD248">
        <v>0</v>
      </c>
      <c r="AE248">
        <v>0</v>
      </c>
      <c r="AF248">
        <v>1772.7</v>
      </c>
      <c r="AG248">
        <v>583.58000000000004</v>
      </c>
      <c r="AH248">
        <v>0</v>
      </c>
      <c r="AI248">
        <v>1</v>
      </c>
      <c r="AJ248">
        <v>1</v>
      </c>
      <c r="AK248">
        <v>1</v>
      </c>
      <c r="AL248">
        <v>1</v>
      </c>
      <c r="AN248">
        <v>0</v>
      </c>
      <c r="AO248">
        <v>1</v>
      </c>
      <c r="AP248">
        <v>0</v>
      </c>
      <c r="AQ248">
        <v>0</v>
      </c>
      <c r="AR248">
        <v>0</v>
      </c>
      <c r="AS248" t="s">
        <v>3</v>
      </c>
      <c r="AT248">
        <v>0.65</v>
      </c>
      <c r="AU248" t="s">
        <v>3</v>
      </c>
      <c r="AV248">
        <v>0</v>
      </c>
      <c r="AW248">
        <v>2</v>
      </c>
      <c r="AX248">
        <v>36292139</v>
      </c>
      <c r="AY248">
        <v>1</v>
      </c>
      <c r="AZ248">
        <v>0</v>
      </c>
      <c r="BA248">
        <v>229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CX248">
        <f>Y248*Source!I1905</f>
        <v>0</v>
      </c>
      <c r="CY248">
        <f t="shared" si="36"/>
        <v>1772.7</v>
      </c>
      <c r="CZ248">
        <f t="shared" si="37"/>
        <v>1772.7</v>
      </c>
      <c r="DA248">
        <f t="shared" si="38"/>
        <v>1</v>
      </c>
      <c r="DB248">
        <f t="shared" si="34"/>
        <v>1152.26</v>
      </c>
      <c r="DC248">
        <f t="shared" si="35"/>
        <v>379.33</v>
      </c>
    </row>
    <row r="249" spans="1:107" x14ac:dyDescent="0.2">
      <c r="A249">
        <f>ROW(Source!A1905)</f>
        <v>1905</v>
      </c>
      <c r="B249">
        <v>36286615</v>
      </c>
      <c r="C249">
        <v>36292123</v>
      </c>
      <c r="D249">
        <v>34888018</v>
      </c>
      <c r="E249">
        <v>1</v>
      </c>
      <c r="F249">
        <v>1</v>
      </c>
      <c r="G249">
        <v>23</v>
      </c>
      <c r="H249">
        <v>3</v>
      </c>
      <c r="I249" t="s">
        <v>412</v>
      </c>
      <c r="J249" t="s">
        <v>413</v>
      </c>
      <c r="K249" t="s">
        <v>414</v>
      </c>
      <c r="L249">
        <v>1339</v>
      </c>
      <c r="N249">
        <v>1007</v>
      </c>
      <c r="O249" t="s">
        <v>125</v>
      </c>
      <c r="P249" t="s">
        <v>125</v>
      </c>
      <c r="Q249">
        <v>1</v>
      </c>
      <c r="W249">
        <v>0</v>
      </c>
      <c r="X249">
        <v>1181658675</v>
      </c>
      <c r="Y249">
        <v>126</v>
      </c>
      <c r="AA249">
        <v>1906.02</v>
      </c>
      <c r="AB249">
        <v>0</v>
      </c>
      <c r="AC249">
        <v>0</v>
      </c>
      <c r="AD249">
        <v>0</v>
      </c>
      <c r="AE249">
        <v>1906.02</v>
      </c>
      <c r="AF249">
        <v>0</v>
      </c>
      <c r="AG249">
        <v>0</v>
      </c>
      <c r="AH249">
        <v>0</v>
      </c>
      <c r="AI249">
        <v>1</v>
      </c>
      <c r="AJ249">
        <v>1</v>
      </c>
      <c r="AK249">
        <v>1</v>
      </c>
      <c r="AL249">
        <v>1</v>
      </c>
      <c r="AN249">
        <v>0</v>
      </c>
      <c r="AO249">
        <v>1</v>
      </c>
      <c r="AP249">
        <v>0</v>
      </c>
      <c r="AQ249">
        <v>0</v>
      </c>
      <c r="AR249">
        <v>0</v>
      </c>
      <c r="AS249" t="s">
        <v>3</v>
      </c>
      <c r="AT249">
        <v>126</v>
      </c>
      <c r="AU249" t="s">
        <v>3</v>
      </c>
      <c r="AV249">
        <v>0</v>
      </c>
      <c r="AW249">
        <v>2</v>
      </c>
      <c r="AX249">
        <v>36292140</v>
      </c>
      <c r="AY249">
        <v>1</v>
      </c>
      <c r="AZ249">
        <v>0</v>
      </c>
      <c r="BA249">
        <v>230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CX249">
        <f>Y249*Source!I1905</f>
        <v>0</v>
      </c>
      <c r="CY249">
        <f>AA249</f>
        <v>1906.02</v>
      </c>
      <c r="CZ249">
        <f>AE249</f>
        <v>1906.02</v>
      </c>
      <c r="DA249">
        <f>AI249</f>
        <v>1</v>
      </c>
      <c r="DB249">
        <f t="shared" si="34"/>
        <v>240158.52</v>
      </c>
      <c r="DC249">
        <f t="shared" si="35"/>
        <v>0</v>
      </c>
    </row>
    <row r="250" spans="1:107" x14ac:dyDescent="0.2">
      <c r="A250">
        <f>ROW(Source!A1905)</f>
        <v>1905</v>
      </c>
      <c r="B250">
        <v>36286615</v>
      </c>
      <c r="C250">
        <v>36292123</v>
      </c>
      <c r="D250">
        <v>34888734</v>
      </c>
      <c r="E250">
        <v>1</v>
      </c>
      <c r="F250">
        <v>1</v>
      </c>
      <c r="G250">
        <v>23</v>
      </c>
      <c r="H250">
        <v>3</v>
      </c>
      <c r="I250" t="s">
        <v>415</v>
      </c>
      <c r="J250" t="s">
        <v>416</v>
      </c>
      <c r="K250" t="s">
        <v>417</v>
      </c>
      <c r="L250">
        <v>1339</v>
      </c>
      <c r="N250">
        <v>1007</v>
      </c>
      <c r="O250" t="s">
        <v>125</v>
      </c>
      <c r="P250" t="s">
        <v>125</v>
      </c>
      <c r="Q250">
        <v>1</v>
      </c>
      <c r="W250">
        <v>0</v>
      </c>
      <c r="X250">
        <v>209670377</v>
      </c>
      <c r="Y250">
        <v>7</v>
      </c>
      <c r="AA250">
        <v>32.25</v>
      </c>
      <c r="AB250">
        <v>0</v>
      </c>
      <c r="AC250">
        <v>0</v>
      </c>
      <c r="AD250">
        <v>0</v>
      </c>
      <c r="AE250">
        <v>32.25</v>
      </c>
      <c r="AF250">
        <v>0</v>
      </c>
      <c r="AG250">
        <v>0</v>
      </c>
      <c r="AH250">
        <v>0</v>
      </c>
      <c r="AI250">
        <v>1</v>
      </c>
      <c r="AJ250">
        <v>1</v>
      </c>
      <c r="AK250">
        <v>1</v>
      </c>
      <c r="AL250">
        <v>1</v>
      </c>
      <c r="AN250">
        <v>0</v>
      </c>
      <c r="AO250">
        <v>1</v>
      </c>
      <c r="AP250">
        <v>0</v>
      </c>
      <c r="AQ250">
        <v>0</v>
      </c>
      <c r="AR250">
        <v>0</v>
      </c>
      <c r="AS250" t="s">
        <v>3</v>
      </c>
      <c r="AT250">
        <v>7</v>
      </c>
      <c r="AU250" t="s">
        <v>3</v>
      </c>
      <c r="AV250">
        <v>0</v>
      </c>
      <c r="AW250">
        <v>2</v>
      </c>
      <c r="AX250">
        <v>36292141</v>
      </c>
      <c r="AY250">
        <v>1</v>
      </c>
      <c r="AZ250">
        <v>0</v>
      </c>
      <c r="BA250">
        <v>231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CX250">
        <f>Y250*Source!I1905</f>
        <v>0</v>
      </c>
      <c r="CY250">
        <f>AA250</f>
        <v>32.25</v>
      </c>
      <c r="CZ250">
        <f>AE250</f>
        <v>32.25</v>
      </c>
      <c r="DA250">
        <f>AI250</f>
        <v>1</v>
      </c>
      <c r="DB250">
        <f t="shared" si="34"/>
        <v>225.75</v>
      </c>
      <c r="DC250">
        <f t="shared" si="35"/>
        <v>0</v>
      </c>
    </row>
    <row r="251" spans="1:107" x14ac:dyDescent="0.2">
      <c r="A251">
        <f>ROW(Source!A1906)</f>
        <v>1906</v>
      </c>
      <c r="B251">
        <v>36286615</v>
      </c>
      <c r="C251">
        <v>36292142</v>
      </c>
      <c r="D251">
        <v>34861490</v>
      </c>
      <c r="E251">
        <v>23</v>
      </c>
      <c r="F251">
        <v>1</v>
      </c>
      <c r="G251">
        <v>23</v>
      </c>
      <c r="H251">
        <v>1</v>
      </c>
      <c r="I251" t="s">
        <v>348</v>
      </c>
      <c r="J251" t="s">
        <v>3</v>
      </c>
      <c r="K251" t="s">
        <v>349</v>
      </c>
      <c r="L251">
        <v>1191</v>
      </c>
      <c r="N251">
        <v>1013</v>
      </c>
      <c r="O251" t="s">
        <v>350</v>
      </c>
      <c r="P251" t="s">
        <v>350</v>
      </c>
      <c r="Q251">
        <v>1</v>
      </c>
      <c r="W251">
        <v>0</v>
      </c>
      <c r="X251">
        <v>476480486</v>
      </c>
      <c r="Y251">
        <v>10.3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1</v>
      </c>
      <c r="AJ251">
        <v>1</v>
      </c>
      <c r="AK251">
        <v>1</v>
      </c>
      <c r="AL251">
        <v>1</v>
      </c>
      <c r="AN251">
        <v>0</v>
      </c>
      <c r="AO251">
        <v>1</v>
      </c>
      <c r="AP251">
        <v>0</v>
      </c>
      <c r="AQ251">
        <v>0</v>
      </c>
      <c r="AR251">
        <v>0</v>
      </c>
      <c r="AS251" t="s">
        <v>3</v>
      </c>
      <c r="AT251">
        <v>10.3</v>
      </c>
      <c r="AU251" t="s">
        <v>3</v>
      </c>
      <c r="AV251">
        <v>1</v>
      </c>
      <c r="AW251">
        <v>2</v>
      </c>
      <c r="AX251">
        <v>36292148</v>
      </c>
      <c r="AY251">
        <v>1</v>
      </c>
      <c r="AZ251">
        <v>0</v>
      </c>
      <c r="BA251">
        <v>232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CX251">
        <f>Y251*Source!I1906</f>
        <v>0</v>
      </c>
      <c r="CY251">
        <f>AD251</f>
        <v>0</v>
      </c>
      <c r="CZ251">
        <f>AH251</f>
        <v>0</v>
      </c>
      <c r="DA251">
        <f>AL251</f>
        <v>1</v>
      </c>
      <c r="DB251">
        <f t="shared" si="34"/>
        <v>0</v>
      </c>
      <c r="DC251">
        <f t="shared" si="35"/>
        <v>0</v>
      </c>
    </row>
    <row r="252" spans="1:107" x14ac:dyDescent="0.2">
      <c r="A252">
        <f>ROW(Source!A1906)</f>
        <v>1906</v>
      </c>
      <c r="B252">
        <v>36286615</v>
      </c>
      <c r="C252">
        <v>36292142</v>
      </c>
      <c r="D252">
        <v>34886086</v>
      </c>
      <c r="E252">
        <v>1</v>
      </c>
      <c r="F252">
        <v>1</v>
      </c>
      <c r="G252">
        <v>23</v>
      </c>
      <c r="H252">
        <v>2</v>
      </c>
      <c r="I252" t="s">
        <v>400</v>
      </c>
      <c r="J252" t="s">
        <v>401</v>
      </c>
      <c r="K252" t="s">
        <v>402</v>
      </c>
      <c r="L252">
        <v>1368</v>
      </c>
      <c r="N252">
        <v>1011</v>
      </c>
      <c r="O252" t="s">
        <v>354</v>
      </c>
      <c r="P252" t="s">
        <v>354</v>
      </c>
      <c r="Q252">
        <v>1</v>
      </c>
      <c r="W252">
        <v>0</v>
      </c>
      <c r="X252">
        <v>1569138426</v>
      </c>
      <c r="Y252">
        <v>0.89</v>
      </c>
      <c r="AA252">
        <v>0</v>
      </c>
      <c r="AB252">
        <v>1117.3800000000001</v>
      </c>
      <c r="AC252">
        <v>453.76</v>
      </c>
      <c r="AD252">
        <v>0</v>
      </c>
      <c r="AE252">
        <v>0</v>
      </c>
      <c r="AF252">
        <v>1117.3800000000001</v>
      </c>
      <c r="AG252">
        <v>453.76</v>
      </c>
      <c r="AH252">
        <v>0</v>
      </c>
      <c r="AI252">
        <v>1</v>
      </c>
      <c r="AJ252">
        <v>1</v>
      </c>
      <c r="AK252">
        <v>1</v>
      </c>
      <c r="AL252">
        <v>1</v>
      </c>
      <c r="AN252">
        <v>0</v>
      </c>
      <c r="AO252">
        <v>1</v>
      </c>
      <c r="AP252">
        <v>0</v>
      </c>
      <c r="AQ252">
        <v>0</v>
      </c>
      <c r="AR252">
        <v>0</v>
      </c>
      <c r="AS252" t="s">
        <v>3</v>
      </c>
      <c r="AT252">
        <v>0.89</v>
      </c>
      <c r="AU252" t="s">
        <v>3</v>
      </c>
      <c r="AV252">
        <v>0</v>
      </c>
      <c r="AW252">
        <v>2</v>
      </c>
      <c r="AX252">
        <v>36292149</v>
      </c>
      <c r="AY252">
        <v>1</v>
      </c>
      <c r="AZ252">
        <v>0</v>
      </c>
      <c r="BA252">
        <v>233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CX252">
        <f>Y252*Source!I1906</f>
        <v>0</v>
      </c>
      <c r="CY252">
        <f>AB252</f>
        <v>1117.3800000000001</v>
      </c>
      <c r="CZ252">
        <f>AF252</f>
        <v>1117.3800000000001</v>
      </c>
      <c r="DA252">
        <f>AJ252</f>
        <v>1</v>
      </c>
      <c r="DB252">
        <f t="shared" si="34"/>
        <v>994.47</v>
      </c>
      <c r="DC252">
        <f t="shared" si="35"/>
        <v>403.85</v>
      </c>
    </row>
    <row r="253" spans="1:107" x14ac:dyDescent="0.2">
      <c r="A253">
        <f>ROW(Source!A1906)</f>
        <v>1906</v>
      </c>
      <c r="B253">
        <v>36286615</v>
      </c>
      <c r="C253">
        <v>36292142</v>
      </c>
      <c r="D253">
        <v>34886848</v>
      </c>
      <c r="E253">
        <v>1</v>
      </c>
      <c r="F253">
        <v>1</v>
      </c>
      <c r="G253">
        <v>23</v>
      </c>
      <c r="H253">
        <v>3</v>
      </c>
      <c r="I253" t="s">
        <v>418</v>
      </c>
      <c r="J253" t="s">
        <v>419</v>
      </c>
      <c r="K253" t="s">
        <v>420</v>
      </c>
      <c r="L253">
        <v>1348</v>
      </c>
      <c r="N253">
        <v>1009</v>
      </c>
      <c r="O253" t="s">
        <v>171</v>
      </c>
      <c r="P253" t="s">
        <v>171</v>
      </c>
      <c r="Q253">
        <v>1000</v>
      </c>
      <c r="W253">
        <v>0</v>
      </c>
      <c r="X253">
        <v>-368105252</v>
      </c>
      <c r="Y253">
        <v>0.06</v>
      </c>
      <c r="AA253">
        <v>32351.38</v>
      </c>
      <c r="AB253">
        <v>0</v>
      </c>
      <c r="AC253">
        <v>0</v>
      </c>
      <c r="AD253">
        <v>0</v>
      </c>
      <c r="AE253">
        <v>32351.38</v>
      </c>
      <c r="AF253">
        <v>0</v>
      </c>
      <c r="AG253">
        <v>0</v>
      </c>
      <c r="AH253">
        <v>0</v>
      </c>
      <c r="AI253">
        <v>1</v>
      </c>
      <c r="AJ253">
        <v>1</v>
      </c>
      <c r="AK253">
        <v>1</v>
      </c>
      <c r="AL253">
        <v>1</v>
      </c>
      <c r="AN253">
        <v>0</v>
      </c>
      <c r="AO253">
        <v>1</v>
      </c>
      <c r="AP253">
        <v>0</v>
      </c>
      <c r="AQ253">
        <v>0</v>
      </c>
      <c r="AR253">
        <v>0</v>
      </c>
      <c r="AS253" t="s">
        <v>3</v>
      </c>
      <c r="AT253">
        <v>0.06</v>
      </c>
      <c r="AU253" t="s">
        <v>3</v>
      </c>
      <c r="AV253">
        <v>0</v>
      </c>
      <c r="AW253">
        <v>2</v>
      </c>
      <c r="AX253">
        <v>36292150</v>
      </c>
      <c r="AY253">
        <v>1</v>
      </c>
      <c r="AZ253">
        <v>0</v>
      </c>
      <c r="BA253">
        <v>234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CX253">
        <f>Y253*Source!I1906</f>
        <v>0</v>
      </c>
      <c r="CY253">
        <f>AA253</f>
        <v>32351.38</v>
      </c>
      <c r="CZ253">
        <f>AE253</f>
        <v>32351.38</v>
      </c>
      <c r="DA253">
        <f>AI253</f>
        <v>1</v>
      </c>
      <c r="DB253">
        <f t="shared" si="34"/>
        <v>1941.08</v>
      </c>
      <c r="DC253">
        <f t="shared" si="35"/>
        <v>0</v>
      </c>
    </row>
    <row r="254" spans="1:107" x14ac:dyDescent="0.2">
      <c r="A254">
        <f>ROW(Source!A1906)</f>
        <v>1906</v>
      </c>
      <c r="B254">
        <v>36286615</v>
      </c>
      <c r="C254">
        <v>36292142</v>
      </c>
      <c r="D254">
        <v>34889865</v>
      </c>
      <c r="E254">
        <v>1</v>
      </c>
      <c r="F254">
        <v>1</v>
      </c>
      <c r="G254">
        <v>23</v>
      </c>
      <c r="H254">
        <v>3</v>
      </c>
      <c r="I254" t="s">
        <v>205</v>
      </c>
      <c r="J254" t="s">
        <v>223</v>
      </c>
      <c r="K254" t="s">
        <v>206</v>
      </c>
      <c r="L254">
        <v>1348</v>
      </c>
      <c r="N254">
        <v>1009</v>
      </c>
      <c r="O254" t="s">
        <v>171</v>
      </c>
      <c r="P254" t="s">
        <v>171</v>
      </c>
      <c r="Q254">
        <v>1000</v>
      </c>
      <c r="W254">
        <v>1</v>
      </c>
      <c r="X254">
        <v>633964965</v>
      </c>
      <c r="Y254">
        <v>-7.14</v>
      </c>
      <c r="AA254">
        <v>2653.46</v>
      </c>
      <c r="AB254">
        <v>0</v>
      </c>
      <c r="AC254">
        <v>0</v>
      </c>
      <c r="AD254">
        <v>0</v>
      </c>
      <c r="AE254">
        <v>2653.46</v>
      </c>
      <c r="AF254">
        <v>0</v>
      </c>
      <c r="AG254">
        <v>0</v>
      </c>
      <c r="AH254">
        <v>0</v>
      </c>
      <c r="AI254">
        <v>1</v>
      </c>
      <c r="AJ254">
        <v>1</v>
      </c>
      <c r="AK254">
        <v>1</v>
      </c>
      <c r="AL254">
        <v>1</v>
      </c>
      <c r="AN254">
        <v>0</v>
      </c>
      <c r="AO254">
        <v>1</v>
      </c>
      <c r="AP254">
        <v>0</v>
      </c>
      <c r="AQ254">
        <v>0</v>
      </c>
      <c r="AR254">
        <v>0</v>
      </c>
      <c r="AS254" t="s">
        <v>3</v>
      </c>
      <c r="AT254">
        <v>-7.14</v>
      </c>
      <c r="AU254" t="s">
        <v>3</v>
      </c>
      <c r="AV254">
        <v>0</v>
      </c>
      <c r="AW254">
        <v>2</v>
      </c>
      <c r="AX254">
        <v>36292151</v>
      </c>
      <c r="AY254">
        <v>1</v>
      </c>
      <c r="AZ254">
        <v>6144</v>
      </c>
      <c r="BA254">
        <v>235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CX254">
        <f>Y254*Source!I1906</f>
        <v>0</v>
      </c>
      <c r="CY254">
        <f>AA254</f>
        <v>2653.46</v>
      </c>
      <c r="CZ254">
        <f>AE254</f>
        <v>2653.46</v>
      </c>
      <c r="DA254">
        <f>AI254</f>
        <v>1</v>
      </c>
      <c r="DB254">
        <f t="shared" si="34"/>
        <v>-18945.7</v>
      </c>
      <c r="DC254">
        <f t="shared" si="35"/>
        <v>0</v>
      </c>
    </row>
    <row r="255" spans="1:107" x14ac:dyDescent="0.2">
      <c r="A255">
        <f>ROW(Source!A1906)</f>
        <v>1906</v>
      </c>
      <c r="B255">
        <v>36286615</v>
      </c>
      <c r="C255">
        <v>36292142</v>
      </c>
      <c r="D255">
        <v>34889865</v>
      </c>
      <c r="E255">
        <v>1</v>
      </c>
      <c r="F255">
        <v>1</v>
      </c>
      <c r="G255">
        <v>23</v>
      </c>
      <c r="H255">
        <v>3</v>
      </c>
      <c r="I255" t="s">
        <v>205</v>
      </c>
      <c r="J255" t="s">
        <v>223</v>
      </c>
      <c r="K255" t="s">
        <v>206</v>
      </c>
      <c r="L255">
        <v>1348</v>
      </c>
      <c r="N255">
        <v>1009</v>
      </c>
      <c r="O255" t="s">
        <v>171</v>
      </c>
      <c r="P255" t="s">
        <v>171</v>
      </c>
      <c r="Q255">
        <v>1000</v>
      </c>
      <c r="W255">
        <v>0</v>
      </c>
      <c r="X255">
        <v>633964965</v>
      </c>
      <c r="Y255">
        <v>11.9</v>
      </c>
      <c r="AA255">
        <v>2653.46</v>
      </c>
      <c r="AB255">
        <v>0</v>
      </c>
      <c r="AC255">
        <v>0</v>
      </c>
      <c r="AD255">
        <v>0</v>
      </c>
      <c r="AE255">
        <v>2653.46</v>
      </c>
      <c r="AF255">
        <v>0</v>
      </c>
      <c r="AG255">
        <v>0</v>
      </c>
      <c r="AH255">
        <v>0</v>
      </c>
      <c r="AI255">
        <v>1</v>
      </c>
      <c r="AJ255">
        <v>1</v>
      </c>
      <c r="AK255">
        <v>1</v>
      </c>
      <c r="AL255">
        <v>1</v>
      </c>
      <c r="AN255">
        <v>0</v>
      </c>
      <c r="AO255">
        <v>0</v>
      </c>
      <c r="AP255">
        <v>0</v>
      </c>
      <c r="AQ255">
        <v>0</v>
      </c>
      <c r="AR255">
        <v>0</v>
      </c>
      <c r="AS255" t="s">
        <v>3</v>
      </c>
      <c r="AT255">
        <v>11.9</v>
      </c>
      <c r="AU255" t="s">
        <v>3</v>
      </c>
      <c r="AV255">
        <v>0</v>
      </c>
      <c r="AW255">
        <v>1</v>
      </c>
      <c r="AX255">
        <v>-1</v>
      </c>
      <c r="AY255">
        <v>0</v>
      </c>
      <c r="AZ255">
        <v>0</v>
      </c>
      <c r="BA255" t="s">
        <v>3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0</v>
      </c>
      <c r="CX255">
        <f>Y255*Source!I1906</f>
        <v>0</v>
      </c>
      <c r="CY255">
        <f>AA255</f>
        <v>2653.46</v>
      </c>
      <c r="CZ255">
        <f>AE255</f>
        <v>2653.46</v>
      </c>
      <c r="DA255">
        <f>AI255</f>
        <v>1</v>
      </c>
      <c r="DB255">
        <f t="shared" si="34"/>
        <v>31576.17</v>
      </c>
      <c r="DC255">
        <f t="shared" si="35"/>
        <v>0</v>
      </c>
    </row>
    <row r="256" spans="1:107" x14ac:dyDescent="0.2">
      <c r="A256">
        <f>ROW(Source!A2057)</f>
        <v>2057</v>
      </c>
      <c r="B256">
        <v>36286615</v>
      </c>
      <c r="C256">
        <v>36292396</v>
      </c>
      <c r="D256">
        <v>34861490</v>
      </c>
      <c r="E256">
        <v>23</v>
      </c>
      <c r="F256">
        <v>1</v>
      </c>
      <c r="G256">
        <v>23</v>
      </c>
      <c r="H256">
        <v>1</v>
      </c>
      <c r="I256" t="s">
        <v>348</v>
      </c>
      <c r="J256" t="s">
        <v>3</v>
      </c>
      <c r="K256" t="s">
        <v>349</v>
      </c>
      <c r="L256">
        <v>1191</v>
      </c>
      <c r="N256">
        <v>1013</v>
      </c>
      <c r="O256" t="s">
        <v>350</v>
      </c>
      <c r="P256" t="s">
        <v>350</v>
      </c>
      <c r="Q256">
        <v>1</v>
      </c>
      <c r="W256">
        <v>0</v>
      </c>
      <c r="X256">
        <v>476480486</v>
      </c>
      <c r="Y256">
        <v>16.559999999999999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1</v>
      </c>
      <c r="AJ256">
        <v>1</v>
      </c>
      <c r="AK256">
        <v>1</v>
      </c>
      <c r="AL256">
        <v>1</v>
      </c>
      <c r="AN256">
        <v>0</v>
      </c>
      <c r="AO256">
        <v>1</v>
      </c>
      <c r="AP256">
        <v>0</v>
      </c>
      <c r="AQ256">
        <v>0</v>
      </c>
      <c r="AR256">
        <v>0</v>
      </c>
      <c r="AS256" t="s">
        <v>3</v>
      </c>
      <c r="AT256">
        <v>16.559999999999999</v>
      </c>
      <c r="AU256" t="s">
        <v>3</v>
      </c>
      <c r="AV256">
        <v>1</v>
      </c>
      <c r="AW256">
        <v>2</v>
      </c>
      <c r="AX256">
        <v>36292405</v>
      </c>
      <c r="AY256">
        <v>1</v>
      </c>
      <c r="AZ256">
        <v>0</v>
      </c>
      <c r="BA256">
        <v>249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CX256">
        <f>Y256*Source!I2057</f>
        <v>0</v>
      </c>
      <c r="CY256">
        <f>AD256</f>
        <v>0</v>
      </c>
      <c r="CZ256">
        <f>AH256</f>
        <v>0</v>
      </c>
      <c r="DA256">
        <f>AL256</f>
        <v>1</v>
      </c>
      <c r="DB256">
        <f t="shared" si="34"/>
        <v>0</v>
      </c>
      <c r="DC256">
        <f t="shared" si="35"/>
        <v>0</v>
      </c>
    </row>
    <row r="257" spans="1:107" x14ac:dyDescent="0.2">
      <c r="A257">
        <f>ROW(Source!A2057)</f>
        <v>2057</v>
      </c>
      <c r="B257">
        <v>36286615</v>
      </c>
      <c r="C257">
        <v>36292396</v>
      </c>
      <c r="D257">
        <v>34885945</v>
      </c>
      <c r="E257">
        <v>1</v>
      </c>
      <c r="F257">
        <v>1</v>
      </c>
      <c r="G257">
        <v>23</v>
      </c>
      <c r="H257">
        <v>2</v>
      </c>
      <c r="I257" t="s">
        <v>430</v>
      </c>
      <c r="J257" t="s">
        <v>431</v>
      </c>
      <c r="K257" t="s">
        <v>432</v>
      </c>
      <c r="L257">
        <v>1368</v>
      </c>
      <c r="N257">
        <v>1011</v>
      </c>
      <c r="O257" t="s">
        <v>354</v>
      </c>
      <c r="P257" t="s">
        <v>354</v>
      </c>
      <c r="Q257">
        <v>1</v>
      </c>
      <c r="W257">
        <v>0</v>
      </c>
      <c r="X257">
        <v>-504945243</v>
      </c>
      <c r="Y257">
        <v>2.08</v>
      </c>
      <c r="AA257">
        <v>0</v>
      </c>
      <c r="AB257">
        <v>1095.69</v>
      </c>
      <c r="AC257">
        <v>472.96</v>
      </c>
      <c r="AD257">
        <v>0</v>
      </c>
      <c r="AE257">
        <v>0</v>
      </c>
      <c r="AF257">
        <v>1095.69</v>
      </c>
      <c r="AG257">
        <v>472.96</v>
      </c>
      <c r="AH257">
        <v>0</v>
      </c>
      <c r="AI257">
        <v>1</v>
      </c>
      <c r="AJ257">
        <v>1</v>
      </c>
      <c r="AK257">
        <v>1</v>
      </c>
      <c r="AL257">
        <v>1</v>
      </c>
      <c r="AN257">
        <v>0</v>
      </c>
      <c r="AO257">
        <v>1</v>
      </c>
      <c r="AP257">
        <v>0</v>
      </c>
      <c r="AQ257">
        <v>0</v>
      </c>
      <c r="AR257">
        <v>0</v>
      </c>
      <c r="AS257" t="s">
        <v>3</v>
      </c>
      <c r="AT257">
        <v>2.08</v>
      </c>
      <c r="AU257" t="s">
        <v>3</v>
      </c>
      <c r="AV257">
        <v>0</v>
      </c>
      <c r="AW257">
        <v>2</v>
      </c>
      <c r="AX257">
        <v>36292406</v>
      </c>
      <c r="AY257">
        <v>1</v>
      </c>
      <c r="AZ257">
        <v>0</v>
      </c>
      <c r="BA257">
        <v>250</v>
      </c>
      <c r="BB257">
        <v>0</v>
      </c>
      <c r="BC257">
        <v>0</v>
      </c>
      <c r="BD257">
        <v>0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0</v>
      </c>
      <c r="BT257">
        <v>0</v>
      </c>
      <c r="BU257">
        <v>0</v>
      </c>
      <c r="BV257">
        <v>0</v>
      </c>
      <c r="BW257">
        <v>0</v>
      </c>
      <c r="CX257">
        <f>Y257*Source!I2057</f>
        <v>0</v>
      </c>
      <c r="CY257">
        <f>AB257</f>
        <v>1095.69</v>
      </c>
      <c r="CZ257">
        <f>AF257</f>
        <v>1095.69</v>
      </c>
      <c r="DA257">
        <f>AJ257</f>
        <v>1</v>
      </c>
      <c r="DB257">
        <f t="shared" si="34"/>
        <v>2279.04</v>
      </c>
      <c r="DC257">
        <f t="shared" si="35"/>
        <v>983.76</v>
      </c>
    </row>
    <row r="258" spans="1:107" x14ac:dyDescent="0.2">
      <c r="A258">
        <f>ROW(Source!A2057)</f>
        <v>2057</v>
      </c>
      <c r="B258">
        <v>36286615</v>
      </c>
      <c r="C258">
        <v>36292396</v>
      </c>
      <c r="D258">
        <v>34886098</v>
      </c>
      <c r="E258">
        <v>1</v>
      </c>
      <c r="F258">
        <v>1</v>
      </c>
      <c r="G258">
        <v>23</v>
      </c>
      <c r="H258">
        <v>2</v>
      </c>
      <c r="I258" t="s">
        <v>433</v>
      </c>
      <c r="J258" t="s">
        <v>434</v>
      </c>
      <c r="K258" t="s">
        <v>435</v>
      </c>
      <c r="L258">
        <v>1368</v>
      </c>
      <c r="N258">
        <v>1011</v>
      </c>
      <c r="O258" t="s">
        <v>354</v>
      </c>
      <c r="P258" t="s">
        <v>354</v>
      </c>
      <c r="Q258">
        <v>1</v>
      </c>
      <c r="W258">
        <v>0</v>
      </c>
      <c r="X258">
        <v>1724670808</v>
      </c>
      <c r="Y258">
        <v>2.08</v>
      </c>
      <c r="AA258">
        <v>0</v>
      </c>
      <c r="AB258">
        <v>388.78</v>
      </c>
      <c r="AC258">
        <v>184.33</v>
      </c>
      <c r="AD258">
        <v>0</v>
      </c>
      <c r="AE258">
        <v>0</v>
      </c>
      <c r="AF258">
        <v>388.78</v>
      </c>
      <c r="AG258">
        <v>184.33</v>
      </c>
      <c r="AH258">
        <v>0</v>
      </c>
      <c r="AI258">
        <v>1</v>
      </c>
      <c r="AJ258">
        <v>1</v>
      </c>
      <c r="AK258">
        <v>1</v>
      </c>
      <c r="AL258">
        <v>1</v>
      </c>
      <c r="AN258">
        <v>0</v>
      </c>
      <c r="AO258">
        <v>1</v>
      </c>
      <c r="AP258">
        <v>0</v>
      </c>
      <c r="AQ258">
        <v>0</v>
      </c>
      <c r="AR258">
        <v>0</v>
      </c>
      <c r="AS258" t="s">
        <v>3</v>
      </c>
      <c r="AT258">
        <v>2.08</v>
      </c>
      <c r="AU258" t="s">
        <v>3</v>
      </c>
      <c r="AV258">
        <v>0</v>
      </c>
      <c r="AW258">
        <v>2</v>
      </c>
      <c r="AX258">
        <v>36292407</v>
      </c>
      <c r="AY258">
        <v>1</v>
      </c>
      <c r="AZ258">
        <v>0</v>
      </c>
      <c r="BA258">
        <v>251</v>
      </c>
      <c r="BB258">
        <v>0</v>
      </c>
      <c r="BC258">
        <v>0</v>
      </c>
      <c r="BD258">
        <v>0</v>
      </c>
      <c r="BE258">
        <v>0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0</v>
      </c>
      <c r="BT258">
        <v>0</v>
      </c>
      <c r="BU258">
        <v>0</v>
      </c>
      <c r="BV258">
        <v>0</v>
      </c>
      <c r="BW258">
        <v>0</v>
      </c>
      <c r="CX258">
        <f>Y258*Source!I2057</f>
        <v>0</v>
      </c>
      <c r="CY258">
        <f>AB258</f>
        <v>388.78</v>
      </c>
      <c r="CZ258">
        <f>AF258</f>
        <v>388.78</v>
      </c>
      <c r="DA258">
        <f>AJ258</f>
        <v>1</v>
      </c>
      <c r="DB258">
        <f t="shared" si="34"/>
        <v>808.66</v>
      </c>
      <c r="DC258">
        <f t="shared" si="35"/>
        <v>383.41</v>
      </c>
    </row>
    <row r="259" spans="1:107" x14ac:dyDescent="0.2">
      <c r="A259">
        <f>ROW(Source!A2057)</f>
        <v>2057</v>
      </c>
      <c r="B259">
        <v>36286615</v>
      </c>
      <c r="C259">
        <v>36292396</v>
      </c>
      <c r="D259">
        <v>34886101</v>
      </c>
      <c r="E259">
        <v>1</v>
      </c>
      <c r="F259">
        <v>1</v>
      </c>
      <c r="G259">
        <v>23</v>
      </c>
      <c r="H259">
        <v>2</v>
      </c>
      <c r="I259" t="s">
        <v>397</v>
      </c>
      <c r="J259" t="s">
        <v>398</v>
      </c>
      <c r="K259" t="s">
        <v>399</v>
      </c>
      <c r="L259">
        <v>1368</v>
      </c>
      <c r="N259">
        <v>1011</v>
      </c>
      <c r="O259" t="s">
        <v>354</v>
      </c>
      <c r="P259" t="s">
        <v>354</v>
      </c>
      <c r="Q259">
        <v>1</v>
      </c>
      <c r="W259">
        <v>0</v>
      </c>
      <c r="X259">
        <v>98306237</v>
      </c>
      <c r="Y259">
        <v>0.81</v>
      </c>
      <c r="AA259">
        <v>0</v>
      </c>
      <c r="AB259">
        <v>1869.26</v>
      </c>
      <c r="AC259">
        <v>392.58</v>
      </c>
      <c r="AD259">
        <v>0</v>
      </c>
      <c r="AE259">
        <v>0</v>
      </c>
      <c r="AF259">
        <v>1869.26</v>
      </c>
      <c r="AG259">
        <v>392.58</v>
      </c>
      <c r="AH259">
        <v>0</v>
      </c>
      <c r="AI259">
        <v>1</v>
      </c>
      <c r="AJ259">
        <v>1</v>
      </c>
      <c r="AK259">
        <v>1</v>
      </c>
      <c r="AL259">
        <v>1</v>
      </c>
      <c r="AN259">
        <v>0</v>
      </c>
      <c r="AO259">
        <v>1</v>
      </c>
      <c r="AP259">
        <v>0</v>
      </c>
      <c r="AQ259">
        <v>0</v>
      </c>
      <c r="AR259">
        <v>0</v>
      </c>
      <c r="AS259" t="s">
        <v>3</v>
      </c>
      <c r="AT259">
        <v>0.81</v>
      </c>
      <c r="AU259" t="s">
        <v>3</v>
      </c>
      <c r="AV259">
        <v>0</v>
      </c>
      <c r="AW259">
        <v>2</v>
      </c>
      <c r="AX259">
        <v>36292408</v>
      </c>
      <c r="AY259">
        <v>1</v>
      </c>
      <c r="AZ259">
        <v>0</v>
      </c>
      <c r="BA259">
        <v>252</v>
      </c>
      <c r="BB259">
        <v>0</v>
      </c>
      <c r="BC259">
        <v>0</v>
      </c>
      <c r="BD259">
        <v>0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>
        <v>0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0</v>
      </c>
      <c r="BT259">
        <v>0</v>
      </c>
      <c r="BU259">
        <v>0</v>
      </c>
      <c r="BV259">
        <v>0</v>
      </c>
      <c r="BW259">
        <v>0</v>
      </c>
      <c r="CX259">
        <f>Y259*Source!I2057</f>
        <v>0</v>
      </c>
      <c r="CY259">
        <f>AB259</f>
        <v>1869.26</v>
      </c>
      <c r="CZ259">
        <f>AF259</f>
        <v>1869.26</v>
      </c>
      <c r="DA259">
        <f>AJ259</f>
        <v>1</v>
      </c>
      <c r="DB259">
        <f t="shared" si="34"/>
        <v>1514.1</v>
      </c>
      <c r="DC259">
        <f t="shared" si="35"/>
        <v>317.99</v>
      </c>
    </row>
    <row r="260" spans="1:107" x14ac:dyDescent="0.2">
      <c r="A260">
        <f>ROW(Source!A2057)</f>
        <v>2057</v>
      </c>
      <c r="B260">
        <v>36286615</v>
      </c>
      <c r="C260">
        <v>36292396</v>
      </c>
      <c r="D260">
        <v>34886125</v>
      </c>
      <c r="E260">
        <v>1</v>
      </c>
      <c r="F260">
        <v>1</v>
      </c>
      <c r="G260">
        <v>23</v>
      </c>
      <c r="H260">
        <v>2</v>
      </c>
      <c r="I260" t="s">
        <v>406</v>
      </c>
      <c r="J260" t="s">
        <v>407</v>
      </c>
      <c r="K260" t="s">
        <v>408</v>
      </c>
      <c r="L260">
        <v>1368</v>
      </c>
      <c r="N260">
        <v>1011</v>
      </c>
      <c r="O260" t="s">
        <v>354</v>
      </c>
      <c r="P260" t="s">
        <v>354</v>
      </c>
      <c r="Q260">
        <v>1</v>
      </c>
      <c r="W260">
        <v>0</v>
      </c>
      <c r="X260">
        <v>-487494702</v>
      </c>
      <c r="Y260">
        <v>1.94</v>
      </c>
      <c r="AA260">
        <v>0</v>
      </c>
      <c r="AB260">
        <v>1297.54</v>
      </c>
      <c r="AC260">
        <v>549.04</v>
      </c>
      <c r="AD260">
        <v>0</v>
      </c>
      <c r="AE260">
        <v>0</v>
      </c>
      <c r="AF260">
        <v>1297.54</v>
      </c>
      <c r="AG260">
        <v>549.04</v>
      </c>
      <c r="AH260">
        <v>0</v>
      </c>
      <c r="AI260">
        <v>1</v>
      </c>
      <c r="AJ260">
        <v>1</v>
      </c>
      <c r="AK260">
        <v>1</v>
      </c>
      <c r="AL260">
        <v>1</v>
      </c>
      <c r="AN260">
        <v>0</v>
      </c>
      <c r="AO260">
        <v>1</v>
      </c>
      <c r="AP260">
        <v>0</v>
      </c>
      <c r="AQ260">
        <v>0</v>
      </c>
      <c r="AR260">
        <v>0</v>
      </c>
      <c r="AS260" t="s">
        <v>3</v>
      </c>
      <c r="AT260">
        <v>1.94</v>
      </c>
      <c r="AU260" t="s">
        <v>3</v>
      </c>
      <c r="AV260">
        <v>0</v>
      </c>
      <c r="AW260">
        <v>2</v>
      </c>
      <c r="AX260">
        <v>36292409</v>
      </c>
      <c r="AY260">
        <v>1</v>
      </c>
      <c r="AZ260">
        <v>0</v>
      </c>
      <c r="BA260">
        <v>253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0</v>
      </c>
      <c r="CX260">
        <f>Y260*Source!I2057</f>
        <v>0</v>
      </c>
      <c r="CY260">
        <f>AB260</f>
        <v>1297.54</v>
      </c>
      <c r="CZ260">
        <f>AF260</f>
        <v>1297.54</v>
      </c>
      <c r="DA260">
        <f>AJ260</f>
        <v>1</v>
      </c>
      <c r="DB260">
        <f t="shared" si="34"/>
        <v>2517.23</v>
      </c>
      <c r="DC260">
        <f t="shared" si="35"/>
        <v>1065.1400000000001</v>
      </c>
    </row>
    <row r="261" spans="1:107" x14ac:dyDescent="0.2">
      <c r="A261">
        <f>ROW(Source!A2057)</f>
        <v>2057</v>
      </c>
      <c r="B261">
        <v>36286615</v>
      </c>
      <c r="C261">
        <v>36292396</v>
      </c>
      <c r="D261">
        <v>34886091</v>
      </c>
      <c r="E261">
        <v>1</v>
      </c>
      <c r="F261">
        <v>1</v>
      </c>
      <c r="G261">
        <v>23</v>
      </c>
      <c r="H261">
        <v>2</v>
      </c>
      <c r="I261" t="s">
        <v>409</v>
      </c>
      <c r="J261" t="s">
        <v>410</v>
      </c>
      <c r="K261" t="s">
        <v>411</v>
      </c>
      <c r="L261">
        <v>1368</v>
      </c>
      <c r="N261">
        <v>1011</v>
      </c>
      <c r="O261" t="s">
        <v>354</v>
      </c>
      <c r="P261" t="s">
        <v>354</v>
      </c>
      <c r="Q261">
        <v>1</v>
      </c>
      <c r="W261">
        <v>0</v>
      </c>
      <c r="X261">
        <v>216953472</v>
      </c>
      <c r="Y261">
        <v>0.65</v>
      </c>
      <c r="AA261">
        <v>0</v>
      </c>
      <c r="AB261">
        <v>1772.7</v>
      </c>
      <c r="AC261">
        <v>583.58000000000004</v>
      </c>
      <c r="AD261">
        <v>0</v>
      </c>
      <c r="AE261">
        <v>0</v>
      </c>
      <c r="AF261">
        <v>1772.7</v>
      </c>
      <c r="AG261">
        <v>583.58000000000004</v>
      </c>
      <c r="AH261">
        <v>0</v>
      </c>
      <c r="AI261">
        <v>1</v>
      </c>
      <c r="AJ261">
        <v>1</v>
      </c>
      <c r="AK261">
        <v>1</v>
      </c>
      <c r="AL261">
        <v>1</v>
      </c>
      <c r="AN261">
        <v>0</v>
      </c>
      <c r="AO261">
        <v>1</v>
      </c>
      <c r="AP261">
        <v>0</v>
      </c>
      <c r="AQ261">
        <v>0</v>
      </c>
      <c r="AR261">
        <v>0</v>
      </c>
      <c r="AS261" t="s">
        <v>3</v>
      </c>
      <c r="AT261">
        <v>0.65</v>
      </c>
      <c r="AU261" t="s">
        <v>3</v>
      </c>
      <c r="AV261">
        <v>0</v>
      </c>
      <c r="AW261">
        <v>2</v>
      </c>
      <c r="AX261">
        <v>36292410</v>
      </c>
      <c r="AY261">
        <v>1</v>
      </c>
      <c r="AZ261">
        <v>0</v>
      </c>
      <c r="BA261">
        <v>254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v>0</v>
      </c>
      <c r="BH261">
        <v>0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0</v>
      </c>
      <c r="BT261">
        <v>0</v>
      </c>
      <c r="BU261">
        <v>0</v>
      </c>
      <c r="BV261">
        <v>0</v>
      </c>
      <c r="BW261">
        <v>0</v>
      </c>
      <c r="CX261">
        <f>Y261*Source!I2057</f>
        <v>0</v>
      </c>
      <c r="CY261">
        <f>AB261</f>
        <v>1772.7</v>
      </c>
      <c r="CZ261">
        <f>AF261</f>
        <v>1772.7</v>
      </c>
      <c r="DA261">
        <f>AJ261</f>
        <v>1</v>
      </c>
      <c r="DB261">
        <f t="shared" si="34"/>
        <v>1152.26</v>
      </c>
      <c r="DC261">
        <f t="shared" si="35"/>
        <v>379.33</v>
      </c>
    </row>
    <row r="262" spans="1:107" x14ac:dyDescent="0.2">
      <c r="A262">
        <f>ROW(Source!A2057)</f>
        <v>2057</v>
      </c>
      <c r="B262">
        <v>36286615</v>
      </c>
      <c r="C262">
        <v>36292396</v>
      </c>
      <c r="D262">
        <v>34887992</v>
      </c>
      <c r="E262">
        <v>1</v>
      </c>
      <c r="F262">
        <v>1</v>
      </c>
      <c r="G262">
        <v>23</v>
      </c>
      <c r="H262">
        <v>3</v>
      </c>
      <c r="I262" t="s">
        <v>436</v>
      </c>
      <c r="J262" t="s">
        <v>437</v>
      </c>
      <c r="K262" t="s">
        <v>438</v>
      </c>
      <c r="L262">
        <v>1339</v>
      </c>
      <c r="N262">
        <v>1007</v>
      </c>
      <c r="O262" t="s">
        <v>125</v>
      </c>
      <c r="P262" t="s">
        <v>125</v>
      </c>
      <c r="Q262">
        <v>1</v>
      </c>
      <c r="W262">
        <v>0</v>
      </c>
      <c r="X262">
        <v>1851259400</v>
      </c>
      <c r="Y262">
        <v>110</v>
      </c>
      <c r="AA262">
        <v>600.76</v>
      </c>
      <c r="AB262">
        <v>0</v>
      </c>
      <c r="AC262">
        <v>0</v>
      </c>
      <c r="AD262">
        <v>0</v>
      </c>
      <c r="AE262">
        <v>600.76</v>
      </c>
      <c r="AF262">
        <v>0</v>
      </c>
      <c r="AG262">
        <v>0</v>
      </c>
      <c r="AH262">
        <v>0</v>
      </c>
      <c r="AI262">
        <v>1</v>
      </c>
      <c r="AJ262">
        <v>1</v>
      </c>
      <c r="AK262">
        <v>1</v>
      </c>
      <c r="AL262">
        <v>1</v>
      </c>
      <c r="AN262">
        <v>0</v>
      </c>
      <c r="AO262">
        <v>1</v>
      </c>
      <c r="AP262">
        <v>0</v>
      </c>
      <c r="AQ262">
        <v>0</v>
      </c>
      <c r="AR262">
        <v>0</v>
      </c>
      <c r="AS262" t="s">
        <v>3</v>
      </c>
      <c r="AT262">
        <v>110</v>
      </c>
      <c r="AU262" t="s">
        <v>3</v>
      </c>
      <c r="AV262">
        <v>0</v>
      </c>
      <c r="AW262">
        <v>2</v>
      </c>
      <c r="AX262">
        <v>36292411</v>
      </c>
      <c r="AY262">
        <v>1</v>
      </c>
      <c r="AZ262">
        <v>0</v>
      </c>
      <c r="BA262">
        <v>255</v>
      </c>
      <c r="BB262">
        <v>0</v>
      </c>
      <c r="BC262">
        <v>0</v>
      </c>
      <c r="BD262">
        <v>0</v>
      </c>
      <c r="BE262">
        <v>0</v>
      </c>
      <c r="BF262">
        <v>0</v>
      </c>
      <c r="BG262">
        <v>0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0</v>
      </c>
      <c r="BN262">
        <v>0</v>
      </c>
      <c r="BO262">
        <v>0</v>
      </c>
      <c r="BP262">
        <v>0</v>
      </c>
      <c r="BQ262">
        <v>0</v>
      </c>
      <c r="BR262">
        <v>0</v>
      </c>
      <c r="BS262">
        <v>0</v>
      </c>
      <c r="BT262">
        <v>0</v>
      </c>
      <c r="BU262">
        <v>0</v>
      </c>
      <c r="BV262">
        <v>0</v>
      </c>
      <c r="BW262">
        <v>0</v>
      </c>
      <c r="CX262">
        <f>Y262*Source!I2057</f>
        <v>0</v>
      </c>
      <c r="CY262">
        <f>AA262</f>
        <v>600.76</v>
      </c>
      <c r="CZ262">
        <f>AE262</f>
        <v>600.76</v>
      </c>
      <c r="DA262">
        <f>AI262</f>
        <v>1</v>
      </c>
      <c r="DB262">
        <f t="shared" si="34"/>
        <v>66083.600000000006</v>
      </c>
      <c r="DC262">
        <f t="shared" si="35"/>
        <v>0</v>
      </c>
    </row>
    <row r="263" spans="1:107" x14ac:dyDescent="0.2">
      <c r="A263">
        <f>ROW(Source!A2057)</f>
        <v>2057</v>
      </c>
      <c r="B263">
        <v>36286615</v>
      </c>
      <c r="C263">
        <v>36292396</v>
      </c>
      <c r="D263">
        <v>34888734</v>
      </c>
      <c r="E263">
        <v>1</v>
      </c>
      <c r="F263">
        <v>1</v>
      </c>
      <c r="G263">
        <v>23</v>
      </c>
      <c r="H263">
        <v>3</v>
      </c>
      <c r="I263" t="s">
        <v>415</v>
      </c>
      <c r="J263" t="s">
        <v>416</v>
      </c>
      <c r="K263" t="s">
        <v>417</v>
      </c>
      <c r="L263">
        <v>1339</v>
      </c>
      <c r="N263">
        <v>1007</v>
      </c>
      <c r="O263" t="s">
        <v>125</v>
      </c>
      <c r="P263" t="s">
        <v>125</v>
      </c>
      <c r="Q263">
        <v>1</v>
      </c>
      <c r="W263">
        <v>0</v>
      </c>
      <c r="X263">
        <v>209670377</v>
      </c>
      <c r="Y263">
        <v>5</v>
      </c>
      <c r="AA263">
        <v>32.25</v>
      </c>
      <c r="AB263">
        <v>0</v>
      </c>
      <c r="AC263">
        <v>0</v>
      </c>
      <c r="AD263">
        <v>0</v>
      </c>
      <c r="AE263">
        <v>32.25</v>
      </c>
      <c r="AF263">
        <v>0</v>
      </c>
      <c r="AG263">
        <v>0</v>
      </c>
      <c r="AH263">
        <v>0</v>
      </c>
      <c r="AI263">
        <v>1</v>
      </c>
      <c r="AJ263">
        <v>1</v>
      </c>
      <c r="AK263">
        <v>1</v>
      </c>
      <c r="AL263">
        <v>1</v>
      </c>
      <c r="AN263">
        <v>0</v>
      </c>
      <c r="AO263">
        <v>1</v>
      </c>
      <c r="AP263">
        <v>0</v>
      </c>
      <c r="AQ263">
        <v>0</v>
      </c>
      <c r="AR263">
        <v>0</v>
      </c>
      <c r="AS263" t="s">
        <v>3</v>
      </c>
      <c r="AT263">
        <v>5</v>
      </c>
      <c r="AU263" t="s">
        <v>3</v>
      </c>
      <c r="AV263">
        <v>0</v>
      </c>
      <c r="AW263">
        <v>2</v>
      </c>
      <c r="AX263">
        <v>36292412</v>
      </c>
      <c r="AY263">
        <v>1</v>
      </c>
      <c r="AZ263">
        <v>0</v>
      </c>
      <c r="BA263">
        <v>256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v>0</v>
      </c>
      <c r="BH263">
        <v>0</v>
      </c>
      <c r="BI263">
        <v>0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0</v>
      </c>
      <c r="BP263">
        <v>0</v>
      </c>
      <c r="BQ263">
        <v>0</v>
      </c>
      <c r="BR263">
        <v>0</v>
      </c>
      <c r="BS263">
        <v>0</v>
      </c>
      <c r="BT263">
        <v>0</v>
      </c>
      <c r="BU263">
        <v>0</v>
      </c>
      <c r="BV263">
        <v>0</v>
      </c>
      <c r="BW263">
        <v>0</v>
      </c>
      <c r="CX263">
        <f>Y263*Source!I2057</f>
        <v>0</v>
      </c>
      <c r="CY263">
        <f>AA263</f>
        <v>32.25</v>
      </c>
      <c r="CZ263">
        <f>AE263</f>
        <v>32.25</v>
      </c>
      <c r="DA263">
        <f>AI263</f>
        <v>1</v>
      </c>
      <c r="DB263">
        <f t="shared" si="34"/>
        <v>161.25</v>
      </c>
      <c r="DC263">
        <f t="shared" si="35"/>
        <v>0</v>
      </c>
    </row>
    <row r="264" spans="1:107" x14ac:dyDescent="0.2">
      <c r="A264">
        <f>ROW(Source!A2058)</f>
        <v>2058</v>
      </c>
      <c r="B264">
        <v>36286615</v>
      </c>
      <c r="C264">
        <v>36292413</v>
      </c>
      <c r="D264">
        <v>34861490</v>
      </c>
      <c r="E264">
        <v>23</v>
      </c>
      <c r="F264">
        <v>1</v>
      </c>
      <c r="G264">
        <v>23</v>
      </c>
      <c r="H264">
        <v>1</v>
      </c>
      <c r="I264" t="s">
        <v>348</v>
      </c>
      <c r="J264" t="s">
        <v>3</v>
      </c>
      <c r="K264" t="s">
        <v>349</v>
      </c>
      <c r="L264">
        <v>1191</v>
      </c>
      <c r="N264">
        <v>1013</v>
      </c>
      <c r="O264" t="s">
        <v>350</v>
      </c>
      <c r="P264" t="s">
        <v>350</v>
      </c>
      <c r="Q264">
        <v>1</v>
      </c>
      <c r="W264">
        <v>0</v>
      </c>
      <c r="X264">
        <v>476480486</v>
      </c>
      <c r="Y264">
        <v>80.27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1</v>
      </c>
      <c r="AJ264">
        <v>1</v>
      </c>
      <c r="AK264">
        <v>1</v>
      </c>
      <c r="AL264">
        <v>1</v>
      </c>
      <c r="AN264">
        <v>0</v>
      </c>
      <c r="AO264">
        <v>1</v>
      </c>
      <c r="AP264">
        <v>0</v>
      </c>
      <c r="AQ264">
        <v>0</v>
      </c>
      <c r="AR264">
        <v>0</v>
      </c>
      <c r="AS264" t="s">
        <v>3</v>
      </c>
      <c r="AT264">
        <v>80.27</v>
      </c>
      <c r="AU264" t="s">
        <v>3</v>
      </c>
      <c r="AV264">
        <v>1</v>
      </c>
      <c r="AW264">
        <v>2</v>
      </c>
      <c r="AX264">
        <v>36292418</v>
      </c>
      <c r="AY264">
        <v>1</v>
      </c>
      <c r="AZ264">
        <v>0</v>
      </c>
      <c r="BA264">
        <v>257</v>
      </c>
      <c r="BB264">
        <v>0</v>
      </c>
      <c r="BC264">
        <v>0</v>
      </c>
      <c r="BD264">
        <v>0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0</v>
      </c>
      <c r="BQ264">
        <v>0</v>
      </c>
      <c r="BR264">
        <v>0</v>
      </c>
      <c r="BS264">
        <v>0</v>
      </c>
      <c r="BT264">
        <v>0</v>
      </c>
      <c r="BU264">
        <v>0</v>
      </c>
      <c r="BV264">
        <v>0</v>
      </c>
      <c r="BW264">
        <v>0</v>
      </c>
      <c r="CX264">
        <f>Y264*Source!I2058</f>
        <v>0</v>
      </c>
      <c r="CY264">
        <f>AD264</f>
        <v>0</v>
      </c>
      <c r="CZ264">
        <f>AH264</f>
        <v>0</v>
      </c>
      <c r="DA264">
        <f>AL264</f>
        <v>1</v>
      </c>
      <c r="DB264">
        <f t="shared" si="34"/>
        <v>0</v>
      </c>
      <c r="DC264">
        <f t="shared" si="35"/>
        <v>0</v>
      </c>
    </row>
    <row r="265" spans="1:107" x14ac:dyDescent="0.2">
      <c r="A265">
        <f>ROW(Source!A2058)</f>
        <v>2058</v>
      </c>
      <c r="B265">
        <v>36286615</v>
      </c>
      <c r="C265">
        <v>36292413</v>
      </c>
      <c r="D265">
        <v>34889639</v>
      </c>
      <c r="E265">
        <v>1</v>
      </c>
      <c r="F265">
        <v>1</v>
      </c>
      <c r="G265">
        <v>23</v>
      </c>
      <c r="H265">
        <v>3</v>
      </c>
      <c r="I265" t="s">
        <v>439</v>
      </c>
      <c r="J265" t="s">
        <v>440</v>
      </c>
      <c r="K265" t="s">
        <v>441</v>
      </c>
      <c r="L265">
        <v>1339</v>
      </c>
      <c r="N265">
        <v>1007</v>
      </c>
      <c r="O265" t="s">
        <v>125</v>
      </c>
      <c r="P265" t="s">
        <v>125</v>
      </c>
      <c r="Q265">
        <v>1</v>
      </c>
      <c r="W265">
        <v>0</v>
      </c>
      <c r="X265">
        <v>1179918376</v>
      </c>
      <c r="Y265">
        <v>5.9</v>
      </c>
      <c r="AA265">
        <v>3834.09</v>
      </c>
      <c r="AB265">
        <v>0</v>
      </c>
      <c r="AC265">
        <v>0</v>
      </c>
      <c r="AD265">
        <v>0</v>
      </c>
      <c r="AE265">
        <v>3834.09</v>
      </c>
      <c r="AF265">
        <v>0</v>
      </c>
      <c r="AG265">
        <v>0</v>
      </c>
      <c r="AH265">
        <v>0</v>
      </c>
      <c r="AI265">
        <v>1</v>
      </c>
      <c r="AJ265">
        <v>1</v>
      </c>
      <c r="AK265">
        <v>1</v>
      </c>
      <c r="AL265">
        <v>1</v>
      </c>
      <c r="AN265">
        <v>0</v>
      </c>
      <c r="AO265">
        <v>1</v>
      </c>
      <c r="AP265">
        <v>0</v>
      </c>
      <c r="AQ265">
        <v>0</v>
      </c>
      <c r="AR265">
        <v>0</v>
      </c>
      <c r="AS265" t="s">
        <v>3</v>
      </c>
      <c r="AT265">
        <v>5.9</v>
      </c>
      <c r="AU265" t="s">
        <v>3</v>
      </c>
      <c r="AV265">
        <v>0</v>
      </c>
      <c r="AW265">
        <v>2</v>
      </c>
      <c r="AX265">
        <v>36292419</v>
      </c>
      <c r="AY265">
        <v>1</v>
      </c>
      <c r="AZ265">
        <v>0</v>
      </c>
      <c r="BA265">
        <v>258</v>
      </c>
      <c r="BB265">
        <v>0</v>
      </c>
      <c r="BC265">
        <v>0</v>
      </c>
      <c r="BD265">
        <v>0</v>
      </c>
      <c r="BE265">
        <v>0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0</v>
      </c>
      <c r="BV265">
        <v>0</v>
      </c>
      <c r="BW265">
        <v>0</v>
      </c>
      <c r="CX265">
        <f>Y265*Source!I2058</f>
        <v>0</v>
      </c>
      <c r="CY265">
        <f>AA265</f>
        <v>3834.09</v>
      </c>
      <c r="CZ265">
        <f>AE265</f>
        <v>3834.09</v>
      </c>
      <c r="DA265">
        <f>AI265</f>
        <v>1</v>
      </c>
      <c r="DB265">
        <f t="shared" si="34"/>
        <v>22621.13</v>
      </c>
      <c r="DC265">
        <f t="shared" si="35"/>
        <v>0</v>
      </c>
    </row>
    <row r="266" spans="1:107" x14ac:dyDescent="0.2">
      <c r="A266">
        <f>ROW(Source!A2058)</f>
        <v>2058</v>
      </c>
      <c r="B266">
        <v>36286615</v>
      </c>
      <c r="C266">
        <v>36292413</v>
      </c>
      <c r="D266">
        <v>34889715</v>
      </c>
      <c r="E266">
        <v>1</v>
      </c>
      <c r="F266">
        <v>1</v>
      </c>
      <c r="G266">
        <v>23</v>
      </c>
      <c r="H266">
        <v>3</v>
      </c>
      <c r="I266" t="s">
        <v>391</v>
      </c>
      <c r="J266" t="s">
        <v>392</v>
      </c>
      <c r="K266" t="s">
        <v>393</v>
      </c>
      <c r="L266">
        <v>1339</v>
      </c>
      <c r="N266">
        <v>1007</v>
      </c>
      <c r="O266" t="s">
        <v>125</v>
      </c>
      <c r="P266" t="s">
        <v>125</v>
      </c>
      <c r="Q266">
        <v>1</v>
      </c>
      <c r="W266">
        <v>0</v>
      </c>
      <c r="X266">
        <v>167946997</v>
      </c>
      <c r="Y266">
        <v>0.06</v>
      </c>
      <c r="AA266">
        <v>3100.91</v>
      </c>
      <c r="AB266">
        <v>0</v>
      </c>
      <c r="AC266">
        <v>0</v>
      </c>
      <c r="AD266">
        <v>0</v>
      </c>
      <c r="AE266">
        <v>3100.91</v>
      </c>
      <c r="AF266">
        <v>0</v>
      </c>
      <c r="AG266">
        <v>0</v>
      </c>
      <c r="AH266">
        <v>0</v>
      </c>
      <c r="AI266">
        <v>1</v>
      </c>
      <c r="AJ266">
        <v>1</v>
      </c>
      <c r="AK266">
        <v>1</v>
      </c>
      <c r="AL266">
        <v>1</v>
      </c>
      <c r="AN266">
        <v>0</v>
      </c>
      <c r="AO266">
        <v>1</v>
      </c>
      <c r="AP266">
        <v>0</v>
      </c>
      <c r="AQ266">
        <v>0</v>
      </c>
      <c r="AR266">
        <v>0</v>
      </c>
      <c r="AS266" t="s">
        <v>3</v>
      </c>
      <c r="AT266">
        <v>0.06</v>
      </c>
      <c r="AU266" t="s">
        <v>3</v>
      </c>
      <c r="AV266">
        <v>0</v>
      </c>
      <c r="AW266">
        <v>2</v>
      </c>
      <c r="AX266">
        <v>36292420</v>
      </c>
      <c r="AY266">
        <v>1</v>
      </c>
      <c r="AZ266">
        <v>0</v>
      </c>
      <c r="BA266">
        <v>259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  <c r="BP266">
        <v>0</v>
      </c>
      <c r="BQ266">
        <v>0</v>
      </c>
      <c r="BR266">
        <v>0</v>
      </c>
      <c r="BS266">
        <v>0</v>
      </c>
      <c r="BT266">
        <v>0</v>
      </c>
      <c r="BU266">
        <v>0</v>
      </c>
      <c r="BV266">
        <v>0</v>
      </c>
      <c r="BW266">
        <v>0</v>
      </c>
      <c r="CX266">
        <f>Y266*Source!I2058</f>
        <v>0</v>
      </c>
      <c r="CY266">
        <f>AA266</f>
        <v>3100.91</v>
      </c>
      <c r="CZ266">
        <f>AE266</f>
        <v>3100.91</v>
      </c>
      <c r="DA266">
        <f>AI266</f>
        <v>1</v>
      </c>
      <c r="DB266">
        <f t="shared" si="34"/>
        <v>186.05</v>
      </c>
      <c r="DC266">
        <f t="shared" si="35"/>
        <v>0</v>
      </c>
    </row>
    <row r="267" spans="1:107" x14ac:dyDescent="0.2">
      <c r="A267">
        <f>ROW(Source!A2058)</f>
        <v>2058</v>
      </c>
      <c r="B267">
        <v>36286615</v>
      </c>
      <c r="C267">
        <v>36292413</v>
      </c>
      <c r="D267">
        <v>34890416</v>
      </c>
      <c r="E267">
        <v>1</v>
      </c>
      <c r="F267">
        <v>1</v>
      </c>
      <c r="G267">
        <v>23</v>
      </c>
      <c r="H267">
        <v>3</v>
      </c>
      <c r="I267" t="s">
        <v>442</v>
      </c>
      <c r="J267" t="s">
        <v>443</v>
      </c>
      <c r="K267" t="s">
        <v>444</v>
      </c>
      <c r="L267">
        <v>1339</v>
      </c>
      <c r="N267">
        <v>1007</v>
      </c>
      <c r="O267" t="s">
        <v>125</v>
      </c>
      <c r="P267" t="s">
        <v>125</v>
      </c>
      <c r="Q267">
        <v>1</v>
      </c>
      <c r="W267">
        <v>0</v>
      </c>
      <c r="X267">
        <v>-940504026</v>
      </c>
      <c r="Y267">
        <v>4.3</v>
      </c>
      <c r="AA267">
        <v>6132.93</v>
      </c>
      <c r="AB267">
        <v>0</v>
      </c>
      <c r="AC267">
        <v>0</v>
      </c>
      <c r="AD267">
        <v>0</v>
      </c>
      <c r="AE267">
        <v>6132.93</v>
      </c>
      <c r="AF267">
        <v>0</v>
      </c>
      <c r="AG267">
        <v>0</v>
      </c>
      <c r="AH267">
        <v>0</v>
      </c>
      <c r="AI267">
        <v>1</v>
      </c>
      <c r="AJ267">
        <v>1</v>
      </c>
      <c r="AK267">
        <v>1</v>
      </c>
      <c r="AL267">
        <v>1</v>
      </c>
      <c r="AN267">
        <v>0</v>
      </c>
      <c r="AO267">
        <v>1</v>
      </c>
      <c r="AP267">
        <v>0</v>
      </c>
      <c r="AQ267">
        <v>0</v>
      </c>
      <c r="AR267">
        <v>0</v>
      </c>
      <c r="AS267" t="s">
        <v>3</v>
      </c>
      <c r="AT267">
        <v>4.3</v>
      </c>
      <c r="AU267" t="s">
        <v>3</v>
      </c>
      <c r="AV267">
        <v>0</v>
      </c>
      <c r="AW267">
        <v>2</v>
      </c>
      <c r="AX267">
        <v>36292421</v>
      </c>
      <c r="AY267">
        <v>1</v>
      </c>
      <c r="AZ267">
        <v>0</v>
      </c>
      <c r="BA267">
        <v>260</v>
      </c>
      <c r="BB267">
        <v>0</v>
      </c>
      <c r="BC267">
        <v>0</v>
      </c>
      <c r="BD267">
        <v>0</v>
      </c>
      <c r="BE267">
        <v>0</v>
      </c>
      <c r="BF267">
        <v>0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0</v>
      </c>
      <c r="BM267">
        <v>0</v>
      </c>
      <c r="BN267">
        <v>0</v>
      </c>
      <c r="BO267">
        <v>0</v>
      </c>
      <c r="BP267">
        <v>0</v>
      </c>
      <c r="BQ267">
        <v>0</v>
      </c>
      <c r="BR267">
        <v>0</v>
      </c>
      <c r="BS267">
        <v>0</v>
      </c>
      <c r="BT267">
        <v>0</v>
      </c>
      <c r="BU267">
        <v>0</v>
      </c>
      <c r="BV267">
        <v>0</v>
      </c>
      <c r="BW267">
        <v>0</v>
      </c>
      <c r="CX267">
        <f>Y267*Source!I2058</f>
        <v>0</v>
      </c>
      <c r="CY267">
        <f>AA267</f>
        <v>6132.93</v>
      </c>
      <c r="CZ267">
        <f>AE267</f>
        <v>6132.93</v>
      </c>
      <c r="DA267">
        <f>AI267</f>
        <v>1</v>
      </c>
      <c r="DB267">
        <f t="shared" si="34"/>
        <v>26371.599999999999</v>
      </c>
      <c r="DC267">
        <f t="shared" si="35"/>
        <v>0</v>
      </c>
    </row>
    <row r="268" spans="1:107" x14ac:dyDescent="0.2">
      <c r="A268">
        <f>ROW(Source!A2093)</f>
        <v>2093</v>
      </c>
      <c r="B268">
        <v>36286615</v>
      </c>
      <c r="C268">
        <v>36292477</v>
      </c>
      <c r="D268">
        <v>34861490</v>
      </c>
      <c r="E268">
        <v>23</v>
      </c>
      <c r="F268">
        <v>1</v>
      </c>
      <c r="G268">
        <v>23</v>
      </c>
      <c r="H268">
        <v>1</v>
      </c>
      <c r="I268" t="s">
        <v>348</v>
      </c>
      <c r="J268" t="s">
        <v>3</v>
      </c>
      <c r="K268" t="s">
        <v>349</v>
      </c>
      <c r="L268">
        <v>1191</v>
      </c>
      <c r="N268">
        <v>1013</v>
      </c>
      <c r="O268" t="s">
        <v>350</v>
      </c>
      <c r="P268" t="s">
        <v>350</v>
      </c>
      <c r="Q268">
        <v>1</v>
      </c>
      <c r="W268">
        <v>0</v>
      </c>
      <c r="X268">
        <v>476480486</v>
      </c>
      <c r="Y268">
        <v>16.559999999999999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1</v>
      </c>
      <c r="AJ268">
        <v>1</v>
      </c>
      <c r="AK268">
        <v>1</v>
      </c>
      <c r="AL268">
        <v>1</v>
      </c>
      <c r="AN268">
        <v>0</v>
      </c>
      <c r="AO268">
        <v>1</v>
      </c>
      <c r="AP268">
        <v>0</v>
      </c>
      <c r="AQ268">
        <v>0</v>
      </c>
      <c r="AR268">
        <v>0</v>
      </c>
      <c r="AS268" t="s">
        <v>3</v>
      </c>
      <c r="AT268">
        <v>16.559999999999999</v>
      </c>
      <c r="AU268" t="s">
        <v>3</v>
      </c>
      <c r="AV268">
        <v>1</v>
      </c>
      <c r="AW268">
        <v>2</v>
      </c>
      <c r="AX268">
        <v>36292486</v>
      </c>
      <c r="AY268">
        <v>1</v>
      </c>
      <c r="AZ268">
        <v>0</v>
      </c>
      <c r="BA268">
        <v>261</v>
      </c>
      <c r="BB268">
        <v>0</v>
      </c>
      <c r="BC268">
        <v>0</v>
      </c>
      <c r="BD268">
        <v>0</v>
      </c>
      <c r="BE268">
        <v>0</v>
      </c>
      <c r="BF268">
        <v>0</v>
      </c>
      <c r="BG268">
        <v>0</v>
      </c>
      <c r="BH268">
        <v>0</v>
      </c>
      <c r="BI268">
        <v>0</v>
      </c>
      <c r="BJ268">
        <v>0</v>
      </c>
      <c r="BK268">
        <v>0</v>
      </c>
      <c r="BL268">
        <v>0</v>
      </c>
      <c r="BM268">
        <v>0</v>
      </c>
      <c r="BN268">
        <v>0</v>
      </c>
      <c r="BO268">
        <v>0</v>
      </c>
      <c r="BP268">
        <v>0</v>
      </c>
      <c r="BQ268">
        <v>0</v>
      </c>
      <c r="BR268">
        <v>0</v>
      </c>
      <c r="BS268">
        <v>0</v>
      </c>
      <c r="BT268">
        <v>0</v>
      </c>
      <c r="BU268">
        <v>0</v>
      </c>
      <c r="BV268">
        <v>0</v>
      </c>
      <c r="BW268">
        <v>0</v>
      </c>
      <c r="CX268">
        <f>Y268*Source!I2093</f>
        <v>0</v>
      </c>
      <c r="CY268">
        <f>AD268</f>
        <v>0</v>
      </c>
      <c r="CZ268">
        <f>AH268</f>
        <v>0</v>
      </c>
      <c r="DA268">
        <f>AL268</f>
        <v>1</v>
      </c>
      <c r="DB268">
        <f t="shared" si="34"/>
        <v>0</v>
      </c>
      <c r="DC268">
        <f t="shared" si="35"/>
        <v>0</v>
      </c>
    </row>
    <row r="269" spans="1:107" x14ac:dyDescent="0.2">
      <c r="A269">
        <f>ROW(Source!A2093)</f>
        <v>2093</v>
      </c>
      <c r="B269">
        <v>36286615</v>
      </c>
      <c r="C269">
        <v>36292477</v>
      </c>
      <c r="D269">
        <v>34885945</v>
      </c>
      <c r="E269">
        <v>1</v>
      </c>
      <c r="F269">
        <v>1</v>
      </c>
      <c r="G269">
        <v>23</v>
      </c>
      <c r="H269">
        <v>2</v>
      </c>
      <c r="I269" t="s">
        <v>430</v>
      </c>
      <c r="J269" t="s">
        <v>431</v>
      </c>
      <c r="K269" t="s">
        <v>432</v>
      </c>
      <c r="L269">
        <v>1368</v>
      </c>
      <c r="N269">
        <v>1011</v>
      </c>
      <c r="O269" t="s">
        <v>354</v>
      </c>
      <c r="P269" t="s">
        <v>354</v>
      </c>
      <c r="Q269">
        <v>1</v>
      </c>
      <c r="W269">
        <v>0</v>
      </c>
      <c r="X269">
        <v>-504945243</v>
      </c>
      <c r="Y269">
        <v>2.08</v>
      </c>
      <c r="AA269">
        <v>0</v>
      </c>
      <c r="AB269">
        <v>1095.69</v>
      </c>
      <c r="AC269">
        <v>472.96</v>
      </c>
      <c r="AD269">
        <v>0</v>
      </c>
      <c r="AE269">
        <v>0</v>
      </c>
      <c r="AF269">
        <v>1095.69</v>
      </c>
      <c r="AG269">
        <v>472.96</v>
      </c>
      <c r="AH269">
        <v>0</v>
      </c>
      <c r="AI269">
        <v>1</v>
      </c>
      <c r="AJ269">
        <v>1</v>
      </c>
      <c r="AK269">
        <v>1</v>
      </c>
      <c r="AL269">
        <v>1</v>
      </c>
      <c r="AN269">
        <v>0</v>
      </c>
      <c r="AO269">
        <v>1</v>
      </c>
      <c r="AP269">
        <v>0</v>
      </c>
      <c r="AQ269">
        <v>0</v>
      </c>
      <c r="AR269">
        <v>0</v>
      </c>
      <c r="AS269" t="s">
        <v>3</v>
      </c>
      <c r="AT269">
        <v>2.08</v>
      </c>
      <c r="AU269" t="s">
        <v>3</v>
      </c>
      <c r="AV269">
        <v>0</v>
      </c>
      <c r="AW269">
        <v>2</v>
      </c>
      <c r="AX269">
        <v>36292487</v>
      </c>
      <c r="AY269">
        <v>1</v>
      </c>
      <c r="AZ269">
        <v>0</v>
      </c>
      <c r="BA269">
        <v>262</v>
      </c>
      <c r="BB269">
        <v>0</v>
      </c>
      <c r="BC269">
        <v>0</v>
      </c>
      <c r="BD269">
        <v>0</v>
      </c>
      <c r="BE269">
        <v>0</v>
      </c>
      <c r="BF269">
        <v>0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0</v>
      </c>
      <c r="BP269">
        <v>0</v>
      </c>
      <c r="BQ269">
        <v>0</v>
      </c>
      <c r="BR269">
        <v>0</v>
      </c>
      <c r="BS269">
        <v>0</v>
      </c>
      <c r="BT269">
        <v>0</v>
      </c>
      <c r="BU269">
        <v>0</v>
      </c>
      <c r="BV269">
        <v>0</v>
      </c>
      <c r="BW269">
        <v>0</v>
      </c>
      <c r="CX269">
        <f>Y269*Source!I2093</f>
        <v>0</v>
      </c>
      <c r="CY269">
        <f>AB269</f>
        <v>1095.69</v>
      </c>
      <c r="CZ269">
        <f>AF269</f>
        <v>1095.69</v>
      </c>
      <c r="DA269">
        <f>AJ269</f>
        <v>1</v>
      </c>
      <c r="DB269">
        <f t="shared" si="34"/>
        <v>2279.04</v>
      </c>
      <c r="DC269">
        <f t="shared" si="35"/>
        <v>983.76</v>
      </c>
    </row>
    <row r="270" spans="1:107" x14ac:dyDescent="0.2">
      <c r="A270">
        <f>ROW(Source!A2093)</f>
        <v>2093</v>
      </c>
      <c r="B270">
        <v>36286615</v>
      </c>
      <c r="C270">
        <v>36292477</v>
      </c>
      <c r="D270">
        <v>34886098</v>
      </c>
      <c r="E270">
        <v>1</v>
      </c>
      <c r="F270">
        <v>1</v>
      </c>
      <c r="G270">
        <v>23</v>
      </c>
      <c r="H270">
        <v>2</v>
      </c>
      <c r="I270" t="s">
        <v>433</v>
      </c>
      <c r="J270" t="s">
        <v>434</v>
      </c>
      <c r="K270" t="s">
        <v>435</v>
      </c>
      <c r="L270">
        <v>1368</v>
      </c>
      <c r="N270">
        <v>1011</v>
      </c>
      <c r="O270" t="s">
        <v>354</v>
      </c>
      <c r="P270" t="s">
        <v>354</v>
      </c>
      <c r="Q270">
        <v>1</v>
      </c>
      <c r="W270">
        <v>0</v>
      </c>
      <c r="X270">
        <v>1724670808</v>
      </c>
      <c r="Y270">
        <v>2.08</v>
      </c>
      <c r="AA270">
        <v>0</v>
      </c>
      <c r="AB270">
        <v>388.78</v>
      </c>
      <c r="AC270">
        <v>184.33</v>
      </c>
      <c r="AD270">
        <v>0</v>
      </c>
      <c r="AE270">
        <v>0</v>
      </c>
      <c r="AF270">
        <v>388.78</v>
      </c>
      <c r="AG270">
        <v>184.33</v>
      </c>
      <c r="AH270">
        <v>0</v>
      </c>
      <c r="AI270">
        <v>1</v>
      </c>
      <c r="AJ270">
        <v>1</v>
      </c>
      <c r="AK270">
        <v>1</v>
      </c>
      <c r="AL270">
        <v>1</v>
      </c>
      <c r="AN270">
        <v>0</v>
      </c>
      <c r="AO270">
        <v>1</v>
      </c>
      <c r="AP270">
        <v>0</v>
      </c>
      <c r="AQ270">
        <v>0</v>
      </c>
      <c r="AR270">
        <v>0</v>
      </c>
      <c r="AS270" t="s">
        <v>3</v>
      </c>
      <c r="AT270">
        <v>2.08</v>
      </c>
      <c r="AU270" t="s">
        <v>3</v>
      </c>
      <c r="AV270">
        <v>0</v>
      </c>
      <c r="AW270">
        <v>2</v>
      </c>
      <c r="AX270">
        <v>36292488</v>
      </c>
      <c r="AY270">
        <v>1</v>
      </c>
      <c r="AZ270">
        <v>0</v>
      </c>
      <c r="BA270">
        <v>263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0</v>
      </c>
      <c r="BP270">
        <v>0</v>
      </c>
      <c r="BQ270">
        <v>0</v>
      </c>
      <c r="BR270">
        <v>0</v>
      </c>
      <c r="BS270">
        <v>0</v>
      </c>
      <c r="BT270">
        <v>0</v>
      </c>
      <c r="BU270">
        <v>0</v>
      </c>
      <c r="BV270">
        <v>0</v>
      </c>
      <c r="BW270">
        <v>0</v>
      </c>
      <c r="CX270">
        <f>Y270*Source!I2093</f>
        <v>0</v>
      </c>
      <c r="CY270">
        <f>AB270</f>
        <v>388.78</v>
      </c>
      <c r="CZ270">
        <f>AF270</f>
        <v>388.78</v>
      </c>
      <c r="DA270">
        <f>AJ270</f>
        <v>1</v>
      </c>
      <c r="DB270">
        <f t="shared" si="34"/>
        <v>808.66</v>
      </c>
      <c r="DC270">
        <f t="shared" si="35"/>
        <v>383.41</v>
      </c>
    </row>
    <row r="271" spans="1:107" x14ac:dyDescent="0.2">
      <c r="A271">
        <f>ROW(Source!A2093)</f>
        <v>2093</v>
      </c>
      <c r="B271">
        <v>36286615</v>
      </c>
      <c r="C271">
        <v>36292477</v>
      </c>
      <c r="D271">
        <v>34886101</v>
      </c>
      <c r="E271">
        <v>1</v>
      </c>
      <c r="F271">
        <v>1</v>
      </c>
      <c r="G271">
        <v>23</v>
      </c>
      <c r="H271">
        <v>2</v>
      </c>
      <c r="I271" t="s">
        <v>397</v>
      </c>
      <c r="J271" t="s">
        <v>398</v>
      </c>
      <c r="K271" t="s">
        <v>399</v>
      </c>
      <c r="L271">
        <v>1368</v>
      </c>
      <c r="N271">
        <v>1011</v>
      </c>
      <c r="O271" t="s">
        <v>354</v>
      </c>
      <c r="P271" t="s">
        <v>354</v>
      </c>
      <c r="Q271">
        <v>1</v>
      </c>
      <c r="W271">
        <v>0</v>
      </c>
      <c r="X271">
        <v>98306237</v>
      </c>
      <c r="Y271">
        <v>0.81</v>
      </c>
      <c r="AA271">
        <v>0</v>
      </c>
      <c r="AB271">
        <v>1869.26</v>
      </c>
      <c r="AC271">
        <v>392.58</v>
      </c>
      <c r="AD271">
        <v>0</v>
      </c>
      <c r="AE271">
        <v>0</v>
      </c>
      <c r="AF271">
        <v>1869.26</v>
      </c>
      <c r="AG271">
        <v>392.58</v>
      </c>
      <c r="AH271">
        <v>0</v>
      </c>
      <c r="AI271">
        <v>1</v>
      </c>
      <c r="AJ271">
        <v>1</v>
      </c>
      <c r="AK271">
        <v>1</v>
      </c>
      <c r="AL271">
        <v>1</v>
      </c>
      <c r="AN271">
        <v>0</v>
      </c>
      <c r="AO271">
        <v>1</v>
      </c>
      <c r="AP271">
        <v>0</v>
      </c>
      <c r="AQ271">
        <v>0</v>
      </c>
      <c r="AR271">
        <v>0</v>
      </c>
      <c r="AS271" t="s">
        <v>3</v>
      </c>
      <c r="AT271">
        <v>0.81</v>
      </c>
      <c r="AU271" t="s">
        <v>3</v>
      </c>
      <c r="AV271">
        <v>0</v>
      </c>
      <c r="AW271">
        <v>2</v>
      </c>
      <c r="AX271">
        <v>36292489</v>
      </c>
      <c r="AY271">
        <v>1</v>
      </c>
      <c r="AZ271">
        <v>0</v>
      </c>
      <c r="BA271">
        <v>264</v>
      </c>
      <c r="BB271">
        <v>0</v>
      </c>
      <c r="BC271">
        <v>0</v>
      </c>
      <c r="BD271">
        <v>0</v>
      </c>
      <c r="BE271">
        <v>0</v>
      </c>
      <c r="BF271">
        <v>0</v>
      </c>
      <c r="BG271">
        <v>0</v>
      </c>
      <c r="BH271">
        <v>0</v>
      </c>
      <c r="BI271">
        <v>0</v>
      </c>
      <c r="BJ271">
        <v>0</v>
      </c>
      <c r="BK271">
        <v>0</v>
      </c>
      <c r="BL271">
        <v>0</v>
      </c>
      <c r="BM271">
        <v>0</v>
      </c>
      <c r="BN271">
        <v>0</v>
      </c>
      <c r="BO271">
        <v>0</v>
      </c>
      <c r="BP271">
        <v>0</v>
      </c>
      <c r="BQ271">
        <v>0</v>
      </c>
      <c r="BR271">
        <v>0</v>
      </c>
      <c r="BS271">
        <v>0</v>
      </c>
      <c r="BT271">
        <v>0</v>
      </c>
      <c r="BU271">
        <v>0</v>
      </c>
      <c r="BV271">
        <v>0</v>
      </c>
      <c r="BW271">
        <v>0</v>
      </c>
      <c r="CX271">
        <f>Y271*Source!I2093</f>
        <v>0</v>
      </c>
      <c r="CY271">
        <f>AB271</f>
        <v>1869.26</v>
      </c>
      <c r="CZ271">
        <f>AF271</f>
        <v>1869.26</v>
      </c>
      <c r="DA271">
        <f>AJ271</f>
        <v>1</v>
      </c>
      <c r="DB271">
        <f t="shared" si="34"/>
        <v>1514.1</v>
      </c>
      <c r="DC271">
        <f t="shared" si="35"/>
        <v>317.99</v>
      </c>
    </row>
    <row r="272" spans="1:107" x14ac:dyDescent="0.2">
      <c r="A272">
        <f>ROW(Source!A2093)</f>
        <v>2093</v>
      </c>
      <c r="B272">
        <v>36286615</v>
      </c>
      <c r="C272">
        <v>36292477</v>
      </c>
      <c r="D272">
        <v>34886125</v>
      </c>
      <c r="E272">
        <v>1</v>
      </c>
      <c r="F272">
        <v>1</v>
      </c>
      <c r="G272">
        <v>23</v>
      </c>
      <c r="H272">
        <v>2</v>
      </c>
      <c r="I272" t="s">
        <v>406</v>
      </c>
      <c r="J272" t="s">
        <v>407</v>
      </c>
      <c r="K272" t="s">
        <v>408</v>
      </c>
      <c r="L272">
        <v>1368</v>
      </c>
      <c r="N272">
        <v>1011</v>
      </c>
      <c r="O272" t="s">
        <v>354</v>
      </c>
      <c r="P272" t="s">
        <v>354</v>
      </c>
      <c r="Q272">
        <v>1</v>
      </c>
      <c r="W272">
        <v>0</v>
      </c>
      <c r="X272">
        <v>-487494702</v>
      </c>
      <c r="Y272">
        <v>1.94</v>
      </c>
      <c r="AA272">
        <v>0</v>
      </c>
      <c r="AB272">
        <v>1297.54</v>
      </c>
      <c r="AC272">
        <v>549.04</v>
      </c>
      <c r="AD272">
        <v>0</v>
      </c>
      <c r="AE272">
        <v>0</v>
      </c>
      <c r="AF272">
        <v>1297.54</v>
      </c>
      <c r="AG272">
        <v>549.04</v>
      </c>
      <c r="AH272">
        <v>0</v>
      </c>
      <c r="AI272">
        <v>1</v>
      </c>
      <c r="AJ272">
        <v>1</v>
      </c>
      <c r="AK272">
        <v>1</v>
      </c>
      <c r="AL272">
        <v>1</v>
      </c>
      <c r="AN272">
        <v>0</v>
      </c>
      <c r="AO272">
        <v>1</v>
      </c>
      <c r="AP272">
        <v>0</v>
      </c>
      <c r="AQ272">
        <v>0</v>
      </c>
      <c r="AR272">
        <v>0</v>
      </c>
      <c r="AS272" t="s">
        <v>3</v>
      </c>
      <c r="AT272">
        <v>1.94</v>
      </c>
      <c r="AU272" t="s">
        <v>3</v>
      </c>
      <c r="AV272">
        <v>0</v>
      </c>
      <c r="AW272">
        <v>2</v>
      </c>
      <c r="AX272">
        <v>36292490</v>
      </c>
      <c r="AY272">
        <v>1</v>
      </c>
      <c r="AZ272">
        <v>0</v>
      </c>
      <c r="BA272">
        <v>265</v>
      </c>
      <c r="BB272">
        <v>0</v>
      </c>
      <c r="BC272">
        <v>0</v>
      </c>
      <c r="BD272">
        <v>0</v>
      </c>
      <c r="BE272">
        <v>0</v>
      </c>
      <c r="BF272">
        <v>0</v>
      </c>
      <c r="BG272">
        <v>0</v>
      </c>
      <c r="BH272">
        <v>0</v>
      </c>
      <c r="BI272">
        <v>0</v>
      </c>
      <c r="BJ272">
        <v>0</v>
      </c>
      <c r="BK272">
        <v>0</v>
      </c>
      <c r="BL272">
        <v>0</v>
      </c>
      <c r="BM272">
        <v>0</v>
      </c>
      <c r="BN272">
        <v>0</v>
      </c>
      <c r="BO272">
        <v>0</v>
      </c>
      <c r="BP272">
        <v>0</v>
      </c>
      <c r="BQ272">
        <v>0</v>
      </c>
      <c r="BR272">
        <v>0</v>
      </c>
      <c r="BS272">
        <v>0</v>
      </c>
      <c r="BT272">
        <v>0</v>
      </c>
      <c r="BU272">
        <v>0</v>
      </c>
      <c r="BV272">
        <v>0</v>
      </c>
      <c r="BW272">
        <v>0</v>
      </c>
      <c r="CX272">
        <f>Y272*Source!I2093</f>
        <v>0</v>
      </c>
      <c r="CY272">
        <f>AB272</f>
        <v>1297.54</v>
      </c>
      <c r="CZ272">
        <f>AF272</f>
        <v>1297.54</v>
      </c>
      <c r="DA272">
        <f>AJ272</f>
        <v>1</v>
      </c>
      <c r="DB272">
        <f t="shared" si="34"/>
        <v>2517.23</v>
      </c>
      <c r="DC272">
        <f t="shared" si="35"/>
        <v>1065.1400000000001</v>
      </c>
    </row>
    <row r="273" spans="1:107" x14ac:dyDescent="0.2">
      <c r="A273">
        <f>ROW(Source!A2093)</f>
        <v>2093</v>
      </c>
      <c r="B273">
        <v>36286615</v>
      </c>
      <c r="C273">
        <v>36292477</v>
      </c>
      <c r="D273">
        <v>34886091</v>
      </c>
      <c r="E273">
        <v>1</v>
      </c>
      <c r="F273">
        <v>1</v>
      </c>
      <c r="G273">
        <v>23</v>
      </c>
      <c r="H273">
        <v>2</v>
      </c>
      <c r="I273" t="s">
        <v>409</v>
      </c>
      <c r="J273" t="s">
        <v>410</v>
      </c>
      <c r="K273" t="s">
        <v>411</v>
      </c>
      <c r="L273">
        <v>1368</v>
      </c>
      <c r="N273">
        <v>1011</v>
      </c>
      <c r="O273" t="s">
        <v>354</v>
      </c>
      <c r="P273" t="s">
        <v>354</v>
      </c>
      <c r="Q273">
        <v>1</v>
      </c>
      <c r="W273">
        <v>0</v>
      </c>
      <c r="X273">
        <v>216953472</v>
      </c>
      <c r="Y273">
        <v>0.65</v>
      </c>
      <c r="AA273">
        <v>0</v>
      </c>
      <c r="AB273">
        <v>1772.7</v>
      </c>
      <c r="AC273">
        <v>583.58000000000004</v>
      </c>
      <c r="AD273">
        <v>0</v>
      </c>
      <c r="AE273">
        <v>0</v>
      </c>
      <c r="AF273">
        <v>1772.7</v>
      </c>
      <c r="AG273">
        <v>583.58000000000004</v>
      </c>
      <c r="AH273">
        <v>0</v>
      </c>
      <c r="AI273">
        <v>1</v>
      </c>
      <c r="AJ273">
        <v>1</v>
      </c>
      <c r="AK273">
        <v>1</v>
      </c>
      <c r="AL273">
        <v>1</v>
      </c>
      <c r="AN273">
        <v>0</v>
      </c>
      <c r="AO273">
        <v>1</v>
      </c>
      <c r="AP273">
        <v>0</v>
      </c>
      <c r="AQ273">
        <v>0</v>
      </c>
      <c r="AR273">
        <v>0</v>
      </c>
      <c r="AS273" t="s">
        <v>3</v>
      </c>
      <c r="AT273">
        <v>0.65</v>
      </c>
      <c r="AU273" t="s">
        <v>3</v>
      </c>
      <c r="AV273">
        <v>0</v>
      </c>
      <c r="AW273">
        <v>2</v>
      </c>
      <c r="AX273">
        <v>36292491</v>
      </c>
      <c r="AY273">
        <v>1</v>
      </c>
      <c r="AZ273">
        <v>0</v>
      </c>
      <c r="BA273">
        <v>266</v>
      </c>
      <c r="BB273">
        <v>0</v>
      </c>
      <c r="BC273">
        <v>0</v>
      </c>
      <c r="BD273">
        <v>0</v>
      </c>
      <c r="BE273">
        <v>0</v>
      </c>
      <c r="BF273">
        <v>0</v>
      </c>
      <c r="BG273">
        <v>0</v>
      </c>
      <c r="BH273">
        <v>0</v>
      </c>
      <c r="BI273">
        <v>0</v>
      </c>
      <c r="BJ273">
        <v>0</v>
      </c>
      <c r="BK273">
        <v>0</v>
      </c>
      <c r="BL273">
        <v>0</v>
      </c>
      <c r="BM273">
        <v>0</v>
      </c>
      <c r="BN273">
        <v>0</v>
      </c>
      <c r="BO273">
        <v>0</v>
      </c>
      <c r="BP273">
        <v>0</v>
      </c>
      <c r="BQ273">
        <v>0</v>
      </c>
      <c r="BR273">
        <v>0</v>
      </c>
      <c r="BS273">
        <v>0</v>
      </c>
      <c r="BT273">
        <v>0</v>
      </c>
      <c r="BU273">
        <v>0</v>
      </c>
      <c r="BV273">
        <v>0</v>
      </c>
      <c r="BW273">
        <v>0</v>
      </c>
      <c r="CX273">
        <f>Y273*Source!I2093</f>
        <v>0</v>
      </c>
      <c r="CY273">
        <f>AB273</f>
        <v>1772.7</v>
      </c>
      <c r="CZ273">
        <f>AF273</f>
        <v>1772.7</v>
      </c>
      <c r="DA273">
        <f>AJ273</f>
        <v>1</v>
      </c>
      <c r="DB273">
        <f t="shared" si="34"/>
        <v>1152.26</v>
      </c>
      <c r="DC273">
        <f t="shared" si="35"/>
        <v>379.33</v>
      </c>
    </row>
    <row r="274" spans="1:107" x14ac:dyDescent="0.2">
      <c r="A274">
        <f>ROW(Source!A2093)</f>
        <v>2093</v>
      </c>
      <c r="B274">
        <v>36286615</v>
      </c>
      <c r="C274">
        <v>36292477</v>
      </c>
      <c r="D274">
        <v>34887992</v>
      </c>
      <c r="E274">
        <v>1</v>
      </c>
      <c r="F274">
        <v>1</v>
      </c>
      <c r="G274">
        <v>23</v>
      </c>
      <c r="H274">
        <v>3</v>
      </c>
      <c r="I274" t="s">
        <v>436</v>
      </c>
      <c r="J274" t="s">
        <v>437</v>
      </c>
      <c r="K274" t="s">
        <v>438</v>
      </c>
      <c r="L274">
        <v>1339</v>
      </c>
      <c r="N274">
        <v>1007</v>
      </c>
      <c r="O274" t="s">
        <v>125</v>
      </c>
      <c r="P274" t="s">
        <v>125</v>
      </c>
      <c r="Q274">
        <v>1</v>
      </c>
      <c r="W274">
        <v>0</v>
      </c>
      <c r="X274">
        <v>1851259400</v>
      </c>
      <c r="Y274">
        <v>110</v>
      </c>
      <c r="AA274">
        <v>600.76</v>
      </c>
      <c r="AB274">
        <v>0</v>
      </c>
      <c r="AC274">
        <v>0</v>
      </c>
      <c r="AD274">
        <v>0</v>
      </c>
      <c r="AE274">
        <v>600.76</v>
      </c>
      <c r="AF274">
        <v>0</v>
      </c>
      <c r="AG274">
        <v>0</v>
      </c>
      <c r="AH274">
        <v>0</v>
      </c>
      <c r="AI274">
        <v>1</v>
      </c>
      <c r="AJ274">
        <v>1</v>
      </c>
      <c r="AK274">
        <v>1</v>
      </c>
      <c r="AL274">
        <v>1</v>
      </c>
      <c r="AN274">
        <v>0</v>
      </c>
      <c r="AO274">
        <v>1</v>
      </c>
      <c r="AP274">
        <v>0</v>
      </c>
      <c r="AQ274">
        <v>0</v>
      </c>
      <c r="AR274">
        <v>0</v>
      </c>
      <c r="AS274" t="s">
        <v>3</v>
      </c>
      <c r="AT274">
        <v>110</v>
      </c>
      <c r="AU274" t="s">
        <v>3</v>
      </c>
      <c r="AV274">
        <v>0</v>
      </c>
      <c r="AW274">
        <v>2</v>
      </c>
      <c r="AX274">
        <v>36292492</v>
      </c>
      <c r="AY274">
        <v>1</v>
      </c>
      <c r="AZ274">
        <v>0</v>
      </c>
      <c r="BA274">
        <v>267</v>
      </c>
      <c r="BB274">
        <v>0</v>
      </c>
      <c r="BC274">
        <v>0</v>
      </c>
      <c r="BD274">
        <v>0</v>
      </c>
      <c r="BE274">
        <v>0</v>
      </c>
      <c r="BF274">
        <v>0</v>
      </c>
      <c r="BG274">
        <v>0</v>
      </c>
      <c r="BH274">
        <v>0</v>
      </c>
      <c r="BI274">
        <v>0</v>
      </c>
      <c r="BJ274">
        <v>0</v>
      </c>
      <c r="BK274">
        <v>0</v>
      </c>
      <c r="BL274">
        <v>0</v>
      </c>
      <c r="BM274">
        <v>0</v>
      </c>
      <c r="BN274">
        <v>0</v>
      </c>
      <c r="BO274">
        <v>0</v>
      </c>
      <c r="BP274">
        <v>0</v>
      </c>
      <c r="BQ274">
        <v>0</v>
      </c>
      <c r="BR274">
        <v>0</v>
      </c>
      <c r="BS274">
        <v>0</v>
      </c>
      <c r="BT274">
        <v>0</v>
      </c>
      <c r="BU274">
        <v>0</v>
      </c>
      <c r="BV274">
        <v>0</v>
      </c>
      <c r="BW274">
        <v>0</v>
      </c>
      <c r="CX274">
        <f>Y274*Source!I2093</f>
        <v>0</v>
      </c>
      <c r="CY274">
        <f>AA274</f>
        <v>600.76</v>
      </c>
      <c r="CZ274">
        <f>AE274</f>
        <v>600.76</v>
      </c>
      <c r="DA274">
        <f>AI274</f>
        <v>1</v>
      </c>
      <c r="DB274">
        <f t="shared" ref="DB274:DB299" si="39">ROUND(ROUND(AT274*CZ274,2),6)</f>
        <v>66083.600000000006</v>
      </c>
      <c r="DC274">
        <f t="shared" ref="DC274:DC299" si="40">ROUND(ROUND(AT274*AG274,2),6)</f>
        <v>0</v>
      </c>
    </row>
    <row r="275" spans="1:107" x14ac:dyDescent="0.2">
      <c r="A275">
        <f>ROW(Source!A2093)</f>
        <v>2093</v>
      </c>
      <c r="B275">
        <v>36286615</v>
      </c>
      <c r="C275">
        <v>36292477</v>
      </c>
      <c r="D275">
        <v>34888734</v>
      </c>
      <c r="E275">
        <v>1</v>
      </c>
      <c r="F275">
        <v>1</v>
      </c>
      <c r="G275">
        <v>23</v>
      </c>
      <c r="H275">
        <v>3</v>
      </c>
      <c r="I275" t="s">
        <v>415</v>
      </c>
      <c r="J275" t="s">
        <v>416</v>
      </c>
      <c r="K275" t="s">
        <v>417</v>
      </c>
      <c r="L275">
        <v>1339</v>
      </c>
      <c r="N275">
        <v>1007</v>
      </c>
      <c r="O275" t="s">
        <v>125</v>
      </c>
      <c r="P275" t="s">
        <v>125</v>
      </c>
      <c r="Q275">
        <v>1</v>
      </c>
      <c r="W275">
        <v>0</v>
      </c>
      <c r="X275">
        <v>209670377</v>
      </c>
      <c r="Y275">
        <v>5</v>
      </c>
      <c r="AA275">
        <v>32.25</v>
      </c>
      <c r="AB275">
        <v>0</v>
      </c>
      <c r="AC275">
        <v>0</v>
      </c>
      <c r="AD275">
        <v>0</v>
      </c>
      <c r="AE275">
        <v>32.25</v>
      </c>
      <c r="AF275">
        <v>0</v>
      </c>
      <c r="AG275">
        <v>0</v>
      </c>
      <c r="AH275">
        <v>0</v>
      </c>
      <c r="AI275">
        <v>1</v>
      </c>
      <c r="AJ275">
        <v>1</v>
      </c>
      <c r="AK275">
        <v>1</v>
      </c>
      <c r="AL275">
        <v>1</v>
      </c>
      <c r="AN275">
        <v>0</v>
      </c>
      <c r="AO275">
        <v>1</v>
      </c>
      <c r="AP275">
        <v>0</v>
      </c>
      <c r="AQ275">
        <v>0</v>
      </c>
      <c r="AR275">
        <v>0</v>
      </c>
      <c r="AS275" t="s">
        <v>3</v>
      </c>
      <c r="AT275">
        <v>5</v>
      </c>
      <c r="AU275" t="s">
        <v>3</v>
      </c>
      <c r="AV275">
        <v>0</v>
      </c>
      <c r="AW275">
        <v>2</v>
      </c>
      <c r="AX275">
        <v>36292493</v>
      </c>
      <c r="AY275">
        <v>1</v>
      </c>
      <c r="AZ275">
        <v>0</v>
      </c>
      <c r="BA275">
        <v>268</v>
      </c>
      <c r="BB275">
        <v>0</v>
      </c>
      <c r="BC275">
        <v>0</v>
      </c>
      <c r="BD275">
        <v>0</v>
      </c>
      <c r="BE275">
        <v>0</v>
      </c>
      <c r="BF275">
        <v>0</v>
      </c>
      <c r="BG275">
        <v>0</v>
      </c>
      <c r="BH275">
        <v>0</v>
      </c>
      <c r="BI275">
        <v>0</v>
      </c>
      <c r="BJ275">
        <v>0</v>
      </c>
      <c r="BK275">
        <v>0</v>
      </c>
      <c r="BL275">
        <v>0</v>
      </c>
      <c r="BM275">
        <v>0</v>
      </c>
      <c r="BN275">
        <v>0</v>
      </c>
      <c r="BO275">
        <v>0</v>
      </c>
      <c r="BP275">
        <v>0</v>
      </c>
      <c r="BQ275">
        <v>0</v>
      </c>
      <c r="BR275">
        <v>0</v>
      </c>
      <c r="BS275">
        <v>0</v>
      </c>
      <c r="BT275">
        <v>0</v>
      </c>
      <c r="BU275">
        <v>0</v>
      </c>
      <c r="BV275">
        <v>0</v>
      </c>
      <c r="BW275">
        <v>0</v>
      </c>
      <c r="CX275">
        <f>Y275*Source!I2093</f>
        <v>0</v>
      </c>
      <c r="CY275">
        <f>AA275</f>
        <v>32.25</v>
      </c>
      <c r="CZ275">
        <f>AE275</f>
        <v>32.25</v>
      </c>
      <c r="DA275">
        <f>AI275</f>
        <v>1</v>
      </c>
      <c r="DB275">
        <f t="shared" si="39"/>
        <v>161.25</v>
      </c>
      <c r="DC275">
        <f t="shared" si="40"/>
        <v>0</v>
      </c>
    </row>
    <row r="276" spans="1:107" x14ac:dyDescent="0.2">
      <c r="A276">
        <f>ROW(Source!A2094)</f>
        <v>2094</v>
      </c>
      <c r="B276">
        <v>36286615</v>
      </c>
      <c r="C276">
        <v>36292494</v>
      </c>
      <c r="D276">
        <v>34861490</v>
      </c>
      <c r="E276">
        <v>23</v>
      </c>
      <c r="F276">
        <v>1</v>
      </c>
      <c r="G276">
        <v>23</v>
      </c>
      <c r="H276">
        <v>1</v>
      </c>
      <c r="I276" t="s">
        <v>348</v>
      </c>
      <c r="J276" t="s">
        <v>3</v>
      </c>
      <c r="K276" t="s">
        <v>349</v>
      </c>
      <c r="L276">
        <v>1191</v>
      </c>
      <c r="N276">
        <v>1013</v>
      </c>
      <c r="O276" t="s">
        <v>350</v>
      </c>
      <c r="P276" t="s">
        <v>350</v>
      </c>
      <c r="Q276">
        <v>1</v>
      </c>
      <c r="W276">
        <v>0</v>
      </c>
      <c r="X276">
        <v>476480486</v>
      </c>
      <c r="Y276">
        <v>24.84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1</v>
      </c>
      <c r="AJ276">
        <v>1</v>
      </c>
      <c r="AK276">
        <v>1</v>
      </c>
      <c r="AL276">
        <v>1</v>
      </c>
      <c r="AN276">
        <v>0</v>
      </c>
      <c r="AO276">
        <v>1</v>
      </c>
      <c r="AP276">
        <v>0</v>
      </c>
      <c r="AQ276">
        <v>0</v>
      </c>
      <c r="AR276">
        <v>0</v>
      </c>
      <c r="AS276" t="s">
        <v>3</v>
      </c>
      <c r="AT276">
        <v>24.84</v>
      </c>
      <c r="AU276" t="s">
        <v>3</v>
      </c>
      <c r="AV276">
        <v>1</v>
      </c>
      <c r="AW276">
        <v>2</v>
      </c>
      <c r="AX276">
        <v>36292504</v>
      </c>
      <c r="AY276">
        <v>1</v>
      </c>
      <c r="AZ276">
        <v>0</v>
      </c>
      <c r="BA276">
        <v>269</v>
      </c>
      <c r="BB276">
        <v>0</v>
      </c>
      <c r="BC276">
        <v>0</v>
      </c>
      <c r="BD276">
        <v>0</v>
      </c>
      <c r="BE276">
        <v>0</v>
      </c>
      <c r="BF276">
        <v>0</v>
      </c>
      <c r="BG276">
        <v>0</v>
      </c>
      <c r="BH276">
        <v>0</v>
      </c>
      <c r="BI276">
        <v>0</v>
      </c>
      <c r="BJ276">
        <v>0</v>
      </c>
      <c r="BK276">
        <v>0</v>
      </c>
      <c r="BL276">
        <v>0</v>
      </c>
      <c r="BM276">
        <v>0</v>
      </c>
      <c r="BN276">
        <v>0</v>
      </c>
      <c r="BO276">
        <v>0</v>
      </c>
      <c r="BP276">
        <v>0</v>
      </c>
      <c r="BQ276">
        <v>0</v>
      </c>
      <c r="BR276">
        <v>0</v>
      </c>
      <c r="BS276">
        <v>0</v>
      </c>
      <c r="BT276">
        <v>0</v>
      </c>
      <c r="BU276">
        <v>0</v>
      </c>
      <c r="BV276">
        <v>0</v>
      </c>
      <c r="BW276">
        <v>0</v>
      </c>
      <c r="CX276">
        <f>Y276*Source!I2094</f>
        <v>0</v>
      </c>
      <c r="CY276">
        <f>AD276</f>
        <v>0</v>
      </c>
      <c r="CZ276">
        <f>AH276</f>
        <v>0</v>
      </c>
      <c r="DA276">
        <f>AL276</f>
        <v>1</v>
      </c>
      <c r="DB276">
        <f t="shared" si="39"/>
        <v>0</v>
      </c>
      <c r="DC276">
        <f t="shared" si="40"/>
        <v>0</v>
      </c>
    </row>
    <row r="277" spans="1:107" x14ac:dyDescent="0.2">
      <c r="A277">
        <f>ROW(Source!A2094)</f>
        <v>2094</v>
      </c>
      <c r="B277">
        <v>36286615</v>
      </c>
      <c r="C277">
        <v>36292494</v>
      </c>
      <c r="D277">
        <v>34885924</v>
      </c>
      <c r="E277">
        <v>1</v>
      </c>
      <c r="F277">
        <v>1</v>
      </c>
      <c r="G277">
        <v>23</v>
      </c>
      <c r="H277">
        <v>2</v>
      </c>
      <c r="I277" t="s">
        <v>394</v>
      </c>
      <c r="J277" t="s">
        <v>395</v>
      </c>
      <c r="K277" t="s">
        <v>396</v>
      </c>
      <c r="L277">
        <v>1368</v>
      </c>
      <c r="N277">
        <v>1011</v>
      </c>
      <c r="O277" t="s">
        <v>354</v>
      </c>
      <c r="P277" t="s">
        <v>354</v>
      </c>
      <c r="Q277">
        <v>1</v>
      </c>
      <c r="W277">
        <v>0</v>
      </c>
      <c r="X277">
        <v>1363826350</v>
      </c>
      <c r="Y277">
        <v>2.94</v>
      </c>
      <c r="AA277">
        <v>0</v>
      </c>
      <c r="AB277">
        <v>833.19</v>
      </c>
      <c r="AC277">
        <v>426.11</v>
      </c>
      <c r="AD277">
        <v>0</v>
      </c>
      <c r="AE277">
        <v>0</v>
      </c>
      <c r="AF277">
        <v>833.19</v>
      </c>
      <c r="AG277">
        <v>426.11</v>
      </c>
      <c r="AH277">
        <v>0</v>
      </c>
      <c r="AI277">
        <v>1</v>
      </c>
      <c r="AJ277">
        <v>1</v>
      </c>
      <c r="AK277">
        <v>1</v>
      </c>
      <c r="AL277">
        <v>1</v>
      </c>
      <c r="AN277">
        <v>0</v>
      </c>
      <c r="AO277">
        <v>1</v>
      </c>
      <c r="AP277">
        <v>0</v>
      </c>
      <c r="AQ277">
        <v>0</v>
      </c>
      <c r="AR277">
        <v>0</v>
      </c>
      <c r="AS277" t="s">
        <v>3</v>
      </c>
      <c r="AT277">
        <v>2.94</v>
      </c>
      <c r="AU277" t="s">
        <v>3</v>
      </c>
      <c r="AV277">
        <v>0</v>
      </c>
      <c r="AW277">
        <v>2</v>
      </c>
      <c r="AX277">
        <v>36292505</v>
      </c>
      <c r="AY277">
        <v>1</v>
      </c>
      <c r="AZ277">
        <v>0</v>
      </c>
      <c r="BA277">
        <v>270</v>
      </c>
      <c r="BB277">
        <v>0</v>
      </c>
      <c r="BC277">
        <v>0</v>
      </c>
      <c r="BD277">
        <v>0</v>
      </c>
      <c r="BE277">
        <v>0</v>
      </c>
      <c r="BF277">
        <v>0</v>
      </c>
      <c r="BG277">
        <v>0</v>
      </c>
      <c r="BH277">
        <v>0</v>
      </c>
      <c r="BI277">
        <v>0</v>
      </c>
      <c r="BJ277">
        <v>0</v>
      </c>
      <c r="BK277">
        <v>0</v>
      </c>
      <c r="BL277">
        <v>0</v>
      </c>
      <c r="BM277">
        <v>0</v>
      </c>
      <c r="BN277">
        <v>0</v>
      </c>
      <c r="BO277">
        <v>0</v>
      </c>
      <c r="BP277">
        <v>0</v>
      </c>
      <c r="BQ277">
        <v>0</v>
      </c>
      <c r="BR277">
        <v>0</v>
      </c>
      <c r="BS277">
        <v>0</v>
      </c>
      <c r="BT277">
        <v>0</v>
      </c>
      <c r="BU277">
        <v>0</v>
      </c>
      <c r="BV277">
        <v>0</v>
      </c>
      <c r="BW277">
        <v>0</v>
      </c>
      <c r="CX277">
        <f>Y277*Source!I2094</f>
        <v>0</v>
      </c>
      <c r="CY277">
        <f t="shared" ref="CY277:CY282" si="41">AB277</f>
        <v>833.19</v>
      </c>
      <c r="CZ277">
        <f t="shared" ref="CZ277:CZ282" si="42">AF277</f>
        <v>833.19</v>
      </c>
      <c r="DA277">
        <f t="shared" ref="DA277:DA282" si="43">AJ277</f>
        <v>1</v>
      </c>
      <c r="DB277">
        <f t="shared" si="39"/>
        <v>2449.58</v>
      </c>
      <c r="DC277">
        <f t="shared" si="40"/>
        <v>1252.76</v>
      </c>
    </row>
    <row r="278" spans="1:107" x14ac:dyDescent="0.2">
      <c r="A278">
        <f>ROW(Source!A2094)</f>
        <v>2094</v>
      </c>
      <c r="B278">
        <v>36286615</v>
      </c>
      <c r="C278">
        <v>36292494</v>
      </c>
      <c r="D278">
        <v>34886101</v>
      </c>
      <c r="E278">
        <v>1</v>
      </c>
      <c r="F278">
        <v>1</v>
      </c>
      <c r="G278">
        <v>23</v>
      </c>
      <c r="H278">
        <v>2</v>
      </c>
      <c r="I278" t="s">
        <v>397</v>
      </c>
      <c r="J278" t="s">
        <v>398</v>
      </c>
      <c r="K278" t="s">
        <v>399</v>
      </c>
      <c r="L278">
        <v>1368</v>
      </c>
      <c r="N278">
        <v>1011</v>
      </c>
      <c r="O278" t="s">
        <v>354</v>
      </c>
      <c r="P278" t="s">
        <v>354</v>
      </c>
      <c r="Q278">
        <v>1</v>
      </c>
      <c r="W278">
        <v>0</v>
      </c>
      <c r="X278">
        <v>98306237</v>
      </c>
      <c r="Y278">
        <v>1.1399999999999999</v>
      </c>
      <c r="AA278">
        <v>0</v>
      </c>
      <c r="AB278">
        <v>1869.26</v>
      </c>
      <c r="AC278">
        <v>392.58</v>
      </c>
      <c r="AD278">
        <v>0</v>
      </c>
      <c r="AE278">
        <v>0</v>
      </c>
      <c r="AF278">
        <v>1869.26</v>
      </c>
      <c r="AG278">
        <v>392.58</v>
      </c>
      <c r="AH278">
        <v>0</v>
      </c>
      <c r="AI278">
        <v>1</v>
      </c>
      <c r="AJ278">
        <v>1</v>
      </c>
      <c r="AK278">
        <v>1</v>
      </c>
      <c r="AL278">
        <v>1</v>
      </c>
      <c r="AN278">
        <v>0</v>
      </c>
      <c r="AO278">
        <v>1</v>
      </c>
      <c r="AP278">
        <v>0</v>
      </c>
      <c r="AQ278">
        <v>0</v>
      </c>
      <c r="AR278">
        <v>0</v>
      </c>
      <c r="AS278" t="s">
        <v>3</v>
      </c>
      <c r="AT278">
        <v>1.1399999999999999</v>
      </c>
      <c r="AU278" t="s">
        <v>3</v>
      </c>
      <c r="AV278">
        <v>0</v>
      </c>
      <c r="AW278">
        <v>2</v>
      </c>
      <c r="AX278">
        <v>36292506</v>
      </c>
      <c r="AY278">
        <v>1</v>
      </c>
      <c r="AZ278">
        <v>0</v>
      </c>
      <c r="BA278">
        <v>271</v>
      </c>
      <c r="BB278">
        <v>0</v>
      </c>
      <c r="BC278">
        <v>0</v>
      </c>
      <c r="BD278">
        <v>0</v>
      </c>
      <c r="BE278">
        <v>0</v>
      </c>
      <c r="BF278">
        <v>0</v>
      </c>
      <c r="BG278">
        <v>0</v>
      </c>
      <c r="BH278">
        <v>0</v>
      </c>
      <c r="BI278">
        <v>0</v>
      </c>
      <c r="BJ278">
        <v>0</v>
      </c>
      <c r="BK278">
        <v>0</v>
      </c>
      <c r="BL278">
        <v>0</v>
      </c>
      <c r="BM278">
        <v>0</v>
      </c>
      <c r="BN278">
        <v>0</v>
      </c>
      <c r="BO278">
        <v>0</v>
      </c>
      <c r="BP278">
        <v>0</v>
      </c>
      <c r="BQ278">
        <v>0</v>
      </c>
      <c r="BR278">
        <v>0</v>
      </c>
      <c r="BS278">
        <v>0</v>
      </c>
      <c r="BT278">
        <v>0</v>
      </c>
      <c r="BU278">
        <v>0</v>
      </c>
      <c r="BV278">
        <v>0</v>
      </c>
      <c r="BW278">
        <v>0</v>
      </c>
      <c r="CX278">
        <f>Y278*Source!I2094</f>
        <v>0</v>
      </c>
      <c r="CY278">
        <f t="shared" si="41"/>
        <v>1869.26</v>
      </c>
      <c r="CZ278">
        <f t="shared" si="42"/>
        <v>1869.26</v>
      </c>
      <c r="DA278">
        <f t="shared" si="43"/>
        <v>1</v>
      </c>
      <c r="DB278">
        <f t="shared" si="39"/>
        <v>2130.96</v>
      </c>
      <c r="DC278">
        <f t="shared" si="40"/>
        <v>447.54</v>
      </c>
    </row>
    <row r="279" spans="1:107" x14ac:dyDescent="0.2">
      <c r="A279">
        <f>ROW(Source!A2094)</f>
        <v>2094</v>
      </c>
      <c r="B279">
        <v>36286615</v>
      </c>
      <c r="C279">
        <v>36292494</v>
      </c>
      <c r="D279">
        <v>34886086</v>
      </c>
      <c r="E279">
        <v>1</v>
      </c>
      <c r="F279">
        <v>1</v>
      </c>
      <c r="G279">
        <v>23</v>
      </c>
      <c r="H279">
        <v>2</v>
      </c>
      <c r="I279" t="s">
        <v>400</v>
      </c>
      <c r="J279" t="s">
        <v>401</v>
      </c>
      <c r="K279" t="s">
        <v>402</v>
      </c>
      <c r="L279">
        <v>1368</v>
      </c>
      <c r="N279">
        <v>1011</v>
      </c>
      <c r="O279" t="s">
        <v>354</v>
      </c>
      <c r="P279" t="s">
        <v>354</v>
      </c>
      <c r="Q279">
        <v>1</v>
      </c>
      <c r="W279">
        <v>0</v>
      </c>
      <c r="X279">
        <v>1569138426</v>
      </c>
      <c r="Y279">
        <v>8.9600000000000009</v>
      </c>
      <c r="AA279">
        <v>0</v>
      </c>
      <c r="AB279">
        <v>1117.3800000000001</v>
      </c>
      <c r="AC279">
        <v>453.76</v>
      </c>
      <c r="AD279">
        <v>0</v>
      </c>
      <c r="AE279">
        <v>0</v>
      </c>
      <c r="AF279">
        <v>1117.3800000000001</v>
      </c>
      <c r="AG279">
        <v>453.76</v>
      </c>
      <c r="AH279">
        <v>0</v>
      </c>
      <c r="AI279">
        <v>1</v>
      </c>
      <c r="AJ279">
        <v>1</v>
      </c>
      <c r="AK279">
        <v>1</v>
      </c>
      <c r="AL279">
        <v>1</v>
      </c>
      <c r="AN279">
        <v>0</v>
      </c>
      <c r="AO279">
        <v>1</v>
      </c>
      <c r="AP279">
        <v>0</v>
      </c>
      <c r="AQ279">
        <v>0</v>
      </c>
      <c r="AR279">
        <v>0</v>
      </c>
      <c r="AS279" t="s">
        <v>3</v>
      </c>
      <c r="AT279">
        <v>8.9600000000000009</v>
      </c>
      <c r="AU279" t="s">
        <v>3</v>
      </c>
      <c r="AV279">
        <v>0</v>
      </c>
      <c r="AW279">
        <v>2</v>
      </c>
      <c r="AX279">
        <v>36292507</v>
      </c>
      <c r="AY279">
        <v>1</v>
      </c>
      <c r="AZ279">
        <v>0</v>
      </c>
      <c r="BA279">
        <v>272</v>
      </c>
      <c r="BB279">
        <v>0</v>
      </c>
      <c r="BC279">
        <v>0</v>
      </c>
      <c r="BD279">
        <v>0</v>
      </c>
      <c r="BE279">
        <v>0</v>
      </c>
      <c r="BF279">
        <v>0</v>
      </c>
      <c r="BG279">
        <v>0</v>
      </c>
      <c r="BH279">
        <v>0</v>
      </c>
      <c r="BI279">
        <v>0</v>
      </c>
      <c r="BJ279">
        <v>0</v>
      </c>
      <c r="BK279">
        <v>0</v>
      </c>
      <c r="BL279">
        <v>0</v>
      </c>
      <c r="BM279">
        <v>0</v>
      </c>
      <c r="BN279">
        <v>0</v>
      </c>
      <c r="BO279">
        <v>0</v>
      </c>
      <c r="BP279">
        <v>0</v>
      </c>
      <c r="BQ279">
        <v>0</v>
      </c>
      <c r="BR279">
        <v>0</v>
      </c>
      <c r="BS279">
        <v>0</v>
      </c>
      <c r="BT279">
        <v>0</v>
      </c>
      <c r="BU279">
        <v>0</v>
      </c>
      <c r="BV279">
        <v>0</v>
      </c>
      <c r="BW279">
        <v>0</v>
      </c>
      <c r="CX279">
        <f>Y279*Source!I2094</f>
        <v>0</v>
      </c>
      <c r="CY279">
        <f t="shared" si="41"/>
        <v>1117.3800000000001</v>
      </c>
      <c r="CZ279">
        <f t="shared" si="42"/>
        <v>1117.3800000000001</v>
      </c>
      <c r="DA279">
        <f t="shared" si="43"/>
        <v>1</v>
      </c>
      <c r="DB279">
        <f t="shared" si="39"/>
        <v>10011.719999999999</v>
      </c>
      <c r="DC279">
        <f t="shared" si="40"/>
        <v>4065.69</v>
      </c>
    </row>
    <row r="280" spans="1:107" x14ac:dyDescent="0.2">
      <c r="A280">
        <f>ROW(Source!A2094)</f>
        <v>2094</v>
      </c>
      <c r="B280">
        <v>36286615</v>
      </c>
      <c r="C280">
        <v>36292494</v>
      </c>
      <c r="D280">
        <v>34886087</v>
      </c>
      <c r="E280">
        <v>1</v>
      </c>
      <c r="F280">
        <v>1</v>
      </c>
      <c r="G280">
        <v>23</v>
      </c>
      <c r="H280">
        <v>2</v>
      </c>
      <c r="I280" t="s">
        <v>403</v>
      </c>
      <c r="J280" t="s">
        <v>404</v>
      </c>
      <c r="K280" t="s">
        <v>405</v>
      </c>
      <c r="L280">
        <v>1368</v>
      </c>
      <c r="N280">
        <v>1011</v>
      </c>
      <c r="O280" t="s">
        <v>354</v>
      </c>
      <c r="P280" t="s">
        <v>354</v>
      </c>
      <c r="Q280">
        <v>1</v>
      </c>
      <c r="W280">
        <v>0</v>
      </c>
      <c r="X280">
        <v>2013931268</v>
      </c>
      <c r="Y280">
        <v>18.25</v>
      </c>
      <c r="AA280">
        <v>0</v>
      </c>
      <c r="AB280">
        <v>1642.62</v>
      </c>
      <c r="AC280">
        <v>616.87</v>
      </c>
      <c r="AD280">
        <v>0</v>
      </c>
      <c r="AE280">
        <v>0</v>
      </c>
      <c r="AF280">
        <v>1642.62</v>
      </c>
      <c r="AG280">
        <v>616.87</v>
      </c>
      <c r="AH280">
        <v>0</v>
      </c>
      <c r="AI280">
        <v>1</v>
      </c>
      <c r="AJ280">
        <v>1</v>
      </c>
      <c r="AK280">
        <v>1</v>
      </c>
      <c r="AL280">
        <v>1</v>
      </c>
      <c r="AN280">
        <v>0</v>
      </c>
      <c r="AO280">
        <v>1</v>
      </c>
      <c r="AP280">
        <v>0</v>
      </c>
      <c r="AQ280">
        <v>0</v>
      </c>
      <c r="AR280">
        <v>0</v>
      </c>
      <c r="AS280" t="s">
        <v>3</v>
      </c>
      <c r="AT280">
        <v>18.25</v>
      </c>
      <c r="AU280" t="s">
        <v>3</v>
      </c>
      <c r="AV280">
        <v>0</v>
      </c>
      <c r="AW280">
        <v>2</v>
      </c>
      <c r="AX280">
        <v>36292508</v>
      </c>
      <c r="AY280">
        <v>1</v>
      </c>
      <c r="AZ280">
        <v>0</v>
      </c>
      <c r="BA280">
        <v>273</v>
      </c>
      <c r="BB280">
        <v>0</v>
      </c>
      <c r="BC280">
        <v>0</v>
      </c>
      <c r="BD280">
        <v>0</v>
      </c>
      <c r="BE280">
        <v>0</v>
      </c>
      <c r="BF280">
        <v>0</v>
      </c>
      <c r="BG280">
        <v>0</v>
      </c>
      <c r="BH280">
        <v>0</v>
      </c>
      <c r="BI280">
        <v>0</v>
      </c>
      <c r="BJ280">
        <v>0</v>
      </c>
      <c r="BK280">
        <v>0</v>
      </c>
      <c r="BL280">
        <v>0</v>
      </c>
      <c r="BM280">
        <v>0</v>
      </c>
      <c r="BN280">
        <v>0</v>
      </c>
      <c r="BO280">
        <v>0</v>
      </c>
      <c r="BP280">
        <v>0</v>
      </c>
      <c r="BQ280">
        <v>0</v>
      </c>
      <c r="BR280">
        <v>0</v>
      </c>
      <c r="BS280">
        <v>0</v>
      </c>
      <c r="BT280">
        <v>0</v>
      </c>
      <c r="BU280">
        <v>0</v>
      </c>
      <c r="BV280">
        <v>0</v>
      </c>
      <c r="BW280">
        <v>0</v>
      </c>
      <c r="CX280">
        <f>Y280*Source!I2094</f>
        <v>0</v>
      </c>
      <c r="CY280">
        <f t="shared" si="41"/>
        <v>1642.62</v>
      </c>
      <c r="CZ280">
        <f t="shared" si="42"/>
        <v>1642.62</v>
      </c>
      <c r="DA280">
        <f t="shared" si="43"/>
        <v>1</v>
      </c>
      <c r="DB280">
        <f t="shared" si="39"/>
        <v>29977.82</v>
      </c>
      <c r="DC280">
        <f t="shared" si="40"/>
        <v>11257.88</v>
      </c>
    </row>
    <row r="281" spans="1:107" x14ac:dyDescent="0.2">
      <c r="A281">
        <f>ROW(Source!A2094)</f>
        <v>2094</v>
      </c>
      <c r="B281">
        <v>36286615</v>
      </c>
      <c r="C281">
        <v>36292494</v>
      </c>
      <c r="D281">
        <v>34886125</v>
      </c>
      <c r="E281">
        <v>1</v>
      </c>
      <c r="F281">
        <v>1</v>
      </c>
      <c r="G281">
        <v>23</v>
      </c>
      <c r="H281">
        <v>2</v>
      </c>
      <c r="I281" t="s">
        <v>406</v>
      </c>
      <c r="J281" t="s">
        <v>407</v>
      </c>
      <c r="K281" t="s">
        <v>408</v>
      </c>
      <c r="L281">
        <v>1368</v>
      </c>
      <c r="N281">
        <v>1011</v>
      </c>
      <c r="O281" t="s">
        <v>354</v>
      </c>
      <c r="P281" t="s">
        <v>354</v>
      </c>
      <c r="Q281">
        <v>1</v>
      </c>
      <c r="W281">
        <v>0</v>
      </c>
      <c r="X281">
        <v>-487494702</v>
      </c>
      <c r="Y281">
        <v>2.2400000000000002</v>
      </c>
      <c r="AA281">
        <v>0</v>
      </c>
      <c r="AB281">
        <v>1297.54</v>
      </c>
      <c r="AC281">
        <v>549.04</v>
      </c>
      <c r="AD281">
        <v>0</v>
      </c>
      <c r="AE281">
        <v>0</v>
      </c>
      <c r="AF281">
        <v>1297.54</v>
      </c>
      <c r="AG281">
        <v>549.04</v>
      </c>
      <c r="AH281">
        <v>0</v>
      </c>
      <c r="AI281">
        <v>1</v>
      </c>
      <c r="AJ281">
        <v>1</v>
      </c>
      <c r="AK281">
        <v>1</v>
      </c>
      <c r="AL281">
        <v>1</v>
      </c>
      <c r="AN281">
        <v>0</v>
      </c>
      <c r="AO281">
        <v>1</v>
      </c>
      <c r="AP281">
        <v>0</v>
      </c>
      <c r="AQ281">
        <v>0</v>
      </c>
      <c r="AR281">
        <v>0</v>
      </c>
      <c r="AS281" t="s">
        <v>3</v>
      </c>
      <c r="AT281">
        <v>2.2400000000000002</v>
      </c>
      <c r="AU281" t="s">
        <v>3</v>
      </c>
      <c r="AV281">
        <v>0</v>
      </c>
      <c r="AW281">
        <v>2</v>
      </c>
      <c r="AX281">
        <v>36292509</v>
      </c>
      <c r="AY281">
        <v>1</v>
      </c>
      <c r="AZ281">
        <v>0</v>
      </c>
      <c r="BA281">
        <v>274</v>
      </c>
      <c r="BB281">
        <v>0</v>
      </c>
      <c r="BC281">
        <v>0</v>
      </c>
      <c r="BD281">
        <v>0</v>
      </c>
      <c r="BE281">
        <v>0</v>
      </c>
      <c r="BF281">
        <v>0</v>
      </c>
      <c r="BG281">
        <v>0</v>
      </c>
      <c r="BH281">
        <v>0</v>
      </c>
      <c r="BI281">
        <v>0</v>
      </c>
      <c r="BJ281">
        <v>0</v>
      </c>
      <c r="BK281">
        <v>0</v>
      </c>
      <c r="BL281">
        <v>0</v>
      </c>
      <c r="BM281">
        <v>0</v>
      </c>
      <c r="BN281">
        <v>0</v>
      </c>
      <c r="BO281">
        <v>0</v>
      </c>
      <c r="BP281">
        <v>0</v>
      </c>
      <c r="BQ281">
        <v>0</v>
      </c>
      <c r="BR281">
        <v>0</v>
      </c>
      <c r="BS281">
        <v>0</v>
      </c>
      <c r="BT281">
        <v>0</v>
      </c>
      <c r="BU281">
        <v>0</v>
      </c>
      <c r="BV281">
        <v>0</v>
      </c>
      <c r="BW281">
        <v>0</v>
      </c>
      <c r="CX281">
        <f>Y281*Source!I2094</f>
        <v>0</v>
      </c>
      <c r="CY281">
        <f t="shared" si="41"/>
        <v>1297.54</v>
      </c>
      <c r="CZ281">
        <f t="shared" si="42"/>
        <v>1297.54</v>
      </c>
      <c r="DA281">
        <f t="shared" si="43"/>
        <v>1</v>
      </c>
      <c r="DB281">
        <f t="shared" si="39"/>
        <v>2906.49</v>
      </c>
      <c r="DC281">
        <f t="shared" si="40"/>
        <v>1229.8499999999999</v>
      </c>
    </row>
    <row r="282" spans="1:107" x14ac:dyDescent="0.2">
      <c r="A282">
        <f>ROW(Source!A2094)</f>
        <v>2094</v>
      </c>
      <c r="B282">
        <v>36286615</v>
      </c>
      <c r="C282">
        <v>36292494</v>
      </c>
      <c r="D282">
        <v>34886091</v>
      </c>
      <c r="E282">
        <v>1</v>
      </c>
      <c r="F282">
        <v>1</v>
      </c>
      <c r="G282">
        <v>23</v>
      </c>
      <c r="H282">
        <v>2</v>
      </c>
      <c r="I282" t="s">
        <v>409</v>
      </c>
      <c r="J282" t="s">
        <v>410</v>
      </c>
      <c r="K282" t="s">
        <v>411</v>
      </c>
      <c r="L282">
        <v>1368</v>
      </c>
      <c r="N282">
        <v>1011</v>
      </c>
      <c r="O282" t="s">
        <v>354</v>
      </c>
      <c r="P282" t="s">
        <v>354</v>
      </c>
      <c r="Q282">
        <v>1</v>
      </c>
      <c r="W282">
        <v>0</v>
      </c>
      <c r="X282">
        <v>216953472</v>
      </c>
      <c r="Y282">
        <v>0.65</v>
      </c>
      <c r="AA282">
        <v>0</v>
      </c>
      <c r="AB282">
        <v>1772.7</v>
      </c>
      <c r="AC282">
        <v>583.58000000000004</v>
      </c>
      <c r="AD282">
        <v>0</v>
      </c>
      <c r="AE282">
        <v>0</v>
      </c>
      <c r="AF282">
        <v>1772.7</v>
      </c>
      <c r="AG282">
        <v>583.58000000000004</v>
      </c>
      <c r="AH282">
        <v>0</v>
      </c>
      <c r="AI282">
        <v>1</v>
      </c>
      <c r="AJ282">
        <v>1</v>
      </c>
      <c r="AK282">
        <v>1</v>
      </c>
      <c r="AL282">
        <v>1</v>
      </c>
      <c r="AN282">
        <v>0</v>
      </c>
      <c r="AO282">
        <v>1</v>
      </c>
      <c r="AP282">
        <v>0</v>
      </c>
      <c r="AQ282">
        <v>0</v>
      </c>
      <c r="AR282">
        <v>0</v>
      </c>
      <c r="AS282" t="s">
        <v>3</v>
      </c>
      <c r="AT282">
        <v>0.65</v>
      </c>
      <c r="AU282" t="s">
        <v>3</v>
      </c>
      <c r="AV282">
        <v>0</v>
      </c>
      <c r="AW282">
        <v>2</v>
      </c>
      <c r="AX282">
        <v>36292510</v>
      </c>
      <c r="AY282">
        <v>1</v>
      </c>
      <c r="AZ282">
        <v>0</v>
      </c>
      <c r="BA282">
        <v>275</v>
      </c>
      <c r="BB282">
        <v>0</v>
      </c>
      <c r="BC282">
        <v>0</v>
      </c>
      <c r="BD282">
        <v>0</v>
      </c>
      <c r="BE282">
        <v>0</v>
      </c>
      <c r="BF282">
        <v>0</v>
      </c>
      <c r="BG282">
        <v>0</v>
      </c>
      <c r="BH282">
        <v>0</v>
      </c>
      <c r="BI282">
        <v>0</v>
      </c>
      <c r="BJ282">
        <v>0</v>
      </c>
      <c r="BK282">
        <v>0</v>
      </c>
      <c r="BL282">
        <v>0</v>
      </c>
      <c r="BM282">
        <v>0</v>
      </c>
      <c r="BN282">
        <v>0</v>
      </c>
      <c r="BO282">
        <v>0</v>
      </c>
      <c r="BP282">
        <v>0</v>
      </c>
      <c r="BQ282">
        <v>0</v>
      </c>
      <c r="BR282">
        <v>0</v>
      </c>
      <c r="BS282">
        <v>0</v>
      </c>
      <c r="BT282">
        <v>0</v>
      </c>
      <c r="BU282">
        <v>0</v>
      </c>
      <c r="BV282">
        <v>0</v>
      </c>
      <c r="BW282">
        <v>0</v>
      </c>
      <c r="CX282">
        <f>Y282*Source!I2094</f>
        <v>0</v>
      </c>
      <c r="CY282">
        <f t="shared" si="41"/>
        <v>1772.7</v>
      </c>
      <c r="CZ282">
        <f t="shared" si="42"/>
        <v>1772.7</v>
      </c>
      <c r="DA282">
        <f t="shared" si="43"/>
        <v>1</v>
      </c>
      <c r="DB282">
        <f t="shared" si="39"/>
        <v>1152.26</v>
      </c>
      <c r="DC282">
        <f t="shared" si="40"/>
        <v>379.33</v>
      </c>
    </row>
    <row r="283" spans="1:107" x14ac:dyDescent="0.2">
      <c r="A283">
        <f>ROW(Source!A2094)</f>
        <v>2094</v>
      </c>
      <c r="B283">
        <v>36286615</v>
      </c>
      <c r="C283">
        <v>36292494</v>
      </c>
      <c r="D283">
        <v>34888018</v>
      </c>
      <c r="E283">
        <v>1</v>
      </c>
      <c r="F283">
        <v>1</v>
      </c>
      <c r="G283">
        <v>23</v>
      </c>
      <c r="H283">
        <v>3</v>
      </c>
      <c r="I283" t="s">
        <v>412</v>
      </c>
      <c r="J283" t="s">
        <v>413</v>
      </c>
      <c r="K283" t="s">
        <v>414</v>
      </c>
      <c r="L283">
        <v>1339</v>
      </c>
      <c r="N283">
        <v>1007</v>
      </c>
      <c r="O283" t="s">
        <v>125</v>
      </c>
      <c r="P283" t="s">
        <v>125</v>
      </c>
      <c r="Q283">
        <v>1</v>
      </c>
      <c r="W283">
        <v>0</v>
      </c>
      <c r="X283">
        <v>1181658675</v>
      </c>
      <c r="Y283">
        <v>126</v>
      </c>
      <c r="AA283">
        <v>1906.02</v>
      </c>
      <c r="AB283">
        <v>0</v>
      </c>
      <c r="AC283">
        <v>0</v>
      </c>
      <c r="AD283">
        <v>0</v>
      </c>
      <c r="AE283">
        <v>1906.02</v>
      </c>
      <c r="AF283">
        <v>0</v>
      </c>
      <c r="AG283">
        <v>0</v>
      </c>
      <c r="AH283">
        <v>0</v>
      </c>
      <c r="AI283">
        <v>1</v>
      </c>
      <c r="AJ283">
        <v>1</v>
      </c>
      <c r="AK283">
        <v>1</v>
      </c>
      <c r="AL283">
        <v>1</v>
      </c>
      <c r="AN283">
        <v>0</v>
      </c>
      <c r="AO283">
        <v>1</v>
      </c>
      <c r="AP283">
        <v>0</v>
      </c>
      <c r="AQ283">
        <v>0</v>
      </c>
      <c r="AR283">
        <v>0</v>
      </c>
      <c r="AS283" t="s">
        <v>3</v>
      </c>
      <c r="AT283">
        <v>126</v>
      </c>
      <c r="AU283" t="s">
        <v>3</v>
      </c>
      <c r="AV283">
        <v>0</v>
      </c>
      <c r="AW283">
        <v>2</v>
      </c>
      <c r="AX283">
        <v>36292511</v>
      </c>
      <c r="AY283">
        <v>1</v>
      </c>
      <c r="AZ283">
        <v>0</v>
      </c>
      <c r="BA283">
        <v>276</v>
      </c>
      <c r="BB283">
        <v>0</v>
      </c>
      <c r="BC283">
        <v>0</v>
      </c>
      <c r="BD283">
        <v>0</v>
      </c>
      <c r="BE283">
        <v>0</v>
      </c>
      <c r="BF283">
        <v>0</v>
      </c>
      <c r="BG283">
        <v>0</v>
      </c>
      <c r="BH283">
        <v>0</v>
      </c>
      <c r="BI283">
        <v>0</v>
      </c>
      <c r="BJ283">
        <v>0</v>
      </c>
      <c r="BK283">
        <v>0</v>
      </c>
      <c r="BL283">
        <v>0</v>
      </c>
      <c r="BM283">
        <v>0</v>
      </c>
      <c r="BN283">
        <v>0</v>
      </c>
      <c r="BO283">
        <v>0</v>
      </c>
      <c r="BP283">
        <v>0</v>
      </c>
      <c r="BQ283">
        <v>0</v>
      </c>
      <c r="BR283">
        <v>0</v>
      </c>
      <c r="BS283">
        <v>0</v>
      </c>
      <c r="BT283">
        <v>0</v>
      </c>
      <c r="BU283">
        <v>0</v>
      </c>
      <c r="BV283">
        <v>0</v>
      </c>
      <c r="BW283">
        <v>0</v>
      </c>
      <c r="CX283">
        <f>Y283*Source!I2094</f>
        <v>0</v>
      </c>
      <c r="CY283">
        <f>AA283</f>
        <v>1906.02</v>
      </c>
      <c r="CZ283">
        <f>AE283</f>
        <v>1906.02</v>
      </c>
      <c r="DA283">
        <f>AI283</f>
        <v>1</v>
      </c>
      <c r="DB283">
        <f t="shared" si="39"/>
        <v>240158.52</v>
      </c>
      <c r="DC283">
        <f t="shared" si="40"/>
        <v>0</v>
      </c>
    </row>
    <row r="284" spans="1:107" x14ac:dyDescent="0.2">
      <c r="A284">
        <f>ROW(Source!A2094)</f>
        <v>2094</v>
      </c>
      <c r="B284">
        <v>36286615</v>
      </c>
      <c r="C284">
        <v>36292494</v>
      </c>
      <c r="D284">
        <v>34888734</v>
      </c>
      <c r="E284">
        <v>1</v>
      </c>
      <c r="F284">
        <v>1</v>
      </c>
      <c r="G284">
        <v>23</v>
      </c>
      <c r="H284">
        <v>3</v>
      </c>
      <c r="I284" t="s">
        <v>415</v>
      </c>
      <c r="J284" t="s">
        <v>416</v>
      </c>
      <c r="K284" t="s">
        <v>417</v>
      </c>
      <c r="L284">
        <v>1339</v>
      </c>
      <c r="N284">
        <v>1007</v>
      </c>
      <c r="O284" t="s">
        <v>125</v>
      </c>
      <c r="P284" t="s">
        <v>125</v>
      </c>
      <c r="Q284">
        <v>1</v>
      </c>
      <c r="W284">
        <v>0</v>
      </c>
      <c r="X284">
        <v>209670377</v>
      </c>
      <c r="Y284">
        <v>7</v>
      </c>
      <c r="AA284">
        <v>32.25</v>
      </c>
      <c r="AB284">
        <v>0</v>
      </c>
      <c r="AC284">
        <v>0</v>
      </c>
      <c r="AD284">
        <v>0</v>
      </c>
      <c r="AE284">
        <v>32.25</v>
      </c>
      <c r="AF284">
        <v>0</v>
      </c>
      <c r="AG284">
        <v>0</v>
      </c>
      <c r="AH284">
        <v>0</v>
      </c>
      <c r="AI284">
        <v>1</v>
      </c>
      <c r="AJ284">
        <v>1</v>
      </c>
      <c r="AK284">
        <v>1</v>
      </c>
      <c r="AL284">
        <v>1</v>
      </c>
      <c r="AN284">
        <v>0</v>
      </c>
      <c r="AO284">
        <v>1</v>
      </c>
      <c r="AP284">
        <v>0</v>
      </c>
      <c r="AQ284">
        <v>0</v>
      </c>
      <c r="AR284">
        <v>0</v>
      </c>
      <c r="AS284" t="s">
        <v>3</v>
      </c>
      <c r="AT284">
        <v>7</v>
      </c>
      <c r="AU284" t="s">
        <v>3</v>
      </c>
      <c r="AV284">
        <v>0</v>
      </c>
      <c r="AW284">
        <v>2</v>
      </c>
      <c r="AX284">
        <v>36292512</v>
      </c>
      <c r="AY284">
        <v>1</v>
      </c>
      <c r="AZ284">
        <v>0</v>
      </c>
      <c r="BA284">
        <v>277</v>
      </c>
      <c r="BB284">
        <v>0</v>
      </c>
      <c r="BC284">
        <v>0</v>
      </c>
      <c r="BD284">
        <v>0</v>
      </c>
      <c r="BE284">
        <v>0</v>
      </c>
      <c r="BF284">
        <v>0</v>
      </c>
      <c r="BG284">
        <v>0</v>
      </c>
      <c r="BH284">
        <v>0</v>
      </c>
      <c r="BI284">
        <v>0</v>
      </c>
      <c r="BJ284">
        <v>0</v>
      </c>
      <c r="BK284">
        <v>0</v>
      </c>
      <c r="BL284">
        <v>0</v>
      </c>
      <c r="BM284">
        <v>0</v>
      </c>
      <c r="BN284">
        <v>0</v>
      </c>
      <c r="BO284">
        <v>0</v>
      </c>
      <c r="BP284">
        <v>0</v>
      </c>
      <c r="BQ284">
        <v>0</v>
      </c>
      <c r="BR284">
        <v>0</v>
      </c>
      <c r="BS284">
        <v>0</v>
      </c>
      <c r="BT284">
        <v>0</v>
      </c>
      <c r="BU284">
        <v>0</v>
      </c>
      <c r="BV284">
        <v>0</v>
      </c>
      <c r="BW284">
        <v>0</v>
      </c>
      <c r="CX284">
        <f>Y284*Source!I2094</f>
        <v>0</v>
      </c>
      <c r="CY284">
        <f>AA284</f>
        <v>32.25</v>
      </c>
      <c r="CZ284">
        <f>AE284</f>
        <v>32.25</v>
      </c>
      <c r="DA284">
        <f>AI284</f>
        <v>1</v>
      </c>
      <c r="DB284">
        <f t="shared" si="39"/>
        <v>225.75</v>
      </c>
      <c r="DC284">
        <f t="shared" si="40"/>
        <v>0</v>
      </c>
    </row>
    <row r="285" spans="1:107" x14ac:dyDescent="0.2">
      <c r="A285">
        <f>ROW(Source!A2095)</f>
        <v>2095</v>
      </c>
      <c r="B285">
        <v>36286615</v>
      </c>
      <c r="C285">
        <v>36292513</v>
      </c>
      <c r="D285">
        <v>34861490</v>
      </c>
      <c r="E285">
        <v>23</v>
      </c>
      <c r="F285">
        <v>1</v>
      </c>
      <c r="G285">
        <v>23</v>
      </c>
      <c r="H285">
        <v>1</v>
      </c>
      <c r="I285" t="s">
        <v>348</v>
      </c>
      <c r="J285" t="s">
        <v>3</v>
      </c>
      <c r="K285" t="s">
        <v>349</v>
      </c>
      <c r="L285">
        <v>1191</v>
      </c>
      <c r="N285">
        <v>1013</v>
      </c>
      <c r="O285" t="s">
        <v>350</v>
      </c>
      <c r="P285" t="s">
        <v>350</v>
      </c>
      <c r="Q285">
        <v>1</v>
      </c>
      <c r="W285">
        <v>0</v>
      </c>
      <c r="X285">
        <v>476480486</v>
      </c>
      <c r="Y285">
        <v>10.3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1</v>
      </c>
      <c r="AJ285">
        <v>1</v>
      </c>
      <c r="AK285">
        <v>1</v>
      </c>
      <c r="AL285">
        <v>1</v>
      </c>
      <c r="AN285">
        <v>0</v>
      </c>
      <c r="AO285">
        <v>1</v>
      </c>
      <c r="AP285">
        <v>0</v>
      </c>
      <c r="AQ285">
        <v>0</v>
      </c>
      <c r="AR285">
        <v>0</v>
      </c>
      <c r="AS285" t="s">
        <v>3</v>
      </c>
      <c r="AT285">
        <v>10.3</v>
      </c>
      <c r="AU285" t="s">
        <v>3</v>
      </c>
      <c r="AV285">
        <v>1</v>
      </c>
      <c r="AW285">
        <v>2</v>
      </c>
      <c r="AX285">
        <v>36292519</v>
      </c>
      <c r="AY285">
        <v>1</v>
      </c>
      <c r="AZ285">
        <v>0</v>
      </c>
      <c r="BA285">
        <v>278</v>
      </c>
      <c r="BB285">
        <v>0</v>
      </c>
      <c r="BC285">
        <v>0</v>
      </c>
      <c r="BD285">
        <v>0</v>
      </c>
      <c r="BE285">
        <v>0</v>
      </c>
      <c r="BF285">
        <v>0</v>
      </c>
      <c r="BG285">
        <v>0</v>
      </c>
      <c r="BH285">
        <v>0</v>
      </c>
      <c r="BI285">
        <v>0</v>
      </c>
      <c r="BJ285">
        <v>0</v>
      </c>
      <c r="BK285">
        <v>0</v>
      </c>
      <c r="BL285">
        <v>0</v>
      </c>
      <c r="BM285">
        <v>0</v>
      </c>
      <c r="BN285">
        <v>0</v>
      </c>
      <c r="BO285">
        <v>0</v>
      </c>
      <c r="BP285">
        <v>0</v>
      </c>
      <c r="BQ285">
        <v>0</v>
      </c>
      <c r="BR285">
        <v>0</v>
      </c>
      <c r="BS285">
        <v>0</v>
      </c>
      <c r="BT285">
        <v>0</v>
      </c>
      <c r="BU285">
        <v>0</v>
      </c>
      <c r="BV285">
        <v>0</v>
      </c>
      <c r="BW285">
        <v>0</v>
      </c>
      <c r="CX285">
        <f>Y285*Source!I2095</f>
        <v>0</v>
      </c>
      <c r="CY285">
        <f>AD285</f>
        <v>0</v>
      </c>
      <c r="CZ285">
        <f>AH285</f>
        <v>0</v>
      </c>
      <c r="DA285">
        <f>AL285</f>
        <v>1</v>
      </c>
      <c r="DB285">
        <f t="shared" si="39"/>
        <v>0</v>
      </c>
      <c r="DC285">
        <f t="shared" si="40"/>
        <v>0</v>
      </c>
    </row>
    <row r="286" spans="1:107" x14ac:dyDescent="0.2">
      <c r="A286">
        <f>ROW(Source!A2095)</f>
        <v>2095</v>
      </c>
      <c r="B286">
        <v>36286615</v>
      </c>
      <c r="C286">
        <v>36292513</v>
      </c>
      <c r="D286">
        <v>34886086</v>
      </c>
      <c r="E286">
        <v>1</v>
      </c>
      <c r="F286">
        <v>1</v>
      </c>
      <c r="G286">
        <v>23</v>
      </c>
      <c r="H286">
        <v>2</v>
      </c>
      <c r="I286" t="s">
        <v>400</v>
      </c>
      <c r="J286" t="s">
        <v>401</v>
      </c>
      <c r="K286" t="s">
        <v>402</v>
      </c>
      <c r="L286">
        <v>1368</v>
      </c>
      <c r="N286">
        <v>1011</v>
      </c>
      <c r="O286" t="s">
        <v>354</v>
      </c>
      <c r="P286" t="s">
        <v>354</v>
      </c>
      <c r="Q286">
        <v>1</v>
      </c>
      <c r="W286">
        <v>0</v>
      </c>
      <c r="X286">
        <v>1569138426</v>
      </c>
      <c r="Y286">
        <v>0.89</v>
      </c>
      <c r="AA286">
        <v>0</v>
      </c>
      <c r="AB286">
        <v>1117.3800000000001</v>
      </c>
      <c r="AC286">
        <v>453.76</v>
      </c>
      <c r="AD286">
        <v>0</v>
      </c>
      <c r="AE286">
        <v>0</v>
      </c>
      <c r="AF286">
        <v>1117.3800000000001</v>
      </c>
      <c r="AG286">
        <v>453.76</v>
      </c>
      <c r="AH286">
        <v>0</v>
      </c>
      <c r="AI286">
        <v>1</v>
      </c>
      <c r="AJ286">
        <v>1</v>
      </c>
      <c r="AK286">
        <v>1</v>
      </c>
      <c r="AL286">
        <v>1</v>
      </c>
      <c r="AN286">
        <v>0</v>
      </c>
      <c r="AO286">
        <v>1</v>
      </c>
      <c r="AP286">
        <v>0</v>
      </c>
      <c r="AQ286">
        <v>0</v>
      </c>
      <c r="AR286">
        <v>0</v>
      </c>
      <c r="AS286" t="s">
        <v>3</v>
      </c>
      <c r="AT286">
        <v>0.89</v>
      </c>
      <c r="AU286" t="s">
        <v>3</v>
      </c>
      <c r="AV286">
        <v>0</v>
      </c>
      <c r="AW286">
        <v>2</v>
      </c>
      <c r="AX286">
        <v>36292520</v>
      </c>
      <c r="AY286">
        <v>1</v>
      </c>
      <c r="AZ286">
        <v>0</v>
      </c>
      <c r="BA286">
        <v>279</v>
      </c>
      <c r="BB286">
        <v>0</v>
      </c>
      <c r="BC286">
        <v>0</v>
      </c>
      <c r="BD286">
        <v>0</v>
      </c>
      <c r="BE286">
        <v>0</v>
      </c>
      <c r="BF286">
        <v>0</v>
      </c>
      <c r="BG286">
        <v>0</v>
      </c>
      <c r="BH286">
        <v>0</v>
      </c>
      <c r="BI286">
        <v>0</v>
      </c>
      <c r="BJ286">
        <v>0</v>
      </c>
      <c r="BK286">
        <v>0</v>
      </c>
      <c r="BL286">
        <v>0</v>
      </c>
      <c r="BM286">
        <v>0</v>
      </c>
      <c r="BN286">
        <v>0</v>
      </c>
      <c r="BO286">
        <v>0</v>
      </c>
      <c r="BP286">
        <v>0</v>
      </c>
      <c r="BQ286">
        <v>0</v>
      </c>
      <c r="BR286">
        <v>0</v>
      </c>
      <c r="BS286">
        <v>0</v>
      </c>
      <c r="BT286">
        <v>0</v>
      </c>
      <c r="BU286">
        <v>0</v>
      </c>
      <c r="BV286">
        <v>0</v>
      </c>
      <c r="BW286">
        <v>0</v>
      </c>
      <c r="CX286">
        <f>Y286*Source!I2095</f>
        <v>0</v>
      </c>
      <c r="CY286">
        <f>AB286</f>
        <v>1117.3800000000001</v>
      </c>
      <c r="CZ286">
        <f>AF286</f>
        <v>1117.3800000000001</v>
      </c>
      <c r="DA286">
        <f>AJ286</f>
        <v>1</v>
      </c>
      <c r="DB286">
        <f t="shared" si="39"/>
        <v>994.47</v>
      </c>
      <c r="DC286">
        <f t="shared" si="40"/>
        <v>403.85</v>
      </c>
    </row>
    <row r="287" spans="1:107" x14ac:dyDescent="0.2">
      <c r="A287">
        <f>ROW(Source!A2095)</f>
        <v>2095</v>
      </c>
      <c r="B287">
        <v>36286615</v>
      </c>
      <c r="C287">
        <v>36292513</v>
      </c>
      <c r="D287">
        <v>34886848</v>
      </c>
      <c r="E287">
        <v>1</v>
      </c>
      <c r="F287">
        <v>1</v>
      </c>
      <c r="G287">
        <v>23</v>
      </c>
      <c r="H287">
        <v>3</v>
      </c>
      <c r="I287" t="s">
        <v>418</v>
      </c>
      <c r="J287" t="s">
        <v>419</v>
      </c>
      <c r="K287" t="s">
        <v>420</v>
      </c>
      <c r="L287">
        <v>1348</v>
      </c>
      <c r="N287">
        <v>1009</v>
      </c>
      <c r="O287" t="s">
        <v>171</v>
      </c>
      <c r="P287" t="s">
        <v>171</v>
      </c>
      <c r="Q287">
        <v>1000</v>
      </c>
      <c r="W287">
        <v>0</v>
      </c>
      <c r="X287">
        <v>-368105252</v>
      </c>
      <c r="Y287">
        <v>0.06</v>
      </c>
      <c r="AA287">
        <v>32351.38</v>
      </c>
      <c r="AB287">
        <v>0</v>
      </c>
      <c r="AC287">
        <v>0</v>
      </c>
      <c r="AD287">
        <v>0</v>
      </c>
      <c r="AE287">
        <v>32351.38</v>
      </c>
      <c r="AF287">
        <v>0</v>
      </c>
      <c r="AG287">
        <v>0</v>
      </c>
      <c r="AH287">
        <v>0</v>
      </c>
      <c r="AI287">
        <v>1</v>
      </c>
      <c r="AJ287">
        <v>1</v>
      </c>
      <c r="AK287">
        <v>1</v>
      </c>
      <c r="AL287">
        <v>1</v>
      </c>
      <c r="AN287">
        <v>0</v>
      </c>
      <c r="AO287">
        <v>1</v>
      </c>
      <c r="AP287">
        <v>0</v>
      </c>
      <c r="AQ287">
        <v>0</v>
      </c>
      <c r="AR287">
        <v>0</v>
      </c>
      <c r="AS287" t="s">
        <v>3</v>
      </c>
      <c r="AT287">
        <v>0.06</v>
      </c>
      <c r="AU287" t="s">
        <v>3</v>
      </c>
      <c r="AV287">
        <v>0</v>
      </c>
      <c r="AW287">
        <v>2</v>
      </c>
      <c r="AX287">
        <v>36292521</v>
      </c>
      <c r="AY287">
        <v>1</v>
      </c>
      <c r="AZ287">
        <v>0</v>
      </c>
      <c r="BA287">
        <v>280</v>
      </c>
      <c r="BB287">
        <v>0</v>
      </c>
      <c r="BC287">
        <v>0</v>
      </c>
      <c r="BD287">
        <v>0</v>
      </c>
      <c r="BE287">
        <v>0</v>
      </c>
      <c r="BF287">
        <v>0</v>
      </c>
      <c r="BG287">
        <v>0</v>
      </c>
      <c r="BH287">
        <v>0</v>
      </c>
      <c r="BI287">
        <v>0</v>
      </c>
      <c r="BJ287">
        <v>0</v>
      </c>
      <c r="BK287">
        <v>0</v>
      </c>
      <c r="BL287">
        <v>0</v>
      </c>
      <c r="BM287">
        <v>0</v>
      </c>
      <c r="BN287">
        <v>0</v>
      </c>
      <c r="BO287">
        <v>0</v>
      </c>
      <c r="BP287">
        <v>0</v>
      </c>
      <c r="BQ287">
        <v>0</v>
      </c>
      <c r="BR287">
        <v>0</v>
      </c>
      <c r="BS287">
        <v>0</v>
      </c>
      <c r="BT287">
        <v>0</v>
      </c>
      <c r="BU287">
        <v>0</v>
      </c>
      <c r="BV287">
        <v>0</v>
      </c>
      <c r="BW287">
        <v>0</v>
      </c>
      <c r="CX287">
        <f>Y287*Source!I2095</f>
        <v>0</v>
      </c>
      <c r="CY287">
        <f>AA287</f>
        <v>32351.38</v>
      </c>
      <c r="CZ287">
        <f>AE287</f>
        <v>32351.38</v>
      </c>
      <c r="DA287">
        <f>AI287</f>
        <v>1</v>
      </c>
      <c r="DB287">
        <f t="shared" si="39"/>
        <v>1941.08</v>
      </c>
      <c r="DC287">
        <f t="shared" si="40"/>
        <v>0</v>
      </c>
    </row>
    <row r="288" spans="1:107" x14ac:dyDescent="0.2">
      <c r="A288">
        <f>ROW(Source!A2095)</f>
        <v>2095</v>
      </c>
      <c r="B288">
        <v>36286615</v>
      </c>
      <c r="C288">
        <v>36292513</v>
      </c>
      <c r="D288">
        <v>34889865</v>
      </c>
      <c r="E288">
        <v>1</v>
      </c>
      <c r="F288">
        <v>1</v>
      </c>
      <c r="G288">
        <v>23</v>
      </c>
      <c r="H288">
        <v>3</v>
      </c>
      <c r="I288" t="s">
        <v>205</v>
      </c>
      <c r="J288" t="s">
        <v>223</v>
      </c>
      <c r="K288" t="s">
        <v>206</v>
      </c>
      <c r="L288">
        <v>1348</v>
      </c>
      <c r="N288">
        <v>1009</v>
      </c>
      <c r="O288" t="s">
        <v>171</v>
      </c>
      <c r="P288" t="s">
        <v>171</v>
      </c>
      <c r="Q288">
        <v>1000</v>
      </c>
      <c r="W288">
        <v>1</v>
      </c>
      <c r="X288">
        <v>633964965</v>
      </c>
      <c r="Y288">
        <v>-7.14</v>
      </c>
      <c r="AA288">
        <v>2653.46</v>
      </c>
      <c r="AB288">
        <v>0</v>
      </c>
      <c r="AC288">
        <v>0</v>
      </c>
      <c r="AD288">
        <v>0</v>
      </c>
      <c r="AE288">
        <v>2653.46</v>
      </c>
      <c r="AF288">
        <v>0</v>
      </c>
      <c r="AG288">
        <v>0</v>
      </c>
      <c r="AH288">
        <v>0</v>
      </c>
      <c r="AI288">
        <v>1</v>
      </c>
      <c r="AJ288">
        <v>1</v>
      </c>
      <c r="AK288">
        <v>1</v>
      </c>
      <c r="AL288">
        <v>1</v>
      </c>
      <c r="AN288">
        <v>0</v>
      </c>
      <c r="AO288">
        <v>1</v>
      </c>
      <c r="AP288">
        <v>0</v>
      </c>
      <c r="AQ288">
        <v>0</v>
      </c>
      <c r="AR288">
        <v>0</v>
      </c>
      <c r="AS288" t="s">
        <v>3</v>
      </c>
      <c r="AT288">
        <v>-7.14</v>
      </c>
      <c r="AU288" t="s">
        <v>3</v>
      </c>
      <c r="AV288">
        <v>0</v>
      </c>
      <c r="AW288">
        <v>2</v>
      </c>
      <c r="AX288">
        <v>36292522</v>
      </c>
      <c r="AY288">
        <v>1</v>
      </c>
      <c r="AZ288">
        <v>6144</v>
      </c>
      <c r="BA288">
        <v>281</v>
      </c>
      <c r="BB288">
        <v>0</v>
      </c>
      <c r="BC288">
        <v>0</v>
      </c>
      <c r="BD288">
        <v>0</v>
      </c>
      <c r="BE288">
        <v>0</v>
      </c>
      <c r="BF288">
        <v>0</v>
      </c>
      <c r="BG288">
        <v>0</v>
      </c>
      <c r="BH288">
        <v>0</v>
      </c>
      <c r="BI288">
        <v>0</v>
      </c>
      <c r="BJ288">
        <v>0</v>
      </c>
      <c r="BK288">
        <v>0</v>
      </c>
      <c r="BL288">
        <v>0</v>
      </c>
      <c r="BM288">
        <v>0</v>
      </c>
      <c r="BN288">
        <v>0</v>
      </c>
      <c r="BO288">
        <v>0</v>
      </c>
      <c r="BP288">
        <v>0</v>
      </c>
      <c r="BQ288">
        <v>0</v>
      </c>
      <c r="BR288">
        <v>0</v>
      </c>
      <c r="BS288">
        <v>0</v>
      </c>
      <c r="BT288">
        <v>0</v>
      </c>
      <c r="BU288">
        <v>0</v>
      </c>
      <c r="BV288">
        <v>0</v>
      </c>
      <c r="BW288">
        <v>0</v>
      </c>
      <c r="CX288">
        <f>Y288*Source!I2095</f>
        <v>0</v>
      </c>
      <c r="CY288">
        <f>AA288</f>
        <v>2653.46</v>
      </c>
      <c r="CZ288">
        <f>AE288</f>
        <v>2653.46</v>
      </c>
      <c r="DA288">
        <f>AI288</f>
        <v>1</v>
      </c>
      <c r="DB288">
        <f t="shared" si="39"/>
        <v>-18945.7</v>
      </c>
      <c r="DC288">
        <f t="shared" si="40"/>
        <v>0</v>
      </c>
    </row>
    <row r="289" spans="1:107" x14ac:dyDescent="0.2">
      <c r="A289">
        <f>ROW(Source!A2095)</f>
        <v>2095</v>
      </c>
      <c r="B289">
        <v>36286615</v>
      </c>
      <c r="C289">
        <v>36292513</v>
      </c>
      <c r="D289">
        <v>34889865</v>
      </c>
      <c r="E289">
        <v>1</v>
      </c>
      <c r="F289">
        <v>1</v>
      </c>
      <c r="G289">
        <v>23</v>
      </c>
      <c r="H289">
        <v>3</v>
      </c>
      <c r="I289" t="s">
        <v>205</v>
      </c>
      <c r="J289" t="s">
        <v>223</v>
      </c>
      <c r="K289" t="s">
        <v>206</v>
      </c>
      <c r="L289">
        <v>1348</v>
      </c>
      <c r="N289">
        <v>1009</v>
      </c>
      <c r="O289" t="s">
        <v>171</v>
      </c>
      <c r="P289" t="s">
        <v>171</v>
      </c>
      <c r="Q289">
        <v>1000</v>
      </c>
      <c r="W289">
        <v>0</v>
      </c>
      <c r="X289">
        <v>633964965</v>
      </c>
      <c r="Y289">
        <v>11.9</v>
      </c>
      <c r="AA289">
        <v>2653.46</v>
      </c>
      <c r="AB289">
        <v>0</v>
      </c>
      <c r="AC289">
        <v>0</v>
      </c>
      <c r="AD289">
        <v>0</v>
      </c>
      <c r="AE289">
        <v>2653.46</v>
      </c>
      <c r="AF289">
        <v>0</v>
      </c>
      <c r="AG289">
        <v>0</v>
      </c>
      <c r="AH289">
        <v>0</v>
      </c>
      <c r="AI289">
        <v>1</v>
      </c>
      <c r="AJ289">
        <v>1</v>
      </c>
      <c r="AK289">
        <v>1</v>
      </c>
      <c r="AL289">
        <v>1</v>
      </c>
      <c r="AN289">
        <v>0</v>
      </c>
      <c r="AO289">
        <v>0</v>
      </c>
      <c r="AP289">
        <v>0</v>
      </c>
      <c r="AQ289">
        <v>0</v>
      </c>
      <c r="AR289">
        <v>0</v>
      </c>
      <c r="AS289" t="s">
        <v>3</v>
      </c>
      <c r="AT289">
        <v>11.9</v>
      </c>
      <c r="AU289" t="s">
        <v>3</v>
      </c>
      <c r="AV289">
        <v>0</v>
      </c>
      <c r="AW289">
        <v>1</v>
      </c>
      <c r="AX289">
        <v>-1</v>
      </c>
      <c r="AY289">
        <v>0</v>
      </c>
      <c r="AZ289">
        <v>0</v>
      </c>
      <c r="BA289" t="s">
        <v>3</v>
      </c>
      <c r="BB289">
        <v>0</v>
      </c>
      <c r="BC289">
        <v>0</v>
      </c>
      <c r="BD289">
        <v>0</v>
      </c>
      <c r="BE289">
        <v>0</v>
      </c>
      <c r="BF289">
        <v>0</v>
      </c>
      <c r="BG289">
        <v>0</v>
      </c>
      <c r="BH289">
        <v>0</v>
      </c>
      <c r="BI289">
        <v>0</v>
      </c>
      <c r="BJ289">
        <v>0</v>
      </c>
      <c r="BK289">
        <v>0</v>
      </c>
      <c r="BL289">
        <v>0</v>
      </c>
      <c r="BM289">
        <v>0</v>
      </c>
      <c r="BN289">
        <v>0</v>
      </c>
      <c r="BO289">
        <v>0</v>
      </c>
      <c r="BP289">
        <v>0</v>
      </c>
      <c r="BQ289">
        <v>0</v>
      </c>
      <c r="BR289">
        <v>0</v>
      </c>
      <c r="BS289">
        <v>0</v>
      </c>
      <c r="BT289">
        <v>0</v>
      </c>
      <c r="BU289">
        <v>0</v>
      </c>
      <c r="BV289">
        <v>0</v>
      </c>
      <c r="BW289">
        <v>0</v>
      </c>
      <c r="CX289">
        <f>Y289*Source!I2095</f>
        <v>0</v>
      </c>
      <c r="CY289">
        <f>AA289</f>
        <v>2653.46</v>
      </c>
      <c r="CZ289">
        <f>AE289</f>
        <v>2653.46</v>
      </c>
      <c r="DA289">
        <f>AI289</f>
        <v>1</v>
      </c>
      <c r="DB289">
        <f t="shared" si="39"/>
        <v>31576.17</v>
      </c>
      <c r="DC289">
        <f t="shared" si="40"/>
        <v>0</v>
      </c>
    </row>
    <row r="290" spans="1:107" x14ac:dyDescent="0.2">
      <c r="A290">
        <f>ROW(Source!A2165)</f>
        <v>2165</v>
      </c>
      <c r="B290">
        <v>36286615</v>
      </c>
      <c r="C290">
        <v>36292635</v>
      </c>
      <c r="D290">
        <v>34861490</v>
      </c>
      <c r="E290">
        <v>23</v>
      </c>
      <c r="F290">
        <v>1</v>
      </c>
      <c r="G290">
        <v>23</v>
      </c>
      <c r="H290">
        <v>1</v>
      </c>
      <c r="I290" t="s">
        <v>348</v>
      </c>
      <c r="J290" t="s">
        <v>3</v>
      </c>
      <c r="K290" t="s">
        <v>349</v>
      </c>
      <c r="L290">
        <v>1191</v>
      </c>
      <c r="N290">
        <v>1013</v>
      </c>
      <c r="O290" t="s">
        <v>350</v>
      </c>
      <c r="P290" t="s">
        <v>350</v>
      </c>
      <c r="Q290">
        <v>1</v>
      </c>
      <c r="W290">
        <v>0</v>
      </c>
      <c r="X290">
        <v>476480486</v>
      </c>
      <c r="Y290">
        <v>122.25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1</v>
      </c>
      <c r="AJ290">
        <v>1</v>
      </c>
      <c r="AK290">
        <v>1</v>
      </c>
      <c r="AL290">
        <v>1</v>
      </c>
      <c r="AN290">
        <v>0</v>
      </c>
      <c r="AO290">
        <v>1</v>
      </c>
      <c r="AP290">
        <v>0</v>
      </c>
      <c r="AQ290">
        <v>0</v>
      </c>
      <c r="AR290">
        <v>0</v>
      </c>
      <c r="AS290" t="s">
        <v>3</v>
      </c>
      <c r="AT290">
        <v>122.25</v>
      </c>
      <c r="AU290" t="s">
        <v>3</v>
      </c>
      <c r="AV290">
        <v>1</v>
      </c>
      <c r="AW290">
        <v>2</v>
      </c>
      <c r="AX290">
        <v>36292644</v>
      </c>
      <c r="AY290">
        <v>1</v>
      </c>
      <c r="AZ290">
        <v>0</v>
      </c>
      <c r="BA290">
        <v>282</v>
      </c>
      <c r="BB290">
        <v>0</v>
      </c>
      <c r="BC290">
        <v>0</v>
      </c>
      <c r="BD290">
        <v>0</v>
      </c>
      <c r="BE290">
        <v>0</v>
      </c>
      <c r="BF290">
        <v>0</v>
      </c>
      <c r="BG290">
        <v>0</v>
      </c>
      <c r="BH290">
        <v>0</v>
      </c>
      <c r="BI290">
        <v>0</v>
      </c>
      <c r="BJ290">
        <v>0</v>
      </c>
      <c r="BK290">
        <v>0</v>
      </c>
      <c r="BL290">
        <v>0</v>
      </c>
      <c r="BM290">
        <v>0</v>
      </c>
      <c r="BN290">
        <v>0</v>
      </c>
      <c r="BO290">
        <v>0</v>
      </c>
      <c r="BP290">
        <v>0</v>
      </c>
      <c r="BQ290">
        <v>0</v>
      </c>
      <c r="BR290">
        <v>0</v>
      </c>
      <c r="BS290">
        <v>0</v>
      </c>
      <c r="BT290">
        <v>0</v>
      </c>
      <c r="BU290">
        <v>0</v>
      </c>
      <c r="BV290">
        <v>0</v>
      </c>
      <c r="BW290">
        <v>0</v>
      </c>
      <c r="CX290">
        <f>Y290*Source!I2165</f>
        <v>0</v>
      </c>
      <c r="CY290">
        <f>AD290</f>
        <v>0</v>
      </c>
      <c r="CZ290">
        <f>AH290</f>
        <v>0</v>
      </c>
      <c r="DA290">
        <f>AL290</f>
        <v>1</v>
      </c>
      <c r="DB290">
        <f t="shared" si="39"/>
        <v>0</v>
      </c>
      <c r="DC290">
        <f t="shared" si="40"/>
        <v>0</v>
      </c>
    </row>
    <row r="291" spans="1:107" x14ac:dyDescent="0.2">
      <c r="A291">
        <f>ROW(Source!A2165)</f>
        <v>2165</v>
      </c>
      <c r="B291">
        <v>36286615</v>
      </c>
      <c r="C291">
        <v>36292635</v>
      </c>
      <c r="D291">
        <v>34886250</v>
      </c>
      <c r="E291">
        <v>1</v>
      </c>
      <c r="F291">
        <v>1</v>
      </c>
      <c r="G291">
        <v>23</v>
      </c>
      <c r="H291">
        <v>2</v>
      </c>
      <c r="I291" t="s">
        <v>464</v>
      </c>
      <c r="J291" t="s">
        <v>465</v>
      </c>
      <c r="K291" t="s">
        <v>466</v>
      </c>
      <c r="L291">
        <v>1368</v>
      </c>
      <c r="N291">
        <v>1011</v>
      </c>
      <c r="O291" t="s">
        <v>354</v>
      </c>
      <c r="P291" t="s">
        <v>354</v>
      </c>
      <c r="Q291">
        <v>1</v>
      </c>
      <c r="W291">
        <v>0</v>
      </c>
      <c r="X291">
        <v>217950765</v>
      </c>
      <c r="Y291">
        <v>2.59</v>
      </c>
      <c r="AA291">
        <v>0</v>
      </c>
      <c r="AB291">
        <v>430.84</v>
      </c>
      <c r="AC291">
        <v>328.24</v>
      </c>
      <c r="AD291">
        <v>0</v>
      </c>
      <c r="AE291">
        <v>0</v>
      </c>
      <c r="AF291">
        <v>430.84</v>
      </c>
      <c r="AG291">
        <v>328.24</v>
      </c>
      <c r="AH291">
        <v>0</v>
      </c>
      <c r="AI291">
        <v>1</v>
      </c>
      <c r="AJ291">
        <v>1</v>
      </c>
      <c r="AK291">
        <v>1</v>
      </c>
      <c r="AL291">
        <v>1</v>
      </c>
      <c r="AN291">
        <v>0</v>
      </c>
      <c r="AO291">
        <v>1</v>
      </c>
      <c r="AP291">
        <v>0</v>
      </c>
      <c r="AQ291">
        <v>0</v>
      </c>
      <c r="AR291">
        <v>0</v>
      </c>
      <c r="AS291" t="s">
        <v>3</v>
      </c>
      <c r="AT291">
        <v>2.59</v>
      </c>
      <c r="AU291" t="s">
        <v>3</v>
      </c>
      <c r="AV291">
        <v>0</v>
      </c>
      <c r="AW291">
        <v>2</v>
      </c>
      <c r="AX291">
        <v>36292645</v>
      </c>
      <c r="AY291">
        <v>1</v>
      </c>
      <c r="AZ291">
        <v>0</v>
      </c>
      <c r="BA291">
        <v>283</v>
      </c>
      <c r="BB291">
        <v>0</v>
      </c>
      <c r="BC291">
        <v>0</v>
      </c>
      <c r="BD291">
        <v>0</v>
      </c>
      <c r="BE291">
        <v>0</v>
      </c>
      <c r="BF291">
        <v>0</v>
      </c>
      <c r="BG291">
        <v>0</v>
      </c>
      <c r="BH291">
        <v>0</v>
      </c>
      <c r="BI291">
        <v>0</v>
      </c>
      <c r="BJ291">
        <v>0</v>
      </c>
      <c r="BK291">
        <v>0</v>
      </c>
      <c r="BL291">
        <v>0</v>
      </c>
      <c r="BM291">
        <v>0</v>
      </c>
      <c r="BN291">
        <v>0</v>
      </c>
      <c r="BO291">
        <v>0</v>
      </c>
      <c r="BP291">
        <v>0</v>
      </c>
      <c r="BQ291">
        <v>0</v>
      </c>
      <c r="BR291">
        <v>0</v>
      </c>
      <c r="BS291">
        <v>0</v>
      </c>
      <c r="BT291">
        <v>0</v>
      </c>
      <c r="BU291">
        <v>0</v>
      </c>
      <c r="BV291">
        <v>0</v>
      </c>
      <c r="BW291">
        <v>0</v>
      </c>
      <c r="CX291">
        <f>Y291*Source!I2165</f>
        <v>0</v>
      </c>
      <c r="CY291">
        <f>AB291</f>
        <v>430.84</v>
      </c>
      <c r="CZ291">
        <f>AF291</f>
        <v>430.84</v>
      </c>
      <c r="DA291">
        <f>AJ291</f>
        <v>1</v>
      </c>
      <c r="DB291">
        <f t="shared" si="39"/>
        <v>1115.8800000000001</v>
      </c>
      <c r="DC291">
        <f t="shared" si="40"/>
        <v>850.14</v>
      </c>
    </row>
    <row r="292" spans="1:107" x14ac:dyDescent="0.2">
      <c r="A292">
        <f>ROW(Source!A2165)</f>
        <v>2165</v>
      </c>
      <c r="B292">
        <v>36286615</v>
      </c>
      <c r="C292">
        <v>36292635</v>
      </c>
      <c r="D292">
        <v>34886349</v>
      </c>
      <c r="E292">
        <v>1</v>
      </c>
      <c r="F292">
        <v>1</v>
      </c>
      <c r="G292">
        <v>23</v>
      </c>
      <c r="H292">
        <v>2</v>
      </c>
      <c r="I292" t="s">
        <v>467</v>
      </c>
      <c r="J292" t="s">
        <v>468</v>
      </c>
      <c r="K292" t="s">
        <v>469</v>
      </c>
      <c r="L292">
        <v>1368</v>
      </c>
      <c r="N292">
        <v>1011</v>
      </c>
      <c r="O292" t="s">
        <v>354</v>
      </c>
      <c r="P292" t="s">
        <v>354</v>
      </c>
      <c r="Q292">
        <v>1</v>
      </c>
      <c r="W292">
        <v>0</v>
      </c>
      <c r="X292">
        <v>-1448209945</v>
      </c>
      <c r="Y292">
        <v>3.14</v>
      </c>
      <c r="AA292">
        <v>0</v>
      </c>
      <c r="AB292">
        <v>26.66</v>
      </c>
      <c r="AC292">
        <v>0.11</v>
      </c>
      <c r="AD292">
        <v>0</v>
      </c>
      <c r="AE292">
        <v>0</v>
      </c>
      <c r="AF292">
        <v>26.66</v>
      </c>
      <c r="AG292">
        <v>0.11</v>
      </c>
      <c r="AH292">
        <v>0</v>
      </c>
      <c r="AI292">
        <v>1</v>
      </c>
      <c r="AJ292">
        <v>1</v>
      </c>
      <c r="AK292">
        <v>1</v>
      </c>
      <c r="AL292">
        <v>1</v>
      </c>
      <c r="AN292">
        <v>0</v>
      </c>
      <c r="AO292">
        <v>1</v>
      </c>
      <c r="AP292">
        <v>0</v>
      </c>
      <c r="AQ292">
        <v>0</v>
      </c>
      <c r="AR292">
        <v>0</v>
      </c>
      <c r="AS292" t="s">
        <v>3</v>
      </c>
      <c r="AT292">
        <v>3.14</v>
      </c>
      <c r="AU292" t="s">
        <v>3</v>
      </c>
      <c r="AV292">
        <v>0</v>
      </c>
      <c r="AW292">
        <v>2</v>
      </c>
      <c r="AX292">
        <v>36292646</v>
      </c>
      <c r="AY292">
        <v>1</v>
      </c>
      <c r="AZ292">
        <v>0</v>
      </c>
      <c r="BA292">
        <v>284</v>
      </c>
      <c r="BB292">
        <v>0</v>
      </c>
      <c r="BC292">
        <v>0</v>
      </c>
      <c r="BD292">
        <v>0</v>
      </c>
      <c r="BE292">
        <v>0</v>
      </c>
      <c r="BF292">
        <v>0</v>
      </c>
      <c r="BG292">
        <v>0</v>
      </c>
      <c r="BH292">
        <v>0</v>
      </c>
      <c r="BI292">
        <v>0</v>
      </c>
      <c r="BJ292">
        <v>0</v>
      </c>
      <c r="BK292">
        <v>0</v>
      </c>
      <c r="BL292">
        <v>0</v>
      </c>
      <c r="BM292">
        <v>0</v>
      </c>
      <c r="BN292">
        <v>0</v>
      </c>
      <c r="BO292">
        <v>0</v>
      </c>
      <c r="BP292">
        <v>0</v>
      </c>
      <c r="BQ292">
        <v>0</v>
      </c>
      <c r="BR292">
        <v>0</v>
      </c>
      <c r="BS292">
        <v>0</v>
      </c>
      <c r="BT292">
        <v>0</v>
      </c>
      <c r="BU292">
        <v>0</v>
      </c>
      <c r="BV292">
        <v>0</v>
      </c>
      <c r="BW292">
        <v>0</v>
      </c>
      <c r="CX292">
        <f>Y292*Source!I2165</f>
        <v>0</v>
      </c>
      <c r="CY292">
        <f>AB292</f>
        <v>26.66</v>
      </c>
      <c r="CZ292">
        <f>AF292</f>
        <v>26.66</v>
      </c>
      <c r="DA292">
        <f>AJ292</f>
        <v>1</v>
      </c>
      <c r="DB292">
        <f t="shared" si="39"/>
        <v>83.71</v>
      </c>
      <c r="DC292">
        <f t="shared" si="40"/>
        <v>0.35</v>
      </c>
    </row>
    <row r="293" spans="1:107" x14ac:dyDescent="0.2">
      <c r="A293">
        <f>ROW(Source!A2165)</f>
        <v>2165</v>
      </c>
      <c r="B293">
        <v>36286615</v>
      </c>
      <c r="C293">
        <v>36292635</v>
      </c>
      <c r="D293">
        <v>34886727</v>
      </c>
      <c r="E293">
        <v>1</v>
      </c>
      <c r="F293">
        <v>1</v>
      </c>
      <c r="G293">
        <v>23</v>
      </c>
      <c r="H293">
        <v>2</v>
      </c>
      <c r="I293" t="s">
        <v>470</v>
      </c>
      <c r="J293" t="s">
        <v>471</v>
      </c>
      <c r="K293" t="s">
        <v>472</v>
      </c>
      <c r="L293">
        <v>1368</v>
      </c>
      <c r="N293">
        <v>1011</v>
      </c>
      <c r="O293" t="s">
        <v>354</v>
      </c>
      <c r="P293" t="s">
        <v>354</v>
      </c>
      <c r="Q293">
        <v>1</v>
      </c>
      <c r="W293">
        <v>0</v>
      </c>
      <c r="X293">
        <v>-566476008</v>
      </c>
      <c r="Y293">
        <v>2.59</v>
      </c>
      <c r="AA293">
        <v>0</v>
      </c>
      <c r="AB293">
        <v>5.08</v>
      </c>
      <c r="AC293">
        <v>0.96</v>
      </c>
      <c r="AD293">
        <v>0</v>
      </c>
      <c r="AE293">
        <v>0</v>
      </c>
      <c r="AF293">
        <v>5.08</v>
      </c>
      <c r="AG293">
        <v>0.96</v>
      </c>
      <c r="AH293">
        <v>0</v>
      </c>
      <c r="AI293">
        <v>1</v>
      </c>
      <c r="AJ293">
        <v>1</v>
      </c>
      <c r="AK293">
        <v>1</v>
      </c>
      <c r="AL293">
        <v>1</v>
      </c>
      <c r="AN293">
        <v>0</v>
      </c>
      <c r="AO293">
        <v>1</v>
      </c>
      <c r="AP293">
        <v>0</v>
      </c>
      <c r="AQ293">
        <v>0</v>
      </c>
      <c r="AR293">
        <v>0</v>
      </c>
      <c r="AS293" t="s">
        <v>3</v>
      </c>
      <c r="AT293">
        <v>2.59</v>
      </c>
      <c r="AU293" t="s">
        <v>3</v>
      </c>
      <c r="AV293">
        <v>0</v>
      </c>
      <c r="AW293">
        <v>2</v>
      </c>
      <c r="AX293">
        <v>36292647</v>
      </c>
      <c r="AY293">
        <v>1</v>
      </c>
      <c r="AZ293">
        <v>0</v>
      </c>
      <c r="BA293">
        <v>285</v>
      </c>
      <c r="BB293">
        <v>0</v>
      </c>
      <c r="BC293">
        <v>0</v>
      </c>
      <c r="BD293">
        <v>0</v>
      </c>
      <c r="BE293">
        <v>0</v>
      </c>
      <c r="BF293">
        <v>0</v>
      </c>
      <c r="BG293">
        <v>0</v>
      </c>
      <c r="BH293">
        <v>0</v>
      </c>
      <c r="BI293">
        <v>0</v>
      </c>
      <c r="BJ293">
        <v>0</v>
      </c>
      <c r="BK293">
        <v>0</v>
      </c>
      <c r="BL293">
        <v>0</v>
      </c>
      <c r="BM293">
        <v>0</v>
      </c>
      <c r="BN293">
        <v>0</v>
      </c>
      <c r="BO293">
        <v>0</v>
      </c>
      <c r="BP293">
        <v>0</v>
      </c>
      <c r="BQ293">
        <v>0</v>
      </c>
      <c r="BR293">
        <v>0</v>
      </c>
      <c r="BS293">
        <v>0</v>
      </c>
      <c r="BT293">
        <v>0</v>
      </c>
      <c r="BU293">
        <v>0</v>
      </c>
      <c r="BV293">
        <v>0</v>
      </c>
      <c r="BW293">
        <v>0</v>
      </c>
      <c r="CX293">
        <f>Y293*Source!I2165</f>
        <v>0</v>
      </c>
      <c r="CY293">
        <f>AB293</f>
        <v>5.08</v>
      </c>
      <c r="CZ293">
        <f>AF293</f>
        <v>5.08</v>
      </c>
      <c r="DA293">
        <f>AJ293</f>
        <v>1</v>
      </c>
      <c r="DB293">
        <f t="shared" si="39"/>
        <v>13.16</v>
      </c>
      <c r="DC293">
        <f t="shared" si="40"/>
        <v>2.4900000000000002</v>
      </c>
    </row>
    <row r="294" spans="1:107" x14ac:dyDescent="0.2">
      <c r="A294">
        <f>ROW(Source!A2165)</f>
        <v>2165</v>
      </c>
      <c r="B294">
        <v>36286615</v>
      </c>
      <c r="C294">
        <v>36292635</v>
      </c>
      <c r="D294">
        <v>34887862</v>
      </c>
      <c r="E294">
        <v>1</v>
      </c>
      <c r="F294">
        <v>1</v>
      </c>
      <c r="G294">
        <v>23</v>
      </c>
      <c r="H294">
        <v>3</v>
      </c>
      <c r="I294" t="s">
        <v>473</v>
      </c>
      <c r="J294" t="s">
        <v>474</v>
      </c>
      <c r="K294" t="s">
        <v>475</v>
      </c>
      <c r="L294">
        <v>1348</v>
      </c>
      <c r="N294">
        <v>1009</v>
      </c>
      <c r="O294" t="s">
        <v>171</v>
      </c>
      <c r="P294" t="s">
        <v>171</v>
      </c>
      <c r="Q294">
        <v>1000</v>
      </c>
      <c r="W294">
        <v>0</v>
      </c>
      <c r="X294">
        <v>-1714968003</v>
      </c>
      <c r="Y294">
        <v>6.8999999999999999E-3</v>
      </c>
      <c r="AA294">
        <v>143537.54999999999</v>
      </c>
      <c r="AB294">
        <v>0</v>
      </c>
      <c r="AC294">
        <v>0</v>
      </c>
      <c r="AD294">
        <v>0</v>
      </c>
      <c r="AE294">
        <v>143537.54999999999</v>
      </c>
      <c r="AF294">
        <v>0</v>
      </c>
      <c r="AG294">
        <v>0</v>
      </c>
      <c r="AH294">
        <v>0</v>
      </c>
      <c r="AI294">
        <v>1</v>
      </c>
      <c r="AJ294">
        <v>1</v>
      </c>
      <c r="AK294">
        <v>1</v>
      </c>
      <c r="AL294">
        <v>1</v>
      </c>
      <c r="AN294">
        <v>0</v>
      </c>
      <c r="AO294">
        <v>1</v>
      </c>
      <c r="AP294">
        <v>0</v>
      </c>
      <c r="AQ294">
        <v>0</v>
      </c>
      <c r="AR294">
        <v>0</v>
      </c>
      <c r="AS294" t="s">
        <v>3</v>
      </c>
      <c r="AT294">
        <v>6.8999999999999999E-3</v>
      </c>
      <c r="AU294" t="s">
        <v>3</v>
      </c>
      <c r="AV294">
        <v>0</v>
      </c>
      <c r="AW294">
        <v>2</v>
      </c>
      <c r="AX294">
        <v>36292648</v>
      </c>
      <c r="AY294">
        <v>1</v>
      </c>
      <c r="AZ294">
        <v>0</v>
      </c>
      <c r="BA294">
        <v>286</v>
      </c>
      <c r="BB294">
        <v>0</v>
      </c>
      <c r="BC294">
        <v>0</v>
      </c>
      <c r="BD294">
        <v>0</v>
      </c>
      <c r="BE294">
        <v>0</v>
      </c>
      <c r="BF294">
        <v>0</v>
      </c>
      <c r="BG294">
        <v>0</v>
      </c>
      <c r="BH294">
        <v>0</v>
      </c>
      <c r="BI294">
        <v>0</v>
      </c>
      <c r="BJ294">
        <v>0</v>
      </c>
      <c r="BK294">
        <v>0</v>
      </c>
      <c r="BL294">
        <v>0</v>
      </c>
      <c r="BM294">
        <v>0</v>
      </c>
      <c r="BN294">
        <v>0</v>
      </c>
      <c r="BO294">
        <v>0</v>
      </c>
      <c r="BP294">
        <v>0</v>
      </c>
      <c r="BQ294">
        <v>0</v>
      </c>
      <c r="BR294">
        <v>0</v>
      </c>
      <c r="BS294">
        <v>0</v>
      </c>
      <c r="BT294">
        <v>0</v>
      </c>
      <c r="BU294">
        <v>0</v>
      </c>
      <c r="BV294">
        <v>0</v>
      </c>
      <c r="BW294">
        <v>0</v>
      </c>
      <c r="CX294">
        <f>Y294*Source!I2165</f>
        <v>0</v>
      </c>
      <c r="CY294">
        <f>AA294</f>
        <v>143537.54999999999</v>
      </c>
      <c r="CZ294">
        <f>AE294</f>
        <v>143537.54999999999</v>
      </c>
      <c r="DA294">
        <f>AI294</f>
        <v>1</v>
      </c>
      <c r="DB294">
        <f t="shared" si="39"/>
        <v>990.41</v>
      </c>
      <c r="DC294">
        <f t="shared" si="40"/>
        <v>0</v>
      </c>
    </row>
    <row r="295" spans="1:107" x14ac:dyDescent="0.2">
      <c r="A295">
        <f>ROW(Source!A2165)</f>
        <v>2165</v>
      </c>
      <c r="B295">
        <v>36286615</v>
      </c>
      <c r="C295">
        <v>36292635</v>
      </c>
      <c r="D295">
        <v>34888643</v>
      </c>
      <c r="E295">
        <v>1</v>
      </c>
      <c r="F295">
        <v>1</v>
      </c>
      <c r="G295">
        <v>23</v>
      </c>
      <c r="H295">
        <v>3</v>
      </c>
      <c r="I295" t="s">
        <v>476</v>
      </c>
      <c r="J295" t="s">
        <v>477</v>
      </c>
      <c r="K295" t="s">
        <v>478</v>
      </c>
      <c r="L295">
        <v>1348</v>
      </c>
      <c r="N295">
        <v>1009</v>
      </c>
      <c r="O295" t="s">
        <v>171</v>
      </c>
      <c r="P295" t="s">
        <v>171</v>
      </c>
      <c r="Q295">
        <v>1000</v>
      </c>
      <c r="W295">
        <v>0</v>
      </c>
      <c r="X295">
        <v>310339419</v>
      </c>
      <c r="Y295">
        <v>2.3E-3</v>
      </c>
      <c r="AA295">
        <v>110581.32</v>
      </c>
      <c r="AB295">
        <v>0</v>
      </c>
      <c r="AC295">
        <v>0</v>
      </c>
      <c r="AD295">
        <v>0</v>
      </c>
      <c r="AE295">
        <v>110581.32</v>
      </c>
      <c r="AF295">
        <v>0</v>
      </c>
      <c r="AG295">
        <v>0</v>
      </c>
      <c r="AH295">
        <v>0</v>
      </c>
      <c r="AI295">
        <v>1</v>
      </c>
      <c r="AJ295">
        <v>1</v>
      </c>
      <c r="AK295">
        <v>1</v>
      </c>
      <c r="AL295">
        <v>1</v>
      </c>
      <c r="AN295">
        <v>0</v>
      </c>
      <c r="AO295">
        <v>1</v>
      </c>
      <c r="AP295">
        <v>0</v>
      </c>
      <c r="AQ295">
        <v>0</v>
      </c>
      <c r="AR295">
        <v>0</v>
      </c>
      <c r="AS295" t="s">
        <v>3</v>
      </c>
      <c r="AT295">
        <v>2.3E-3</v>
      </c>
      <c r="AU295" t="s">
        <v>3</v>
      </c>
      <c r="AV295">
        <v>0</v>
      </c>
      <c r="AW295">
        <v>2</v>
      </c>
      <c r="AX295">
        <v>36292649</v>
      </c>
      <c r="AY295">
        <v>1</v>
      </c>
      <c r="AZ295">
        <v>0</v>
      </c>
      <c r="BA295">
        <v>287</v>
      </c>
      <c r="BB295">
        <v>0</v>
      </c>
      <c r="BC295">
        <v>0</v>
      </c>
      <c r="BD295">
        <v>0</v>
      </c>
      <c r="BE295">
        <v>0</v>
      </c>
      <c r="BF295">
        <v>0</v>
      </c>
      <c r="BG295">
        <v>0</v>
      </c>
      <c r="BH295">
        <v>0</v>
      </c>
      <c r="BI295">
        <v>0</v>
      </c>
      <c r="BJ295">
        <v>0</v>
      </c>
      <c r="BK295">
        <v>0</v>
      </c>
      <c r="BL295">
        <v>0</v>
      </c>
      <c r="BM295">
        <v>0</v>
      </c>
      <c r="BN295">
        <v>0</v>
      </c>
      <c r="BO295">
        <v>0</v>
      </c>
      <c r="BP295">
        <v>0</v>
      </c>
      <c r="BQ295">
        <v>0</v>
      </c>
      <c r="BR295">
        <v>0</v>
      </c>
      <c r="BS295">
        <v>0</v>
      </c>
      <c r="BT295">
        <v>0</v>
      </c>
      <c r="BU295">
        <v>0</v>
      </c>
      <c r="BV295">
        <v>0</v>
      </c>
      <c r="BW295">
        <v>0</v>
      </c>
      <c r="CX295">
        <f>Y295*Source!I2165</f>
        <v>0</v>
      </c>
      <c r="CY295">
        <f>AA295</f>
        <v>110581.32</v>
      </c>
      <c r="CZ295">
        <f>AE295</f>
        <v>110581.32</v>
      </c>
      <c r="DA295">
        <f>AI295</f>
        <v>1</v>
      </c>
      <c r="DB295">
        <f t="shared" si="39"/>
        <v>254.34</v>
      </c>
      <c r="DC295">
        <f t="shared" si="40"/>
        <v>0</v>
      </c>
    </row>
    <row r="296" spans="1:107" x14ac:dyDescent="0.2">
      <c r="A296">
        <f>ROW(Source!A2165)</f>
        <v>2165</v>
      </c>
      <c r="B296">
        <v>36286615</v>
      </c>
      <c r="C296">
        <v>36292635</v>
      </c>
      <c r="D296">
        <v>34889657</v>
      </c>
      <c r="E296">
        <v>1</v>
      </c>
      <c r="F296">
        <v>1</v>
      </c>
      <c r="G296">
        <v>23</v>
      </c>
      <c r="H296">
        <v>3</v>
      </c>
      <c r="I296" t="s">
        <v>479</v>
      </c>
      <c r="J296" t="s">
        <v>480</v>
      </c>
      <c r="K296" t="s">
        <v>481</v>
      </c>
      <c r="L296">
        <v>1339</v>
      </c>
      <c r="N296">
        <v>1007</v>
      </c>
      <c r="O296" t="s">
        <v>125</v>
      </c>
      <c r="P296" t="s">
        <v>125</v>
      </c>
      <c r="Q296">
        <v>1</v>
      </c>
      <c r="W296">
        <v>0</v>
      </c>
      <c r="X296">
        <v>-65610426</v>
      </c>
      <c r="Y296">
        <v>1.32</v>
      </c>
      <c r="AA296">
        <v>3985.36</v>
      </c>
      <c r="AB296">
        <v>0</v>
      </c>
      <c r="AC296">
        <v>0</v>
      </c>
      <c r="AD296">
        <v>0</v>
      </c>
      <c r="AE296">
        <v>3985.36</v>
      </c>
      <c r="AF296">
        <v>0</v>
      </c>
      <c r="AG296">
        <v>0</v>
      </c>
      <c r="AH296">
        <v>0</v>
      </c>
      <c r="AI296">
        <v>1</v>
      </c>
      <c r="AJ296">
        <v>1</v>
      </c>
      <c r="AK296">
        <v>1</v>
      </c>
      <c r="AL296">
        <v>1</v>
      </c>
      <c r="AN296">
        <v>0</v>
      </c>
      <c r="AO296">
        <v>1</v>
      </c>
      <c r="AP296">
        <v>0</v>
      </c>
      <c r="AQ296">
        <v>0</v>
      </c>
      <c r="AR296">
        <v>0</v>
      </c>
      <c r="AS296" t="s">
        <v>3</v>
      </c>
      <c r="AT296">
        <v>1.32</v>
      </c>
      <c r="AU296" t="s">
        <v>3</v>
      </c>
      <c r="AV296">
        <v>0</v>
      </c>
      <c r="AW296">
        <v>2</v>
      </c>
      <c r="AX296">
        <v>36292650</v>
      </c>
      <c r="AY296">
        <v>1</v>
      </c>
      <c r="AZ296">
        <v>0</v>
      </c>
      <c r="BA296">
        <v>288</v>
      </c>
      <c r="BB296">
        <v>0</v>
      </c>
      <c r="BC296">
        <v>0</v>
      </c>
      <c r="BD296">
        <v>0</v>
      </c>
      <c r="BE296">
        <v>0</v>
      </c>
      <c r="BF296">
        <v>0</v>
      </c>
      <c r="BG296">
        <v>0</v>
      </c>
      <c r="BH296">
        <v>0</v>
      </c>
      <c r="BI296">
        <v>0</v>
      </c>
      <c r="BJ296">
        <v>0</v>
      </c>
      <c r="BK296">
        <v>0</v>
      </c>
      <c r="BL296">
        <v>0</v>
      </c>
      <c r="BM296">
        <v>0</v>
      </c>
      <c r="BN296">
        <v>0</v>
      </c>
      <c r="BO296">
        <v>0</v>
      </c>
      <c r="BP296">
        <v>0</v>
      </c>
      <c r="BQ296">
        <v>0</v>
      </c>
      <c r="BR296">
        <v>0</v>
      </c>
      <c r="BS296">
        <v>0</v>
      </c>
      <c r="BT296">
        <v>0</v>
      </c>
      <c r="BU296">
        <v>0</v>
      </c>
      <c r="BV296">
        <v>0</v>
      </c>
      <c r="BW296">
        <v>0</v>
      </c>
      <c r="CX296">
        <f>Y296*Source!I2165</f>
        <v>0</v>
      </c>
      <c r="CY296">
        <f>AA296</f>
        <v>3985.36</v>
      </c>
      <c r="CZ296">
        <f>AE296</f>
        <v>3985.36</v>
      </c>
      <c r="DA296">
        <f>AI296</f>
        <v>1</v>
      </c>
      <c r="DB296">
        <f t="shared" si="39"/>
        <v>5260.68</v>
      </c>
      <c r="DC296">
        <f t="shared" si="40"/>
        <v>0</v>
      </c>
    </row>
    <row r="297" spans="1:107" x14ac:dyDescent="0.2">
      <c r="A297">
        <f>ROW(Source!A2165)</f>
        <v>2165</v>
      </c>
      <c r="B297">
        <v>36286615</v>
      </c>
      <c r="C297">
        <v>36292635</v>
      </c>
      <c r="D297">
        <v>34891377</v>
      </c>
      <c r="E297">
        <v>1</v>
      </c>
      <c r="F297">
        <v>1</v>
      </c>
      <c r="G297">
        <v>23</v>
      </c>
      <c r="H297">
        <v>3</v>
      </c>
      <c r="I297" t="s">
        <v>482</v>
      </c>
      <c r="J297" t="s">
        <v>483</v>
      </c>
      <c r="K297" t="s">
        <v>484</v>
      </c>
      <c r="L297">
        <v>1301</v>
      </c>
      <c r="N297">
        <v>1003</v>
      </c>
      <c r="O297" t="s">
        <v>457</v>
      </c>
      <c r="P297" t="s">
        <v>457</v>
      </c>
      <c r="Q297">
        <v>1</v>
      </c>
      <c r="W297">
        <v>0</v>
      </c>
      <c r="X297">
        <v>2109528903</v>
      </c>
      <c r="Y297">
        <v>100</v>
      </c>
      <c r="AA297">
        <v>1089.42</v>
      </c>
      <c r="AB297">
        <v>0</v>
      </c>
      <c r="AC297">
        <v>0</v>
      </c>
      <c r="AD297">
        <v>0</v>
      </c>
      <c r="AE297">
        <v>1089.42</v>
      </c>
      <c r="AF297">
        <v>0</v>
      </c>
      <c r="AG297">
        <v>0</v>
      </c>
      <c r="AH297">
        <v>0</v>
      </c>
      <c r="AI297">
        <v>1</v>
      </c>
      <c r="AJ297">
        <v>1</v>
      </c>
      <c r="AK297">
        <v>1</v>
      </c>
      <c r="AL297">
        <v>1</v>
      </c>
      <c r="AN297">
        <v>0</v>
      </c>
      <c r="AO297">
        <v>1</v>
      </c>
      <c r="AP297">
        <v>0</v>
      </c>
      <c r="AQ297">
        <v>0</v>
      </c>
      <c r="AR297">
        <v>0</v>
      </c>
      <c r="AS297" t="s">
        <v>3</v>
      </c>
      <c r="AT297">
        <v>100</v>
      </c>
      <c r="AU297" t="s">
        <v>3</v>
      </c>
      <c r="AV297">
        <v>0</v>
      </c>
      <c r="AW297">
        <v>2</v>
      </c>
      <c r="AX297">
        <v>36292651</v>
      </c>
      <c r="AY297">
        <v>1</v>
      </c>
      <c r="AZ297">
        <v>0</v>
      </c>
      <c r="BA297">
        <v>289</v>
      </c>
      <c r="BB297">
        <v>0</v>
      </c>
      <c r="BC297">
        <v>0</v>
      </c>
      <c r="BD297">
        <v>0</v>
      </c>
      <c r="BE297">
        <v>0</v>
      </c>
      <c r="BF297">
        <v>0</v>
      </c>
      <c r="BG297">
        <v>0</v>
      </c>
      <c r="BH297">
        <v>0</v>
      </c>
      <c r="BI297">
        <v>0</v>
      </c>
      <c r="BJ297">
        <v>0</v>
      </c>
      <c r="BK297">
        <v>0</v>
      </c>
      <c r="BL297">
        <v>0</v>
      </c>
      <c r="BM297">
        <v>0</v>
      </c>
      <c r="BN297">
        <v>0</v>
      </c>
      <c r="BO297">
        <v>0</v>
      </c>
      <c r="BP297">
        <v>0</v>
      </c>
      <c r="BQ297">
        <v>0</v>
      </c>
      <c r="BR297">
        <v>0</v>
      </c>
      <c r="BS297">
        <v>0</v>
      </c>
      <c r="BT297">
        <v>0</v>
      </c>
      <c r="BU297">
        <v>0</v>
      </c>
      <c r="BV297">
        <v>0</v>
      </c>
      <c r="BW297">
        <v>0</v>
      </c>
      <c r="CX297">
        <f>Y297*Source!I2165</f>
        <v>0</v>
      </c>
      <c r="CY297">
        <f>AA297</f>
        <v>1089.42</v>
      </c>
      <c r="CZ297">
        <f>AE297</f>
        <v>1089.42</v>
      </c>
      <c r="DA297">
        <f>AI297</f>
        <v>1</v>
      </c>
      <c r="DB297">
        <f t="shared" si="39"/>
        <v>108942</v>
      </c>
      <c r="DC297">
        <f t="shared" si="40"/>
        <v>0</v>
      </c>
    </row>
    <row r="298" spans="1:107" x14ac:dyDescent="0.2">
      <c r="A298">
        <f>ROW(Source!A2233)</f>
        <v>2233</v>
      </c>
      <c r="B298">
        <v>36286615</v>
      </c>
      <c r="C298">
        <v>36292762</v>
      </c>
      <c r="D298">
        <v>34861490</v>
      </c>
      <c r="E298">
        <v>23</v>
      </c>
      <c r="F298">
        <v>1</v>
      </c>
      <c r="G298">
        <v>23</v>
      </c>
      <c r="H298">
        <v>1</v>
      </c>
      <c r="I298" t="s">
        <v>348</v>
      </c>
      <c r="J298" t="s">
        <v>3</v>
      </c>
      <c r="K298" t="s">
        <v>349</v>
      </c>
      <c r="L298">
        <v>1191</v>
      </c>
      <c r="N298">
        <v>1013</v>
      </c>
      <c r="O298" t="s">
        <v>350</v>
      </c>
      <c r="P298" t="s">
        <v>350</v>
      </c>
      <c r="Q298">
        <v>1</v>
      </c>
      <c r="W298">
        <v>0</v>
      </c>
      <c r="X298">
        <v>476480486</v>
      </c>
      <c r="Y298">
        <v>18.68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1</v>
      </c>
      <c r="AJ298">
        <v>1</v>
      </c>
      <c r="AK298">
        <v>1</v>
      </c>
      <c r="AL298">
        <v>1</v>
      </c>
      <c r="AN298">
        <v>0</v>
      </c>
      <c r="AO298">
        <v>1</v>
      </c>
      <c r="AP298">
        <v>0</v>
      </c>
      <c r="AQ298">
        <v>0</v>
      </c>
      <c r="AR298">
        <v>0</v>
      </c>
      <c r="AS298" t="s">
        <v>3</v>
      </c>
      <c r="AT298">
        <v>18.68</v>
      </c>
      <c r="AU298" t="s">
        <v>3</v>
      </c>
      <c r="AV298">
        <v>1</v>
      </c>
      <c r="AW298">
        <v>2</v>
      </c>
      <c r="AX298">
        <v>36292764</v>
      </c>
      <c r="AY298">
        <v>1</v>
      </c>
      <c r="AZ298">
        <v>0</v>
      </c>
      <c r="BA298">
        <v>290</v>
      </c>
      <c r="BB298">
        <v>0</v>
      </c>
      <c r="BC298">
        <v>0</v>
      </c>
      <c r="BD298">
        <v>0</v>
      </c>
      <c r="BE298">
        <v>0</v>
      </c>
      <c r="BF298">
        <v>0</v>
      </c>
      <c r="BG298">
        <v>0</v>
      </c>
      <c r="BH298">
        <v>0</v>
      </c>
      <c r="BI298">
        <v>0</v>
      </c>
      <c r="BJ298">
        <v>0</v>
      </c>
      <c r="BK298">
        <v>0</v>
      </c>
      <c r="BL298">
        <v>0</v>
      </c>
      <c r="BM298">
        <v>0</v>
      </c>
      <c r="BN298">
        <v>0</v>
      </c>
      <c r="BO298">
        <v>0</v>
      </c>
      <c r="BP298">
        <v>0</v>
      </c>
      <c r="BQ298">
        <v>0</v>
      </c>
      <c r="BR298">
        <v>0</v>
      </c>
      <c r="BS298">
        <v>0</v>
      </c>
      <c r="BT298">
        <v>0</v>
      </c>
      <c r="BU298">
        <v>0</v>
      </c>
      <c r="BV298">
        <v>0</v>
      </c>
      <c r="BW298">
        <v>0</v>
      </c>
      <c r="CX298">
        <f>Y298*Source!I2233</f>
        <v>0</v>
      </c>
      <c r="CY298">
        <f>AD298</f>
        <v>0</v>
      </c>
      <c r="CZ298">
        <f>AH298</f>
        <v>0</v>
      </c>
      <c r="DA298">
        <f>AL298</f>
        <v>1</v>
      </c>
      <c r="DB298">
        <f t="shared" si="39"/>
        <v>0</v>
      </c>
      <c r="DC298">
        <f t="shared" si="40"/>
        <v>0</v>
      </c>
    </row>
    <row r="299" spans="1:107" x14ac:dyDescent="0.2">
      <c r="A299">
        <f>ROW(Source!A2234)</f>
        <v>2234</v>
      </c>
      <c r="B299">
        <v>36286615</v>
      </c>
      <c r="C299">
        <v>36292765</v>
      </c>
      <c r="D299">
        <v>34885903</v>
      </c>
      <c r="E299">
        <v>1</v>
      </c>
      <c r="F299">
        <v>1</v>
      </c>
      <c r="G299">
        <v>23</v>
      </c>
      <c r="H299">
        <v>2</v>
      </c>
      <c r="I299" t="s">
        <v>421</v>
      </c>
      <c r="J299" t="s">
        <v>422</v>
      </c>
      <c r="K299" t="s">
        <v>423</v>
      </c>
      <c r="L299">
        <v>1368</v>
      </c>
      <c r="N299">
        <v>1011</v>
      </c>
      <c r="O299" t="s">
        <v>354</v>
      </c>
      <c r="P299" t="s">
        <v>354</v>
      </c>
      <c r="Q299">
        <v>1</v>
      </c>
      <c r="W299">
        <v>0</v>
      </c>
      <c r="X299">
        <v>1762296550</v>
      </c>
      <c r="Y299">
        <v>5.3699999999999998E-2</v>
      </c>
      <c r="AA299">
        <v>0</v>
      </c>
      <c r="AB299">
        <v>1367.15</v>
      </c>
      <c r="AC299">
        <v>410.31</v>
      </c>
      <c r="AD299">
        <v>0</v>
      </c>
      <c r="AE299">
        <v>0</v>
      </c>
      <c r="AF299">
        <v>1367.15</v>
      </c>
      <c r="AG299">
        <v>410.31</v>
      </c>
      <c r="AH299">
        <v>0</v>
      </c>
      <c r="AI299">
        <v>1</v>
      </c>
      <c r="AJ299">
        <v>1</v>
      </c>
      <c r="AK299">
        <v>1</v>
      </c>
      <c r="AL299">
        <v>1</v>
      </c>
      <c r="AN299">
        <v>0</v>
      </c>
      <c r="AO299">
        <v>1</v>
      </c>
      <c r="AP299">
        <v>0</v>
      </c>
      <c r="AQ299">
        <v>0</v>
      </c>
      <c r="AR299">
        <v>0</v>
      </c>
      <c r="AS299" t="s">
        <v>3</v>
      </c>
      <c r="AT299">
        <v>5.3699999999999998E-2</v>
      </c>
      <c r="AU299" t="s">
        <v>3</v>
      </c>
      <c r="AV299">
        <v>0</v>
      </c>
      <c r="AW299">
        <v>2</v>
      </c>
      <c r="AX299">
        <v>36292767</v>
      </c>
      <c r="AY299">
        <v>1</v>
      </c>
      <c r="AZ299">
        <v>0</v>
      </c>
      <c r="BA299">
        <v>291</v>
      </c>
      <c r="BB299">
        <v>0</v>
      </c>
      <c r="BC299">
        <v>0</v>
      </c>
      <c r="BD299">
        <v>0</v>
      </c>
      <c r="BE299">
        <v>0</v>
      </c>
      <c r="BF299">
        <v>0</v>
      </c>
      <c r="BG299">
        <v>0</v>
      </c>
      <c r="BH299">
        <v>0</v>
      </c>
      <c r="BI299">
        <v>0</v>
      </c>
      <c r="BJ299">
        <v>0</v>
      </c>
      <c r="BK299">
        <v>0</v>
      </c>
      <c r="BL299">
        <v>0</v>
      </c>
      <c r="BM299">
        <v>0</v>
      </c>
      <c r="BN299">
        <v>0</v>
      </c>
      <c r="BO299">
        <v>0</v>
      </c>
      <c r="BP299">
        <v>0</v>
      </c>
      <c r="BQ299">
        <v>0</v>
      </c>
      <c r="BR299">
        <v>0</v>
      </c>
      <c r="BS299">
        <v>0</v>
      </c>
      <c r="BT299">
        <v>0</v>
      </c>
      <c r="BU299">
        <v>0</v>
      </c>
      <c r="BV299">
        <v>0</v>
      </c>
      <c r="BW299">
        <v>0</v>
      </c>
      <c r="CX299">
        <f>Y299*Source!I2234</f>
        <v>0</v>
      </c>
      <c r="CY299">
        <f>AB299</f>
        <v>1367.15</v>
      </c>
      <c r="CZ299">
        <f>AF299</f>
        <v>1367.15</v>
      </c>
      <c r="DA299">
        <f>AJ299</f>
        <v>1</v>
      </c>
      <c r="DB299">
        <f t="shared" si="39"/>
        <v>73.42</v>
      </c>
      <c r="DC299">
        <f t="shared" si="40"/>
        <v>22.03</v>
      </c>
    </row>
    <row r="300" spans="1:107" x14ac:dyDescent="0.2">
      <c r="A300">
        <f>ROW(Source!A2235)</f>
        <v>2235</v>
      </c>
      <c r="B300">
        <v>36286615</v>
      </c>
      <c r="C300">
        <v>36292768</v>
      </c>
      <c r="D300">
        <v>34886658</v>
      </c>
      <c r="E300">
        <v>1</v>
      </c>
      <c r="F300">
        <v>1</v>
      </c>
      <c r="G300">
        <v>23</v>
      </c>
      <c r="H300">
        <v>2</v>
      </c>
      <c r="I300" t="s">
        <v>424</v>
      </c>
      <c r="J300" t="s">
        <v>425</v>
      </c>
      <c r="K300" t="s">
        <v>426</v>
      </c>
      <c r="L300">
        <v>1368</v>
      </c>
      <c r="N300">
        <v>1011</v>
      </c>
      <c r="O300" t="s">
        <v>354</v>
      </c>
      <c r="P300" t="s">
        <v>354</v>
      </c>
      <c r="Q300">
        <v>1</v>
      </c>
      <c r="W300">
        <v>0</v>
      </c>
      <c r="X300">
        <v>-1020451548</v>
      </c>
      <c r="Y300">
        <v>0.52</v>
      </c>
      <c r="AA300">
        <v>0</v>
      </c>
      <c r="AB300">
        <v>905.74</v>
      </c>
      <c r="AC300">
        <v>271.23</v>
      </c>
      <c r="AD300">
        <v>0</v>
      </c>
      <c r="AE300">
        <v>0</v>
      </c>
      <c r="AF300">
        <v>905.74</v>
      </c>
      <c r="AG300">
        <v>271.23</v>
      </c>
      <c r="AH300">
        <v>0</v>
      </c>
      <c r="AI300">
        <v>1</v>
      </c>
      <c r="AJ300">
        <v>1</v>
      </c>
      <c r="AK300">
        <v>1</v>
      </c>
      <c r="AL300">
        <v>1</v>
      </c>
      <c r="AN300">
        <v>0</v>
      </c>
      <c r="AO300">
        <v>1</v>
      </c>
      <c r="AP300">
        <v>1</v>
      </c>
      <c r="AQ300">
        <v>0</v>
      </c>
      <c r="AR300">
        <v>0</v>
      </c>
      <c r="AS300" t="s">
        <v>3</v>
      </c>
      <c r="AT300">
        <v>0.02</v>
      </c>
      <c r="AU300" t="s">
        <v>323</v>
      </c>
      <c r="AV300">
        <v>0</v>
      </c>
      <c r="AW300">
        <v>2</v>
      </c>
      <c r="AX300">
        <v>36292771</v>
      </c>
      <c r="AY300">
        <v>1</v>
      </c>
      <c r="AZ300">
        <v>0</v>
      </c>
      <c r="BA300">
        <v>292</v>
      </c>
      <c r="BB300">
        <v>0</v>
      </c>
      <c r="BC300">
        <v>0</v>
      </c>
      <c r="BD300">
        <v>0</v>
      </c>
      <c r="BE300">
        <v>0</v>
      </c>
      <c r="BF300">
        <v>0</v>
      </c>
      <c r="BG300">
        <v>0</v>
      </c>
      <c r="BH300">
        <v>0</v>
      </c>
      <c r="BI300">
        <v>0</v>
      </c>
      <c r="BJ300">
        <v>0</v>
      </c>
      <c r="BK300">
        <v>0</v>
      </c>
      <c r="BL300">
        <v>0</v>
      </c>
      <c r="BM300">
        <v>0</v>
      </c>
      <c r="BN300">
        <v>0</v>
      </c>
      <c r="BO300">
        <v>0</v>
      </c>
      <c r="BP300">
        <v>0</v>
      </c>
      <c r="BQ300">
        <v>0</v>
      </c>
      <c r="BR300">
        <v>0</v>
      </c>
      <c r="BS300">
        <v>0</v>
      </c>
      <c r="BT300">
        <v>0</v>
      </c>
      <c r="BU300">
        <v>0</v>
      </c>
      <c r="BV300">
        <v>0</v>
      </c>
      <c r="BW300">
        <v>0</v>
      </c>
      <c r="CX300">
        <f>Y300*Source!I2235</f>
        <v>0</v>
      </c>
      <c r="CY300">
        <f>AB300</f>
        <v>905.74</v>
      </c>
      <c r="CZ300">
        <f>AF300</f>
        <v>905.74</v>
      </c>
      <c r="DA300">
        <f>AJ300</f>
        <v>1</v>
      </c>
      <c r="DB300">
        <f>ROUND((ROUND(AT300*CZ300,2)*26),6)</f>
        <v>470.86</v>
      </c>
      <c r="DC300">
        <f>ROUND((ROUND(AT300*AG300,2)*26),6)</f>
        <v>140.91999999999999</v>
      </c>
    </row>
    <row r="301" spans="1:107" x14ac:dyDescent="0.2">
      <c r="A301">
        <f>ROW(Source!A2235)</f>
        <v>2235</v>
      </c>
      <c r="B301">
        <v>36286615</v>
      </c>
      <c r="C301">
        <v>36292768</v>
      </c>
      <c r="D301">
        <v>34886659</v>
      </c>
      <c r="E301">
        <v>1</v>
      </c>
      <c r="F301">
        <v>1</v>
      </c>
      <c r="G301">
        <v>23</v>
      </c>
      <c r="H301">
        <v>2</v>
      </c>
      <c r="I301" t="s">
        <v>427</v>
      </c>
      <c r="J301" t="s">
        <v>428</v>
      </c>
      <c r="K301" t="s">
        <v>429</v>
      </c>
      <c r="L301">
        <v>1368</v>
      </c>
      <c r="N301">
        <v>1011</v>
      </c>
      <c r="O301" t="s">
        <v>354</v>
      </c>
      <c r="P301" t="s">
        <v>354</v>
      </c>
      <c r="Q301">
        <v>1</v>
      </c>
      <c r="W301">
        <v>0</v>
      </c>
      <c r="X301">
        <v>2064999308</v>
      </c>
      <c r="Y301">
        <v>0.46799999999999997</v>
      </c>
      <c r="AA301">
        <v>0</v>
      </c>
      <c r="AB301">
        <v>950.87</v>
      </c>
      <c r="AC301">
        <v>271.5</v>
      </c>
      <c r="AD301">
        <v>0</v>
      </c>
      <c r="AE301">
        <v>0</v>
      </c>
      <c r="AF301">
        <v>950.87</v>
      </c>
      <c r="AG301">
        <v>271.5</v>
      </c>
      <c r="AH301">
        <v>0</v>
      </c>
      <c r="AI301">
        <v>1</v>
      </c>
      <c r="AJ301">
        <v>1</v>
      </c>
      <c r="AK301">
        <v>1</v>
      </c>
      <c r="AL301">
        <v>1</v>
      </c>
      <c r="AN301">
        <v>0</v>
      </c>
      <c r="AO301">
        <v>1</v>
      </c>
      <c r="AP301">
        <v>1</v>
      </c>
      <c r="AQ301">
        <v>0</v>
      </c>
      <c r="AR301">
        <v>0</v>
      </c>
      <c r="AS301" t="s">
        <v>3</v>
      </c>
      <c r="AT301">
        <v>1.7999999999999999E-2</v>
      </c>
      <c r="AU301" t="s">
        <v>323</v>
      </c>
      <c r="AV301">
        <v>0</v>
      </c>
      <c r="AW301">
        <v>2</v>
      </c>
      <c r="AX301">
        <v>36292772</v>
      </c>
      <c r="AY301">
        <v>1</v>
      </c>
      <c r="AZ301">
        <v>0</v>
      </c>
      <c r="BA301">
        <v>293</v>
      </c>
      <c r="BB301">
        <v>0</v>
      </c>
      <c r="BC301">
        <v>0</v>
      </c>
      <c r="BD301">
        <v>0</v>
      </c>
      <c r="BE301">
        <v>0</v>
      </c>
      <c r="BF301">
        <v>0</v>
      </c>
      <c r="BG301">
        <v>0</v>
      </c>
      <c r="BH301">
        <v>0</v>
      </c>
      <c r="BI301">
        <v>0</v>
      </c>
      <c r="BJ301">
        <v>0</v>
      </c>
      <c r="BK301">
        <v>0</v>
      </c>
      <c r="BL301">
        <v>0</v>
      </c>
      <c r="BM301">
        <v>0</v>
      </c>
      <c r="BN301">
        <v>0</v>
      </c>
      <c r="BO301">
        <v>0</v>
      </c>
      <c r="BP301">
        <v>0</v>
      </c>
      <c r="BQ301">
        <v>0</v>
      </c>
      <c r="BR301">
        <v>0</v>
      </c>
      <c r="BS301">
        <v>0</v>
      </c>
      <c r="BT301">
        <v>0</v>
      </c>
      <c r="BU301">
        <v>0</v>
      </c>
      <c r="BV301">
        <v>0</v>
      </c>
      <c r="BW301">
        <v>0</v>
      </c>
      <c r="CX301">
        <f>Y301*Source!I2235</f>
        <v>0</v>
      </c>
      <c r="CY301">
        <f>AB301</f>
        <v>950.87</v>
      </c>
      <c r="CZ301">
        <f>AF301</f>
        <v>950.87</v>
      </c>
      <c r="DA301">
        <f>AJ301</f>
        <v>1</v>
      </c>
      <c r="DB301">
        <f>ROUND((ROUND(AT301*CZ301,2)*26),6)</f>
        <v>445.12</v>
      </c>
      <c r="DC301">
        <f>ROUND((ROUND(AT301*AG301,2)*26),6)</f>
        <v>127.14</v>
      </c>
    </row>
    <row r="302" spans="1:107" x14ac:dyDescent="0.2">
      <c r="A302">
        <f>ROW(Source!A2271)</f>
        <v>2271</v>
      </c>
      <c r="B302">
        <v>36286615</v>
      </c>
      <c r="C302">
        <v>36292829</v>
      </c>
      <c r="D302">
        <v>34861490</v>
      </c>
      <c r="E302">
        <v>23</v>
      </c>
      <c r="F302">
        <v>1</v>
      </c>
      <c r="G302">
        <v>23</v>
      </c>
      <c r="H302">
        <v>1</v>
      </c>
      <c r="I302" t="s">
        <v>348</v>
      </c>
      <c r="J302" t="s">
        <v>3</v>
      </c>
      <c r="K302" t="s">
        <v>349</v>
      </c>
      <c r="L302">
        <v>1191</v>
      </c>
      <c r="N302">
        <v>1013</v>
      </c>
      <c r="O302" t="s">
        <v>350</v>
      </c>
      <c r="P302" t="s">
        <v>350</v>
      </c>
      <c r="Q302">
        <v>1</v>
      </c>
      <c r="W302">
        <v>0</v>
      </c>
      <c r="X302">
        <v>476480486</v>
      </c>
      <c r="Y302">
        <v>17.82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1</v>
      </c>
      <c r="AJ302">
        <v>1</v>
      </c>
      <c r="AK302">
        <v>1</v>
      </c>
      <c r="AL302">
        <v>1</v>
      </c>
      <c r="AN302">
        <v>0</v>
      </c>
      <c r="AO302">
        <v>1</v>
      </c>
      <c r="AP302">
        <v>0</v>
      </c>
      <c r="AQ302">
        <v>0</v>
      </c>
      <c r="AR302">
        <v>0</v>
      </c>
      <c r="AS302" t="s">
        <v>3</v>
      </c>
      <c r="AT302">
        <v>17.82</v>
      </c>
      <c r="AU302" t="s">
        <v>3</v>
      </c>
      <c r="AV302">
        <v>1</v>
      </c>
      <c r="AW302">
        <v>2</v>
      </c>
      <c r="AX302">
        <v>36292835</v>
      </c>
      <c r="AY302">
        <v>1</v>
      </c>
      <c r="AZ302">
        <v>0</v>
      </c>
      <c r="BA302">
        <v>294</v>
      </c>
      <c r="BB302">
        <v>0</v>
      </c>
      <c r="BC302">
        <v>0</v>
      </c>
      <c r="BD302">
        <v>0</v>
      </c>
      <c r="BE302">
        <v>0</v>
      </c>
      <c r="BF302">
        <v>0</v>
      </c>
      <c r="BG302">
        <v>0</v>
      </c>
      <c r="BH302">
        <v>0</v>
      </c>
      <c r="BI302">
        <v>0</v>
      </c>
      <c r="BJ302">
        <v>0</v>
      </c>
      <c r="BK302">
        <v>0</v>
      </c>
      <c r="BL302">
        <v>0</v>
      </c>
      <c r="BM302">
        <v>0</v>
      </c>
      <c r="BN302">
        <v>0</v>
      </c>
      <c r="BO302">
        <v>0</v>
      </c>
      <c r="BP302">
        <v>0</v>
      </c>
      <c r="BQ302">
        <v>0</v>
      </c>
      <c r="BR302">
        <v>0</v>
      </c>
      <c r="BS302">
        <v>0</v>
      </c>
      <c r="BT302">
        <v>0</v>
      </c>
      <c r="BU302">
        <v>0</v>
      </c>
      <c r="BV302">
        <v>0</v>
      </c>
      <c r="BW302">
        <v>0</v>
      </c>
      <c r="CX302">
        <f>Y302*Source!I2271</f>
        <v>0</v>
      </c>
      <c r="CY302">
        <f>AD302</f>
        <v>0</v>
      </c>
      <c r="CZ302">
        <f>AH302</f>
        <v>0</v>
      </c>
      <c r="DA302">
        <f>AL302</f>
        <v>1</v>
      </c>
      <c r="DB302">
        <f t="shared" ref="DB302:DB325" si="44">ROUND(ROUND(AT302*CZ302,2),6)</f>
        <v>0</v>
      </c>
      <c r="DC302">
        <f t="shared" ref="DC302:DC325" si="45">ROUND(ROUND(AT302*AG302,2),6)</f>
        <v>0</v>
      </c>
    </row>
    <row r="303" spans="1:107" x14ac:dyDescent="0.2">
      <c r="A303">
        <f>ROW(Source!A2271)</f>
        <v>2271</v>
      </c>
      <c r="B303">
        <v>36286615</v>
      </c>
      <c r="C303">
        <v>36292829</v>
      </c>
      <c r="D303">
        <v>34886867</v>
      </c>
      <c r="E303">
        <v>1</v>
      </c>
      <c r="F303">
        <v>1</v>
      </c>
      <c r="G303">
        <v>23</v>
      </c>
      <c r="H303">
        <v>3</v>
      </c>
      <c r="I303" t="s">
        <v>485</v>
      </c>
      <c r="J303" t="s">
        <v>486</v>
      </c>
      <c r="K303" t="s">
        <v>487</v>
      </c>
      <c r="L303">
        <v>1348</v>
      </c>
      <c r="N303">
        <v>1009</v>
      </c>
      <c r="O303" t="s">
        <v>171</v>
      </c>
      <c r="P303" t="s">
        <v>171</v>
      </c>
      <c r="Q303">
        <v>1000</v>
      </c>
      <c r="W303">
        <v>0</v>
      </c>
      <c r="X303">
        <v>-673980902</v>
      </c>
      <c r="Y303">
        <v>0.19600000000000001</v>
      </c>
      <c r="AA303">
        <v>32529.18</v>
      </c>
      <c r="AB303">
        <v>0</v>
      </c>
      <c r="AC303">
        <v>0</v>
      </c>
      <c r="AD303">
        <v>0</v>
      </c>
      <c r="AE303">
        <v>32529.18</v>
      </c>
      <c r="AF303">
        <v>0</v>
      </c>
      <c r="AG303">
        <v>0</v>
      </c>
      <c r="AH303">
        <v>0</v>
      </c>
      <c r="AI303">
        <v>1</v>
      </c>
      <c r="AJ303">
        <v>1</v>
      </c>
      <c r="AK303">
        <v>1</v>
      </c>
      <c r="AL303">
        <v>1</v>
      </c>
      <c r="AN303">
        <v>0</v>
      </c>
      <c r="AO303">
        <v>1</v>
      </c>
      <c r="AP303">
        <v>0</v>
      </c>
      <c r="AQ303">
        <v>0</v>
      </c>
      <c r="AR303">
        <v>0</v>
      </c>
      <c r="AS303" t="s">
        <v>3</v>
      </c>
      <c r="AT303">
        <v>0.19600000000000001</v>
      </c>
      <c r="AU303" t="s">
        <v>3</v>
      </c>
      <c r="AV303">
        <v>0</v>
      </c>
      <c r="AW303">
        <v>2</v>
      </c>
      <c r="AX303">
        <v>36292836</v>
      </c>
      <c r="AY303">
        <v>1</v>
      </c>
      <c r="AZ303">
        <v>0</v>
      </c>
      <c r="BA303">
        <v>295</v>
      </c>
      <c r="BB303">
        <v>0</v>
      </c>
      <c r="BC303">
        <v>0</v>
      </c>
      <c r="BD303">
        <v>0</v>
      </c>
      <c r="BE303">
        <v>0</v>
      </c>
      <c r="BF303">
        <v>0</v>
      </c>
      <c r="BG303">
        <v>0</v>
      </c>
      <c r="BH303">
        <v>0</v>
      </c>
      <c r="BI303">
        <v>0</v>
      </c>
      <c r="BJ303">
        <v>0</v>
      </c>
      <c r="BK303">
        <v>0</v>
      </c>
      <c r="BL303">
        <v>0</v>
      </c>
      <c r="BM303">
        <v>0</v>
      </c>
      <c r="BN303">
        <v>0</v>
      </c>
      <c r="BO303">
        <v>0</v>
      </c>
      <c r="BP303">
        <v>0</v>
      </c>
      <c r="BQ303">
        <v>0</v>
      </c>
      <c r="BR303">
        <v>0</v>
      </c>
      <c r="BS303">
        <v>0</v>
      </c>
      <c r="BT303">
        <v>0</v>
      </c>
      <c r="BU303">
        <v>0</v>
      </c>
      <c r="BV303">
        <v>0</v>
      </c>
      <c r="BW303">
        <v>0</v>
      </c>
      <c r="CX303">
        <f>Y303*Source!I2271</f>
        <v>0</v>
      </c>
      <c r="CY303">
        <f>AA303</f>
        <v>32529.18</v>
      </c>
      <c r="CZ303">
        <f>AE303</f>
        <v>32529.18</v>
      </c>
      <c r="DA303">
        <f>AI303</f>
        <v>1</v>
      </c>
      <c r="DB303">
        <f t="shared" si="44"/>
        <v>6375.72</v>
      </c>
      <c r="DC303">
        <f t="shared" si="45"/>
        <v>0</v>
      </c>
    </row>
    <row r="304" spans="1:107" x14ac:dyDescent="0.2">
      <c r="A304">
        <f>ROW(Source!A2271)</f>
        <v>2271</v>
      </c>
      <c r="B304">
        <v>36286615</v>
      </c>
      <c r="C304">
        <v>36292829</v>
      </c>
      <c r="D304">
        <v>34886928</v>
      </c>
      <c r="E304">
        <v>1</v>
      </c>
      <c r="F304">
        <v>1</v>
      </c>
      <c r="G304">
        <v>23</v>
      </c>
      <c r="H304">
        <v>3</v>
      </c>
      <c r="I304" t="s">
        <v>488</v>
      </c>
      <c r="J304" t="s">
        <v>489</v>
      </c>
      <c r="K304" t="s">
        <v>490</v>
      </c>
      <c r="L304">
        <v>1348</v>
      </c>
      <c r="N304">
        <v>1009</v>
      </c>
      <c r="O304" t="s">
        <v>171</v>
      </c>
      <c r="P304" t="s">
        <v>171</v>
      </c>
      <c r="Q304">
        <v>1000</v>
      </c>
      <c r="W304">
        <v>0</v>
      </c>
      <c r="X304">
        <v>-239256907</v>
      </c>
      <c r="Y304">
        <v>2.5000000000000001E-2</v>
      </c>
      <c r="AA304">
        <v>21587.64</v>
      </c>
      <c r="AB304">
        <v>0</v>
      </c>
      <c r="AC304">
        <v>0</v>
      </c>
      <c r="AD304">
        <v>0</v>
      </c>
      <c r="AE304">
        <v>21587.64</v>
      </c>
      <c r="AF304">
        <v>0</v>
      </c>
      <c r="AG304">
        <v>0</v>
      </c>
      <c r="AH304">
        <v>0</v>
      </c>
      <c r="AI304">
        <v>1</v>
      </c>
      <c r="AJ304">
        <v>1</v>
      </c>
      <c r="AK304">
        <v>1</v>
      </c>
      <c r="AL304">
        <v>1</v>
      </c>
      <c r="AN304">
        <v>0</v>
      </c>
      <c r="AO304">
        <v>1</v>
      </c>
      <c r="AP304">
        <v>0</v>
      </c>
      <c r="AQ304">
        <v>0</v>
      </c>
      <c r="AR304">
        <v>0</v>
      </c>
      <c r="AS304" t="s">
        <v>3</v>
      </c>
      <c r="AT304">
        <v>2.5000000000000001E-2</v>
      </c>
      <c r="AU304" t="s">
        <v>3</v>
      </c>
      <c r="AV304">
        <v>0</v>
      </c>
      <c r="AW304">
        <v>2</v>
      </c>
      <c r="AX304">
        <v>36292837</v>
      </c>
      <c r="AY304">
        <v>1</v>
      </c>
      <c r="AZ304">
        <v>0</v>
      </c>
      <c r="BA304">
        <v>296</v>
      </c>
      <c r="BB304">
        <v>0</v>
      </c>
      <c r="BC304">
        <v>0</v>
      </c>
      <c r="BD304">
        <v>0</v>
      </c>
      <c r="BE304">
        <v>0</v>
      </c>
      <c r="BF304">
        <v>0</v>
      </c>
      <c r="BG304">
        <v>0</v>
      </c>
      <c r="BH304">
        <v>0</v>
      </c>
      <c r="BI304">
        <v>0</v>
      </c>
      <c r="BJ304">
        <v>0</v>
      </c>
      <c r="BK304">
        <v>0</v>
      </c>
      <c r="BL304">
        <v>0</v>
      </c>
      <c r="BM304">
        <v>0</v>
      </c>
      <c r="BN304">
        <v>0</v>
      </c>
      <c r="BO304">
        <v>0</v>
      </c>
      <c r="BP304">
        <v>0</v>
      </c>
      <c r="BQ304">
        <v>0</v>
      </c>
      <c r="BR304">
        <v>0</v>
      </c>
      <c r="BS304">
        <v>0</v>
      </c>
      <c r="BT304">
        <v>0</v>
      </c>
      <c r="BU304">
        <v>0</v>
      </c>
      <c r="BV304">
        <v>0</v>
      </c>
      <c r="BW304">
        <v>0</v>
      </c>
      <c r="CX304">
        <f>Y304*Source!I2271</f>
        <v>0</v>
      </c>
      <c r="CY304">
        <f>AA304</f>
        <v>21587.64</v>
      </c>
      <c r="CZ304">
        <f>AE304</f>
        <v>21587.64</v>
      </c>
      <c r="DA304">
        <f>AI304</f>
        <v>1</v>
      </c>
      <c r="DB304">
        <f t="shared" si="44"/>
        <v>539.69000000000005</v>
      </c>
      <c r="DC304">
        <f t="shared" si="45"/>
        <v>0</v>
      </c>
    </row>
    <row r="305" spans="1:107" x14ac:dyDescent="0.2">
      <c r="A305">
        <f>ROW(Source!A2271)</f>
        <v>2271</v>
      </c>
      <c r="B305">
        <v>36286615</v>
      </c>
      <c r="C305">
        <v>36292829</v>
      </c>
      <c r="D305">
        <v>34887014</v>
      </c>
      <c r="E305">
        <v>1</v>
      </c>
      <c r="F305">
        <v>1</v>
      </c>
      <c r="G305">
        <v>23</v>
      </c>
      <c r="H305">
        <v>3</v>
      </c>
      <c r="I305" t="s">
        <v>491</v>
      </c>
      <c r="J305" t="s">
        <v>492</v>
      </c>
      <c r="K305" t="s">
        <v>493</v>
      </c>
      <c r="L305">
        <v>1327</v>
      </c>
      <c r="N305">
        <v>1005</v>
      </c>
      <c r="O305" t="s">
        <v>283</v>
      </c>
      <c r="P305" t="s">
        <v>283</v>
      </c>
      <c r="Q305">
        <v>1</v>
      </c>
      <c r="W305">
        <v>0</v>
      </c>
      <c r="X305">
        <v>1440146743</v>
      </c>
      <c r="Y305">
        <v>110</v>
      </c>
      <c r="AA305">
        <v>24.73</v>
      </c>
      <c r="AB305">
        <v>0</v>
      </c>
      <c r="AC305">
        <v>0</v>
      </c>
      <c r="AD305">
        <v>0</v>
      </c>
      <c r="AE305">
        <v>24.73</v>
      </c>
      <c r="AF305">
        <v>0</v>
      </c>
      <c r="AG305">
        <v>0</v>
      </c>
      <c r="AH305">
        <v>0</v>
      </c>
      <c r="AI305">
        <v>1</v>
      </c>
      <c r="AJ305">
        <v>1</v>
      </c>
      <c r="AK305">
        <v>1</v>
      </c>
      <c r="AL305">
        <v>1</v>
      </c>
      <c r="AN305">
        <v>0</v>
      </c>
      <c r="AO305">
        <v>1</v>
      </c>
      <c r="AP305">
        <v>0</v>
      </c>
      <c r="AQ305">
        <v>0</v>
      </c>
      <c r="AR305">
        <v>0</v>
      </c>
      <c r="AS305" t="s">
        <v>3</v>
      </c>
      <c r="AT305">
        <v>110</v>
      </c>
      <c r="AU305" t="s">
        <v>3</v>
      </c>
      <c r="AV305">
        <v>0</v>
      </c>
      <c r="AW305">
        <v>2</v>
      </c>
      <c r="AX305">
        <v>36292838</v>
      </c>
      <c r="AY305">
        <v>1</v>
      </c>
      <c r="AZ305">
        <v>0</v>
      </c>
      <c r="BA305">
        <v>297</v>
      </c>
      <c r="BB305">
        <v>0</v>
      </c>
      <c r="BC305">
        <v>0</v>
      </c>
      <c r="BD305">
        <v>0</v>
      </c>
      <c r="BE305">
        <v>0</v>
      </c>
      <c r="BF305">
        <v>0</v>
      </c>
      <c r="BG305">
        <v>0</v>
      </c>
      <c r="BH305">
        <v>0</v>
      </c>
      <c r="BI305">
        <v>0</v>
      </c>
      <c r="BJ305">
        <v>0</v>
      </c>
      <c r="BK305">
        <v>0</v>
      </c>
      <c r="BL305">
        <v>0</v>
      </c>
      <c r="BM305">
        <v>0</v>
      </c>
      <c r="BN305">
        <v>0</v>
      </c>
      <c r="BO305">
        <v>0</v>
      </c>
      <c r="BP305">
        <v>0</v>
      </c>
      <c r="BQ305">
        <v>0</v>
      </c>
      <c r="BR305">
        <v>0</v>
      </c>
      <c r="BS305">
        <v>0</v>
      </c>
      <c r="BT305">
        <v>0</v>
      </c>
      <c r="BU305">
        <v>0</v>
      </c>
      <c r="BV305">
        <v>0</v>
      </c>
      <c r="BW305">
        <v>0</v>
      </c>
      <c r="CX305">
        <f>Y305*Source!I2271</f>
        <v>0</v>
      </c>
      <c r="CY305">
        <f>AA305</f>
        <v>24.73</v>
      </c>
      <c r="CZ305">
        <f>AE305</f>
        <v>24.73</v>
      </c>
      <c r="DA305">
        <f>AI305</f>
        <v>1</v>
      </c>
      <c r="DB305">
        <f t="shared" si="44"/>
        <v>2720.3</v>
      </c>
      <c r="DC305">
        <f t="shared" si="45"/>
        <v>0</v>
      </c>
    </row>
    <row r="306" spans="1:107" x14ac:dyDescent="0.2">
      <c r="A306">
        <f>ROW(Source!A2271)</f>
        <v>2271</v>
      </c>
      <c r="B306">
        <v>36286615</v>
      </c>
      <c r="C306">
        <v>36292829</v>
      </c>
      <c r="D306">
        <v>34887044</v>
      </c>
      <c r="E306">
        <v>1</v>
      </c>
      <c r="F306">
        <v>1</v>
      </c>
      <c r="G306">
        <v>23</v>
      </c>
      <c r="H306">
        <v>3</v>
      </c>
      <c r="I306" t="s">
        <v>494</v>
      </c>
      <c r="J306" t="s">
        <v>495</v>
      </c>
      <c r="K306" t="s">
        <v>496</v>
      </c>
      <c r="L306">
        <v>1348</v>
      </c>
      <c r="N306">
        <v>1009</v>
      </c>
      <c r="O306" t="s">
        <v>171</v>
      </c>
      <c r="P306" t="s">
        <v>171</v>
      </c>
      <c r="Q306">
        <v>1000</v>
      </c>
      <c r="W306">
        <v>0</v>
      </c>
      <c r="X306">
        <v>762983558</v>
      </c>
      <c r="Y306">
        <v>0.06</v>
      </c>
      <c r="AA306">
        <v>69248.2</v>
      </c>
      <c r="AB306">
        <v>0</v>
      </c>
      <c r="AC306">
        <v>0</v>
      </c>
      <c r="AD306">
        <v>0</v>
      </c>
      <c r="AE306">
        <v>69248.2</v>
      </c>
      <c r="AF306">
        <v>0</v>
      </c>
      <c r="AG306">
        <v>0</v>
      </c>
      <c r="AH306">
        <v>0</v>
      </c>
      <c r="AI306">
        <v>1</v>
      </c>
      <c r="AJ306">
        <v>1</v>
      </c>
      <c r="AK306">
        <v>1</v>
      </c>
      <c r="AL306">
        <v>1</v>
      </c>
      <c r="AN306">
        <v>0</v>
      </c>
      <c r="AO306">
        <v>1</v>
      </c>
      <c r="AP306">
        <v>0</v>
      </c>
      <c r="AQ306">
        <v>0</v>
      </c>
      <c r="AR306">
        <v>0</v>
      </c>
      <c r="AS306" t="s">
        <v>3</v>
      </c>
      <c r="AT306">
        <v>0.06</v>
      </c>
      <c r="AU306" t="s">
        <v>3</v>
      </c>
      <c r="AV306">
        <v>0</v>
      </c>
      <c r="AW306">
        <v>2</v>
      </c>
      <c r="AX306">
        <v>36292839</v>
      </c>
      <c r="AY306">
        <v>1</v>
      </c>
      <c r="AZ306">
        <v>0</v>
      </c>
      <c r="BA306">
        <v>298</v>
      </c>
      <c r="BB306">
        <v>0</v>
      </c>
      <c r="BC306">
        <v>0</v>
      </c>
      <c r="BD306">
        <v>0</v>
      </c>
      <c r="BE306">
        <v>0</v>
      </c>
      <c r="BF306">
        <v>0</v>
      </c>
      <c r="BG306">
        <v>0</v>
      </c>
      <c r="BH306">
        <v>0</v>
      </c>
      <c r="BI306">
        <v>0</v>
      </c>
      <c r="BJ306">
        <v>0</v>
      </c>
      <c r="BK306">
        <v>0</v>
      </c>
      <c r="BL306">
        <v>0</v>
      </c>
      <c r="BM306">
        <v>0</v>
      </c>
      <c r="BN306">
        <v>0</v>
      </c>
      <c r="BO306">
        <v>0</v>
      </c>
      <c r="BP306">
        <v>0</v>
      </c>
      <c r="BQ306">
        <v>0</v>
      </c>
      <c r="BR306">
        <v>0</v>
      </c>
      <c r="BS306">
        <v>0</v>
      </c>
      <c r="BT306">
        <v>0</v>
      </c>
      <c r="BU306">
        <v>0</v>
      </c>
      <c r="BV306">
        <v>0</v>
      </c>
      <c r="BW306">
        <v>0</v>
      </c>
      <c r="CX306">
        <f>Y306*Source!I2271</f>
        <v>0</v>
      </c>
      <c r="CY306">
        <f>AA306</f>
        <v>69248.2</v>
      </c>
      <c r="CZ306">
        <f>AE306</f>
        <v>69248.2</v>
      </c>
      <c r="DA306">
        <f>AI306</f>
        <v>1</v>
      </c>
      <c r="DB306">
        <f t="shared" si="44"/>
        <v>4154.8900000000003</v>
      </c>
      <c r="DC306">
        <f t="shared" si="45"/>
        <v>0</v>
      </c>
    </row>
    <row r="307" spans="1:107" x14ac:dyDescent="0.2">
      <c r="A307">
        <f>ROW(Source!A2272)</f>
        <v>2272</v>
      </c>
      <c r="B307">
        <v>36286615</v>
      </c>
      <c r="C307">
        <v>36292840</v>
      </c>
      <c r="D307">
        <v>34861490</v>
      </c>
      <c r="E307">
        <v>23</v>
      </c>
      <c r="F307">
        <v>1</v>
      </c>
      <c r="G307">
        <v>23</v>
      </c>
      <c r="H307">
        <v>1</v>
      </c>
      <c r="I307" t="s">
        <v>348</v>
      </c>
      <c r="J307" t="s">
        <v>3</v>
      </c>
      <c r="K307" t="s">
        <v>349</v>
      </c>
      <c r="L307">
        <v>1191</v>
      </c>
      <c r="N307">
        <v>1013</v>
      </c>
      <c r="O307" t="s">
        <v>350</v>
      </c>
      <c r="P307" t="s">
        <v>350</v>
      </c>
      <c r="Q307">
        <v>1</v>
      </c>
      <c r="W307">
        <v>0</v>
      </c>
      <c r="X307">
        <v>476480486</v>
      </c>
      <c r="Y307">
        <v>11.62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1</v>
      </c>
      <c r="AJ307">
        <v>1</v>
      </c>
      <c r="AK307">
        <v>1</v>
      </c>
      <c r="AL307">
        <v>1</v>
      </c>
      <c r="AN307">
        <v>0</v>
      </c>
      <c r="AO307">
        <v>1</v>
      </c>
      <c r="AP307">
        <v>0</v>
      </c>
      <c r="AQ307">
        <v>0</v>
      </c>
      <c r="AR307">
        <v>0</v>
      </c>
      <c r="AS307" t="s">
        <v>3</v>
      </c>
      <c r="AT307">
        <v>11.62</v>
      </c>
      <c r="AU307" t="s">
        <v>3</v>
      </c>
      <c r="AV307">
        <v>1</v>
      </c>
      <c r="AW307">
        <v>2</v>
      </c>
      <c r="AX307">
        <v>36292844</v>
      </c>
      <c r="AY307">
        <v>1</v>
      </c>
      <c r="AZ307">
        <v>0</v>
      </c>
      <c r="BA307">
        <v>299</v>
      </c>
      <c r="BB307">
        <v>0</v>
      </c>
      <c r="BC307">
        <v>0</v>
      </c>
      <c r="BD307">
        <v>0</v>
      </c>
      <c r="BE307">
        <v>0</v>
      </c>
      <c r="BF307">
        <v>0</v>
      </c>
      <c r="BG307">
        <v>0</v>
      </c>
      <c r="BH307">
        <v>0</v>
      </c>
      <c r="BI307">
        <v>0</v>
      </c>
      <c r="BJ307">
        <v>0</v>
      </c>
      <c r="BK307">
        <v>0</v>
      </c>
      <c r="BL307">
        <v>0</v>
      </c>
      <c r="BM307">
        <v>0</v>
      </c>
      <c r="BN307">
        <v>0</v>
      </c>
      <c r="BO307">
        <v>0</v>
      </c>
      <c r="BP307">
        <v>0</v>
      </c>
      <c r="BQ307">
        <v>0</v>
      </c>
      <c r="BR307">
        <v>0</v>
      </c>
      <c r="BS307">
        <v>0</v>
      </c>
      <c r="BT307">
        <v>0</v>
      </c>
      <c r="BU307">
        <v>0</v>
      </c>
      <c r="BV307">
        <v>0</v>
      </c>
      <c r="BW307">
        <v>0</v>
      </c>
      <c r="CX307">
        <f>Y307*Source!I2272</f>
        <v>0</v>
      </c>
      <c r="CY307">
        <f>AD307</f>
        <v>0</v>
      </c>
      <c r="CZ307">
        <f>AH307</f>
        <v>0</v>
      </c>
      <c r="DA307">
        <f>AL307</f>
        <v>1</v>
      </c>
      <c r="DB307">
        <f t="shared" si="44"/>
        <v>0</v>
      </c>
      <c r="DC307">
        <f t="shared" si="45"/>
        <v>0</v>
      </c>
    </row>
    <row r="308" spans="1:107" x14ac:dyDescent="0.2">
      <c r="A308">
        <f>ROW(Source!A2272)</f>
        <v>2272</v>
      </c>
      <c r="B308">
        <v>36286615</v>
      </c>
      <c r="C308">
        <v>36292840</v>
      </c>
      <c r="D308">
        <v>34886867</v>
      </c>
      <c r="E308">
        <v>1</v>
      </c>
      <c r="F308">
        <v>1</v>
      </c>
      <c r="G308">
        <v>23</v>
      </c>
      <c r="H308">
        <v>3</v>
      </c>
      <c r="I308" t="s">
        <v>485</v>
      </c>
      <c r="J308" t="s">
        <v>486</v>
      </c>
      <c r="K308" t="s">
        <v>487</v>
      </c>
      <c r="L308">
        <v>1348</v>
      </c>
      <c r="N308">
        <v>1009</v>
      </c>
      <c r="O308" t="s">
        <v>171</v>
      </c>
      <c r="P308" t="s">
        <v>171</v>
      </c>
      <c r="Q308">
        <v>1000</v>
      </c>
      <c r="W308">
        <v>0</v>
      </c>
      <c r="X308">
        <v>-673980902</v>
      </c>
      <c r="Y308">
        <v>0.19600000000000001</v>
      </c>
      <c r="AA308">
        <v>32529.18</v>
      </c>
      <c r="AB308">
        <v>0</v>
      </c>
      <c r="AC308">
        <v>0</v>
      </c>
      <c r="AD308">
        <v>0</v>
      </c>
      <c r="AE308">
        <v>32529.18</v>
      </c>
      <c r="AF308">
        <v>0</v>
      </c>
      <c r="AG308">
        <v>0</v>
      </c>
      <c r="AH308">
        <v>0</v>
      </c>
      <c r="AI308">
        <v>1</v>
      </c>
      <c r="AJ308">
        <v>1</v>
      </c>
      <c r="AK308">
        <v>1</v>
      </c>
      <c r="AL308">
        <v>1</v>
      </c>
      <c r="AN308">
        <v>0</v>
      </c>
      <c r="AO308">
        <v>1</v>
      </c>
      <c r="AP308">
        <v>0</v>
      </c>
      <c r="AQ308">
        <v>0</v>
      </c>
      <c r="AR308">
        <v>0</v>
      </c>
      <c r="AS308" t="s">
        <v>3</v>
      </c>
      <c r="AT308">
        <v>0.19600000000000001</v>
      </c>
      <c r="AU308" t="s">
        <v>3</v>
      </c>
      <c r="AV308">
        <v>0</v>
      </c>
      <c r="AW308">
        <v>2</v>
      </c>
      <c r="AX308">
        <v>36292845</v>
      </c>
      <c r="AY308">
        <v>1</v>
      </c>
      <c r="AZ308">
        <v>0</v>
      </c>
      <c r="BA308">
        <v>300</v>
      </c>
      <c r="BB308">
        <v>0</v>
      </c>
      <c r="BC308">
        <v>0</v>
      </c>
      <c r="BD308">
        <v>0</v>
      </c>
      <c r="BE308">
        <v>0</v>
      </c>
      <c r="BF308">
        <v>0</v>
      </c>
      <c r="BG308">
        <v>0</v>
      </c>
      <c r="BH308">
        <v>0</v>
      </c>
      <c r="BI308">
        <v>0</v>
      </c>
      <c r="BJ308">
        <v>0</v>
      </c>
      <c r="BK308">
        <v>0</v>
      </c>
      <c r="BL308">
        <v>0</v>
      </c>
      <c r="BM308">
        <v>0</v>
      </c>
      <c r="BN308">
        <v>0</v>
      </c>
      <c r="BO308">
        <v>0</v>
      </c>
      <c r="BP308">
        <v>0</v>
      </c>
      <c r="BQ308">
        <v>0</v>
      </c>
      <c r="BR308">
        <v>0</v>
      </c>
      <c r="BS308">
        <v>0</v>
      </c>
      <c r="BT308">
        <v>0</v>
      </c>
      <c r="BU308">
        <v>0</v>
      </c>
      <c r="BV308">
        <v>0</v>
      </c>
      <c r="BW308">
        <v>0</v>
      </c>
      <c r="CX308">
        <f>Y308*Source!I2272</f>
        <v>0</v>
      </c>
      <c r="CY308">
        <f>AA308</f>
        <v>32529.18</v>
      </c>
      <c r="CZ308">
        <f>AE308</f>
        <v>32529.18</v>
      </c>
      <c r="DA308">
        <f>AI308</f>
        <v>1</v>
      </c>
      <c r="DB308">
        <f t="shared" si="44"/>
        <v>6375.72</v>
      </c>
      <c r="DC308">
        <f t="shared" si="45"/>
        <v>0</v>
      </c>
    </row>
    <row r="309" spans="1:107" x14ac:dyDescent="0.2">
      <c r="A309">
        <f>ROW(Source!A2272)</f>
        <v>2272</v>
      </c>
      <c r="B309">
        <v>36286615</v>
      </c>
      <c r="C309">
        <v>36292840</v>
      </c>
      <c r="D309">
        <v>34887014</v>
      </c>
      <c r="E309">
        <v>1</v>
      </c>
      <c r="F309">
        <v>1</v>
      </c>
      <c r="G309">
        <v>23</v>
      </c>
      <c r="H309">
        <v>3</v>
      </c>
      <c r="I309" t="s">
        <v>491</v>
      </c>
      <c r="J309" t="s">
        <v>492</v>
      </c>
      <c r="K309" t="s">
        <v>493</v>
      </c>
      <c r="L309">
        <v>1327</v>
      </c>
      <c r="N309">
        <v>1005</v>
      </c>
      <c r="O309" t="s">
        <v>283</v>
      </c>
      <c r="P309" t="s">
        <v>283</v>
      </c>
      <c r="Q309">
        <v>1</v>
      </c>
      <c r="W309">
        <v>0</v>
      </c>
      <c r="X309">
        <v>1440146743</v>
      </c>
      <c r="Y309">
        <v>110</v>
      </c>
      <c r="AA309">
        <v>24.73</v>
      </c>
      <c r="AB309">
        <v>0</v>
      </c>
      <c r="AC309">
        <v>0</v>
      </c>
      <c r="AD309">
        <v>0</v>
      </c>
      <c r="AE309">
        <v>24.73</v>
      </c>
      <c r="AF309">
        <v>0</v>
      </c>
      <c r="AG309">
        <v>0</v>
      </c>
      <c r="AH309">
        <v>0</v>
      </c>
      <c r="AI309">
        <v>1</v>
      </c>
      <c r="AJ309">
        <v>1</v>
      </c>
      <c r="AK309">
        <v>1</v>
      </c>
      <c r="AL309">
        <v>1</v>
      </c>
      <c r="AN309">
        <v>0</v>
      </c>
      <c r="AO309">
        <v>1</v>
      </c>
      <c r="AP309">
        <v>0</v>
      </c>
      <c r="AQ309">
        <v>0</v>
      </c>
      <c r="AR309">
        <v>0</v>
      </c>
      <c r="AS309" t="s">
        <v>3</v>
      </c>
      <c r="AT309">
        <v>110</v>
      </c>
      <c r="AU309" t="s">
        <v>3</v>
      </c>
      <c r="AV309">
        <v>0</v>
      </c>
      <c r="AW309">
        <v>2</v>
      </c>
      <c r="AX309">
        <v>36292846</v>
      </c>
      <c r="AY309">
        <v>1</v>
      </c>
      <c r="AZ309">
        <v>0</v>
      </c>
      <c r="BA309">
        <v>301</v>
      </c>
      <c r="BB309">
        <v>0</v>
      </c>
      <c r="BC309">
        <v>0</v>
      </c>
      <c r="BD309">
        <v>0</v>
      </c>
      <c r="BE309">
        <v>0</v>
      </c>
      <c r="BF309">
        <v>0</v>
      </c>
      <c r="BG309">
        <v>0</v>
      </c>
      <c r="BH309">
        <v>0</v>
      </c>
      <c r="BI309">
        <v>0</v>
      </c>
      <c r="BJ309">
        <v>0</v>
      </c>
      <c r="BK309">
        <v>0</v>
      </c>
      <c r="BL309">
        <v>0</v>
      </c>
      <c r="BM309">
        <v>0</v>
      </c>
      <c r="BN309">
        <v>0</v>
      </c>
      <c r="BO309">
        <v>0</v>
      </c>
      <c r="BP309">
        <v>0</v>
      </c>
      <c r="BQ309">
        <v>0</v>
      </c>
      <c r="BR309">
        <v>0</v>
      </c>
      <c r="BS309">
        <v>0</v>
      </c>
      <c r="BT309">
        <v>0</v>
      </c>
      <c r="BU309">
        <v>0</v>
      </c>
      <c r="BV309">
        <v>0</v>
      </c>
      <c r="BW309">
        <v>0</v>
      </c>
      <c r="CX309">
        <f>Y309*Source!I2272</f>
        <v>0</v>
      </c>
      <c r="CY309">
        <f>AA309</f>
        <v>24.73</v>
      </c>
      <c r="CZ309">
        <f>AE309</f>
        <v>24.73</v>
      </c>
      <c r="DA309">
        <f>AI309</f>
        <v>1</v>
      </c>
      <c r="DB309">
        <f t="shared" si="44"/>
        <v>2720.3</v>
      </c>
      <c r="DC309">
        <f t="shared" si="45"/>
        <v>0</v>
      </c>
    </row>
    <row r="310" spans="1:107" x14ac:dyDescent="0.2">
      <c r="A310">
        <f>ROW(Source!A2273)</f>
        <v>2273</v>
      </c>
      <c r="B310">
        <v>36286615</v>
      </c>
      <c r="C310">
        <v>36292847</v>
      </c>
      <c r="D310">
        <v>34861490</v>
      </c>
      <c r="E310">
        <v>23</v>
      </c>
      <c r="F310">
        <v>1</v>
      </c>
      <c r="G310">
        <v>23</v>
      </c>
      <c r="H310">
        <v>1</v>
      </c>
      <c r="I310" t="s">
        <v>348</v>
      </c>
      <c r="J310" t="s">
        <v>3</v>
      </c>
      <c r="K310" t="s">
        <v>349</v>
      </c>
      <c r="L310">
        <v>1191</v>
      </c>
      <c r="N310">
        <v>1013</v>
      </c>
      <c r="O310" t="s">
        <v>350</v>
      </c>
      <c r="P310" t="s">
        <v>350</v>
      </c>
      <c r="Q310">
        <v>1</v>
      </c>
      <c r="W310">
        <v>0</v>
      </c>
      <c r="X310">
        <v>476480486</v>
      </c>
      <c r="Y310">
        <v>134.08000000000001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1</v>
      </c>
      <c r="AJ310">
        <v>1</v>
      </c>
      <c r="AK310">
        <v>1</v>
      </c>
      <c r="AL310">
        <v>1</v>
      </c>
      <c r="AN310">
        <v>0</v>
      </c>
      <c r="AO310">
        <v>1</v>
      </c>
      <c r="AP310">
        <v>0</v>
      </c>
      <c r="AQ310">
        <v>0</v>
      </c>
      <c r="AR310">
        <v>0</v>
      </c>
      <c r="AS310" t="s">
        <v>3</v>
      </c>
      <c r="AT310">
        <v>134.08000000000001</v>
      </c>
      <c r="AU310" t="s">
        <v>3</v>
      </c>
      <c r="AV310">
        <v>1</v>
      </c>
      <c r="AW310">
        <v>2</v>
      </c>
      <c r="AX310">
        <v>36292856</v>
      </c>
      <c r="AY310">
        <v>1</v>
      </c>
      <c r="AZ310">
        <v>0</v>
      </c>
      <c r="BA310">
        <v>302</v>
      </c>
      <c r="BB310">
        <v>0</v>
      </c>
      <c r="BC310">
        <v>0</v>
      </c>
      <c r="BD310">
        <v>0</v>
      </c>
      <c r="BE310">
        <v>0</v>
      </c>
      <c r="BF310">
        <v>0</v>
      </c>
      <c r="BG310">
        <v>0</v>
      </c>
      <c r="BH310">
        <v>0</v>
      </c>
      <c r="BI310">
        <v>0</v>
      </c>
      <c r="BJ310">
        <v>0</v>
      </c>
      <c r="BK310">
        <v>0</v>
      </c>
      <c r="BL310">
        <v>0</v>
      </c>
      <c r="BM310">
        <v>0</v>
      </c>
      <c r="BN310">
        <v>0</v>
      </c>
      <c r="BO310">
        <v>0</v>
      </c>
      <c r="BP310">
        <v>0</v>
      </c>
      <c r="BQ310">
        <v>0</v>
      </c>
      <c r="BR310">
        <v>0</v>
      </c>
      <c r="BS310">
        <v>0</v>
      </c>
      <c r="BT310">
        <v>0</v>
      </c>
      <c r="BU310">
        <v>0</v>
      </c>
      <c r="BV310">
        <v>0</v>
      </c>
      <c r="BW310">
        <v>0</v>
      </c>
      <c r="CX310">
        <f>Y310*Source!I2273</f>
        <v>0</v>
      </c>
      <c r="CY310">
        <f>AD310</f>
        <v>0</v>
      </c>
      <c r="CZ310">
        <f>AH310</f>
        <v>0</v>
      </c>
      <c r="DA310">
        <f>AL310</f>
        <v>1</v>
      </c>
      <c r="DB310">
        <f t="shared" si="44"/>
        <v>0</v>
      </c>
      <c r="DC310">
        <f t="shared" si="45"/>
        <v>0</v>
      </c>
    </row>
    <row r="311" spans="1:107" x14ac:dyDescent="0.2">
      <c r="A311">
        <f>ROW(Source!A2273)</f>
        <v>2273</v>
      </c>
      <c r="B311">
        <v>36286615</v>
      </c>
      <c r="C311">
        <v>36292847</v>
      </c>
      <c r="D311">
        <v>34886525</v>
      </c>
      <c r="E311">
        <v>1</v>
      </c>
      <c r="F311">
        <v>1</v>
      </c>
      <c r="G311">
        <v>23</v>
      </c>
      <c r="H311">
        <v>2</v>
      </c>
      <c r="I311" t="s">
        <v>497</v>
      </c>
      <c r="J311" t="s">
        <v>498</v>
      </c>
      <c r="K311" t="s">
        <v>499</v>
      </c>
      <c r="L311">
        <v>1368</v>
      </c>
      <c r="N311">
        <v>1011</v>
      </c>
      <c r="O311" t="s">
        <v>354</v>
      </c>
      <c r="P311" t="s">
        <v>354</v>
      </c>
      <c r="Q311">
        <v>1</v>
      </c>
      <c r="W311">
        <v>0</v>
      </c>
      <c r="X311">
        <v>554214371</v>
      </c>
      <c r="Y311">
        <v>4.0999999999999996</v>
      </c>
      <c r="AA311">
        <v>0</v>
      </c>
      <c r="AB311">
        <v>88.05</v>
      </c>
      <c r="AC311">
        <v>3.72</v>
      </c>
      <c r="AD311">
        <v>0</v>
      </c>
      <c r="AE311">
        <v>0</v>
      </c>
      <c r="AF311">
        <v>88.05</v>
      </c>
      <c r="AG311">
        <v>3.72</v>
      </c>
      <c r="AH311">
        <v>0</v>
      </c>
      <c r="AI311">
        <v>1</v>
      </c>
      <c r="AJ311">
        <v>1</v>
      </c>
      <c r="AK311">
        <v>1</v>
      </c>
      <c r="AL311">
        <v>1</v>
      </c>
      <c r="AN311">
        <v>0</v>
      </c>
      <c r="AO311">
        <v>1</v>
      </c>
      <c r="AP311">
        <v>0</v>
      </c>
      <c r="AQ311">
        <v>0</v>
      </c>
      <c r="AR311">
        <v>0</v>
      </c>
      <c r="AS311" t="s">
        <v>3</v>
      </c>
      <c r="AT311">
        <v>4.0999999999999996</v>
      </c>
      <c r="AU311" t="s">
        <v>3</v>
      </c>
      <c r="AV311">
        <v>0</v>
      </c>
      <c r="AW311">
        <v>2</v>
      </c>
      <c r="AX311">
        <v>36292857</v>
      </c>
      <c r="AY311">
        <v>1</v>
      </c>
      <c r="AZ311">
        <v>0</v>
      </c>
      <c r="BA311">
        <v>303</v>
      </c>
      <c r="BB311">
        <v>0</v>
      </c>
      <c r="BC311">
        <v>0</v>
      </c>
      <c r="BD311">
        <v>0</v>
      </c>
      <c r="BE311">
        <v>0</v>
      </c>
      <c r="BF311">
        <v>0</v>
      </c>
      <c r="BG311">
        <v>0</v>
      </c>
      <c r="BH311">
        <v>0</v>
      </c>
      <c r="BI311">
        <v>0</v>
      </c>
      <c r="BJ311">
        <v>0</v>
      </c>
      <c r="BK311">
        <v>0</v>
      </c>
      <c r="BL311">
        <v>0</v>
      </c>
      <c r="BM311">
        <v>0</v>
      </c>
      <c r="BN311">
        <v>0</v>
      </c>
      <c r="BO311">
        <v>0</v>
      </c>
      <c r="BP311">
        <v>0</v>
      </c>
      <c r="BQ311">
        <v>0</v>
      </c>
      <c r="BR311">
        <v>0</v>
      </c>
      <c r="BS311">
        <v>0</v>
      </c>
      <c r="BT311">
        <v>0</v>
      </c>
      <c r="BU311">
        <v>0</v>
      </c>
      <c r="BV311">
        <v>0</v>
      </c>
      <c r="BW311">
        <v>0</v>
      </c>
      <c r="CX311">
        <f>Y311*Source!I2273</f>
        <v>0</v>
      </c>
      <c r="CY311">
        <f>AB311</f>
        <v>88.05</v>
      </c>
      <c r="CZ311">
        <f>AF311</f>
        <v>88.05</v>
      </c>
      <c r="DA311">
        <f>AJ311</f>
        <v>1</v>
      </c>
      <c r="DB311">
        <f t="shared" si="44"/>
        <v>361.01</v>
      </c>
      <c r="DC311">
        <f t="shared" si="45"/>
        <v>15.25</v>
      </c>
    </row>
    <row r="312" spans="1:107" x14ac:dyDescent="0.2">
      <c r="A312">
        <f>ROW(Source!A2273)</f>
        <v>2273</v>
      </c>
      <c r="B312">
        <v>36286615</v>
      </c>
      <c r="C312">
        <v>36292847</v>
      </c>
      <c r="D312">
        <v>34886703</v>
      </c>
      <c r="E312">
        <v>1</v>
      </c>
      <c r="F312">
        <v>1</v>
      </c>
      <c r="G312">
        <v>23</v>
      </c>
      <c r="H312">
        <v>2</v>
      </c>
      <c r="I312" t="s">
        <v>500</v>
      </c>
      <c r="J312" t="s">
        <v>501</v>
      </c>
      <c r="K312" t="s">
        <v>502</v>
      </c>
      <c r="L312">
        <v>1368</v>
      </c>
      <c r="N312">
        <v>1011</v>
      </c>
      <c r="O312" t="s">
        <v>354</v>
      </c>
      <c r="P312" t="s">
        <v>354</v>
      </c>
      <c r="Q312">
        <v>1</v>
      </c>
      <c r="W312">
        <v>0</v>
      </c>
      <c r="X312">
        <v>-1679020283</v>
      </c>
      <c r="Y312">
        <v>2.1800000000000002</v>
      </c>
      <c r="AA312">
        <v>0</v>
      </c>
      <c r="AB312">
        <v>3.79</v>
      </c>
      <c r="AC312">
        <v>0.01</v>
      </c>
      <c r="AD312">
        <v>0</v>
      </c>
      <c r="AE312">
        <v>0</v>
      </c>
      <c r="AF312">
        <v>3.79</v>
      </c>
      <c r="AG312">
        <v>0.01</v>
      </c>
      <c r="AH312">
        <v>0</v>
      </c>
      <c r="AI312">
        <v>1</v>
      </c>
      <c r="AJ312">
        <v>1</v>
      </c>
      <c r="AK312">
        <v>1</v>
      </c>
      <c r="AL312">
        <v>1</v>
      </c>
      <c r="AN312">
        <v>0</v>
      </c>
      <c r="AO312">
        <v>1</v>
      </c>
      <c r="AP312">
        <v>0</v>
      </c>
      <c r="AQ312">
        <v>0</v>
      </c>
      <c r="AR312">
        <v>0</v>
      </c>
      <c r="AS312" t="s">
        <v>3</v>
      </c>
      <c r="AT312">
        <v>2.1800000000000002</v>
      </c>
      <c r="AU312" t="s">
        <v>3</v>
      </c>
      <c r="AV312">
        <v>0</v>
      </c>
      <c r="AW312">
        <v>2</v>
      </c>
      <c r="AX312">
        <v>36292858</v>
      </c>
      <c r="AY312">
        <v>1</v>
      </c>
      <c r="AZ312">
        <v>0</v>
      </c>
      <c r="BA312">
        <v>304</v>
      </c>
      <c r="BB312">
        <v>0</v>
      </c>
      <c r="BC312">
        <v>0</v>
      </c>
      <c r="BD312">
        <v>0</v>
      </c>
      <c r="BE312">
        <v>0</v>
      </c>
      <c r="BF312">
        <v>0</v>
      </c>
      <c r="BG312">
        <v>0</v>
      </c>
      <c r="BH312">
        <v>0</v>
      </c>
      <c r="BI312">
        <v>0</v>
      </c>
      <c r="BJ312">
        <v>0</v>
      </c>
      <c r="BK312">
        <v>0</v>
      </c>
      <c r="BL312">
        <v>0</v>
      </c>
      <c r="BM312">
        <v>0</v>
      </c>
      <c r="BN312">
        <v>0</v>
      </c>
      <c r="BO312">
        <v>0</v>
      </c>
      <c r="BP312">
        <v>0</v>
      </c>
      <c r="BQ312">
        <v>0</v>
      </c>
      <c r="BR312">
        <v>0</v>
      </c>
      <c r="BS312">
        <v>0</v>
      </c>
      <c r="BT312">
        <v>0</v>
      </c>
      <c r="BU312">
        <v>0</v>
      </c>
      <c r="BV312">
        <v>0</v>
      </c>
      <c r="BW312">
        <v>0</v>
      </c>
      <c r="CX312">
        <f>Y312*Source!I2273</f>
        <v>0</v>
      </c>
      <c r="CY312">
        <f>AB312</f>
        <v>3.79</v>
      </c>
      <c r="CZ312">
        <f>AF312</f>
        <v>3.79</v>
      </c>
      <c r="DA312">
        <f>AJ312</f>
        <v>1</v>
      </c>
      <c r="DB312">
        <f t="shared" si="44"/>
        <v>8.26</v>
      </c>
      <c r="DC312">
        <f t="shared" si="45"/>
        <v>0.02</v>
      </c>
    </row>
    <row r="313" spans="1:107" x14ac:dyDescent="0.2">
      <c r="A313">
        <f>ROW(Source!A2273)</f>
        <v>2273</v>
      </c>
      <c r="B313">
        <v>36286615</v>
      </c>
      <c r="C313">
        <v>36292847</v>
      </c>
      <c r="D313">
        <v>34887993</v>
      </c>
      <c r="E313">
        <v>1</v>
      </c>
      <c r="F313">
        <v>1</v>
      </c>
      <c r="G313">
        <v>23</v>
      </c>
      <c r="H313">
        <v>3</v>
      </c>
      <c r="I313" t="s">
        <v>503</v>
      </c>
      <c r="J313" t="s">
        <v>504</v>
      </c>
      <c r="K313" t="s">
        <v>505</v>
      </c>
      <c r="L313">
        <v>1339</v>
      </c>
      <c r="N313">
        <v>1007</v>
      </c>
      <c r="O313" t="s">
        <v>125</v>
      </c>
      <c r="P313" t="s">
        <v>125</v>
      </c>
      <c r="Q313">
        <v>1</v>
      </c>
      <c r="W313">
        <v>0</v>
      </c>
      <c r="X313">
        <v>483467241</v>
      </c>
      <c r="Y313">
        <v>0.21</v>
      </c>
      <c r="AA313">
        <v>600.76</v>
      </c>
      <c r="AB313">
        <v>0</v>
      </c>
      <c r="AC313">
        <v>0</v>
      </c>
      <c r="AD313">
        <v>0</v>
      </c>
      <c r="AE313">
        <v>600.76</v>
      </c>
      <c r="AF313">
        <v>0</v>
      </c>
      <c r="AG313">
        <v>0</v>
      </c>
      <c r="AH313">
        <v>0</v>
      </c>
      <c r="AI313">
        <v>1</v>
      </c>
      <c r="AJ313">
        <v>1</v>
      </c>
      <c r="AK313">
        <v>1</v>
      </c>
      <c r="AL313">
        <v>1</v>
      </c>
      <c r="AN313">
        <v>0</v>
      </c>
      <c r="AO313">
        <v>1</v>
      </c>
      <c r="AP313">
        <v>0</v>
      </c>
      <c r="AQ313">
        <v>0</v>
      </c>
      <c r="AR313">
        <v>0</v>
      </c>
      <c r="AS313" t="s">
        <v>3</v>
      </c>
      <c r="AT313">
        <v>0.21</v>
      </c>
      <c r="AU313" t="s">
        <v>3</v>
      </c>
      <c r="AV313">
        <v>0</v>
      </c>
      <c r="AW313">
        <v>2</v>
      </c>
      <c r="AX313">
        <v>36292859</v>
      </c>
      <c r="AY313">
        <v>1</v>
      </c>
      <c r="AZ313">
        <v>0</v>
      </c>
      <c r="BA313">
        <v>305</v>
      </c>
      <c r="BB313">
        <v>0</v>
      </c>
      <c r="BC313">
        <v>0</v>
      </c>
      <c r="BD313">
        <v>0</v>
      </c>
      <c r="BE313">
        <v>0</v>
      </c>
      <c r="BF313">
        <v>0</v>
      </c>
      <c r="BG313">
        <v>0</v>
      </c>
      <c r="BH313">
        <v>0</v>
      </c>
      <c r="BI313">
        <v>0</v>
      </c>
      <c r="BJ313">
        <v>0</v>
      </c>
      <c r="BK313">
        <v>0</v>
      </c>
      <c r="BL313">
        <v>0</v>
      </c>
      <c r="BM313">
        <v>0</v>
      </c>
      <c r="BN313">
        <v>0</v>
      </c>
      <c r="BO313">
        <v>0</v>
      </c>
      <c r="BP313">
        <v>0</v>
      </c>
      <c r="BQ313">
        <v>0</v>
      </c>
      <c r="BR313">
        <v>0</v>
      </c>
      <c r="BS313">
        <v>0</v>
      </c>
      <c r="BT313">
        <v>0</v>
      </c>
      <c r="BU313">
        <v>0</v>
      </c>
      <c r="BV313">
        <v>0</v>
      </c>
      <c r="BW313">
        <v>0</v>
      </c>
      <c r="CX313">
        <f>Y313*Source!I2273</f>
        <v>0</v>
      </c>
      <c r="CY313">
        <f>AA313</f>
        <v>600.76</v>
      </c>
      <c r="CZ313">
        <f>AE313</f>
        <v>600.76</v>
      </c>
      <c r="DA313">
        <f>AI313</f>
        <v>1</v>
      </c>
      <c r="DB313">
        <f t="shared" si="44"/>
        <v>126.16</v>
      </c>
      <c r="DC313">
        <f t="shared" si="45"/>
        <v>0</v>
      </c>
    </row>
    <row r="314" spans="1:107" x14ac:dyDescent="0.2">
      <c r="A314">
        <f>ROW(Source!A2273)</f>
        <v>2273</v>
      </c>
      <c r="B314">
        <v>36286615</v>
      </c>
      <c r="C314">
        <v>36292847</v>
      </c>
      <c r="D314">
        <v>34889747</v>
      </c>
      <c r="E314">
        <v>1</v>
      </c>
      <c r="F314">
        <v>1</v>
      </c>
      <c r="G314">
        <v>23</v>
      </c>
      <c r="H314">
        <v>3</v>
      </c>
      <c r="I314" t="s">
        <v>334</v>
      </c>
      <c r="J314" t="s">
        <v>336</v>
      </c>
      <c r="K314" t="s">
        <v>335</v>
      </c>
      <c r="L314">
        <v>1348</v>
      </c>
      <c r="N314">
        <v>1009</v>
      </c>
      <c r="O314" t="s">
        <v>171</v>
      </c>
      <c r="P314" t="s">
        <v>171</v>
      </c>
      <c r="Q314">
        <v>1000</v>
      </c>
      <c r="W314">
        <v>1</v>
      </c>
      <c r="X314">
        <v>1897905565</v>
      </c>
      <c r="Y314">
        <v>-8.5299999999999994</v>
      </c>
      <c r="AA314">
        <v>2980.59</v>
      </c>
      <c r="AB314">
        <v>0</v>
      </c>
      <c r="AC314">
        <v>0</v>
      </c>
      <c r="AD314">
        <v>0</v>
      </c>
      <c r="AE314">
        <v>2980.59</v>
      </c>
      <c r="AF314">
        <v>0</v>
      </c>
      <c r="AG314">
        <v>0</v>
      </c>
      <c r="AH314">
        <v>0</v>
      </c>
      <c r="AI314">
        <v>1</v>
      </c>
      <c r="AJ314">
        <v>1</v>
      </c>
      <c r="AK314">
        <v>1</v>
      </c>
      <c r="AL314">
        <v>1</v>
      </c>
      <c r="AN314">
        <v>0</v>
      </c>
      <c r="AO314">
        <v>0</v>
      </c>
      <c r="AP314">
        <v>0</v>
      </c>
      <c r="AQ314">
        <v>0</v>
      </c>
      <c r="AR314">
        <v>0</v>
      </c>
      <c r="AS314" t="s">
        <v>3</v>
      </c>
      <c r="AT314">
        <v>-8.5299999999999994</v>
      </c>
      <c r="AU314" t="s">
        <v>3</v>
      </c>
      <c r="AV314">
        <v>0</v>
      </c>
      <c r="AW314">
        <v>2</v>
      </c>
      <c r="AX314">
        <v>36292860</v>
      </c>
      <c r="AY314">
        <v>1</v>
      </c>
      <c r="AZ314">
        <v>6144</v>
      </c>
      <c r="BA314">
        <v>306</v>
      </c>
      <c r="BB314">
        <v>0</v>
      </c>
      <c r="BC314">
        <v>0</v>
      </c>
      <c r="BD314">
        <v>0</v>
      </c>
      <c r="BE314">
        <v>0</v>
      </c>
      <c r="BF314">
        <v>0</v>
      </c>
      <c r="BG314">
        <v>0</v>
      </c>
      <c r="BH314">
        <v>0</v>
      </c>
      <c r="BI314">
        <v>0</v>
      </c>
      <c r="BJ314">
        <v>0</v>
      </c>
      <c r="BK314">
        <v>0</v>
      </c>
      <c r="BL314">
        <v>0</v>
      </c>
      <c r="BM314">
        <v>0</v>
      </c>
      <c r="BN314">
        <v>0</v>
      </c>
      <c r="BO314">
        <v>0</v>
      </c>
      <c r="BP314">
        <v>0</v>
      </c>
      <c r="BQ314">
        <v>0</v>
      </c>
      <c r="BR314">
        <v>0</v>
      </c>
      <c r="BS314">
        <v>0</v>
      </c>
      <c r="BT314">
        <v>0</v>
      </c>
      <c r="BU314">
        <v>0</v>
      </c>
      <c r="BV314">
        <v>0</v>
      </c>
      <c r="BW314">
        <v>0</v>
      </c>
      <c r="CX314">
        <f>Y314*Source!I2273</f>
        <v>0</v>
      </c>
      <c r="CY314">
        <f>AA314</f>
        <v>2980.59</v>
      </c>
      <c r="CZ314">
        <f>AE314</f>
        <v>2980.59</v>
      </c>
      <c r="DA314">
        <f>AI314</f>
        <v>1</v>
      </c>
      <c r="DB314">
        <f t="shared" si="44"/>
        <v>-25424.43</v>
      </c>
      <c r="DC314">
        <f t="shared" si="45"/>
        <v>0</v>
      </c>
    </row>
    <row r="315" spans="1:107" x14ac:dyDescent="0.2">
      <c r="A315">
        <f>ROW(Source!A2273)</f>
        <v>2273</v>
      </c>
      <c r="B315">
        <v>36286615</v>
      </c>
      <c r="C315">
        <v>36292847</v>
      </c>
      <c r="D315">
        <v>34889747</v>
      </c>
      <c r="E315">
        <v>1</v>
      </c>
      <c r="F315">
        <v>1</v>
      </c>
      <c r="G315">
        <v>23</v>
      </c>
      <c r="H315">
        <v>3</v>
      </c>
      <c r="I315" t="s">
        <v>334</v>
      </c>
      <c r="J315" t="s">
        <v>336</v>
      </c>
      <c r="K315" t="s">
        <v>338</v>
      </c>
      <c r="L315">
        <v>1348</v>
      </c>
      <c r="N315">
        <v>1009</v>
      </c>
      <c r="O315" t="s">
        <v>171</v>
      </c>
      <c r="P315" t="s">
        <v>171</v>
      </c>
      <c r="Q315">
        <v>1000</v>
      </c>
      <c r="W315">
        <v>0</v>
      </c>
      <c r="X315">
        <v>-269080535</v>
      </c>
      <c r="Y315">
        <v>8.5299999999999994</v>
      </c>
      <c r="AA315">
        <v>2980.59</v>
      </c>
      <c r="AB315">
        <v>0</v>
      </c>
      <c r="AC315">
        <v>0</v>
      </c>
      <c r="AD315">
        <v>0</v>
      </c>
      <c r="AE315">
        <v>2980.59</v>
      </c>
      <c r="AF315">
        <v>0</v>
      </c>
      <c r="AG315">
        <v>0</v>
      </c>
      <c r="AH315">
        <v>0</v>
      </c>
      <c r="AI315">
        <v>1</v>
      </c>
      <c r="AJ315">
        <v>1</v>
      </c>
      <c r="AK315">
        <v>1</v>
      </c>
      <c r="AL315">
        <v>1</v>
      </c>
      <c r="AN315">
        <v>0</v>
      </c>
      <c r="AO315">
        <v>0</v>
      </c>
      <c r="AP315">
        <v>0</v>
      </c>
      <c r="AQ315">
        <v>0</v>
      </c>
      <c r="AR315">
        <v>0</v>
      </c>
      <c r="AS315" t="s">
        <v>3</v>
      </c>
      <c r="AT315">
        <v>8.5299999999999994</v>
      </c>
      <c r="AU315" t="s">
        <v>3</v>
      </c>
      <c r="AV315">
        <v>0</v>
      </c>
      <c r="AW315">
        <v>1</v>
      </c>
      <c r="AX315">
        <v>-1</v>
      </c>
      <c r="AY315">
        <v>0</v>
      </c>
      <c r="AZ315">
        <v>0</v>
      </c>
      <c r="BA315" t="s">
        <v>3</v>
      </c>
      <c r="BB315">
        <v>0</v>
      </c>
      <c r="BC315">
        <v>0</v>
      </c>
      <c r="BD315">
        <v>0</v>
      </c>
      <c r="BE315">
        <v>0</v>
      </c>
      <c r="BF315">
        <v>0</v>
      </c>
      <c r="BG315">
        <v>0</v>
      </c>
      <c r="BH315">
        <v>0</v>
      </c>
      <c r="BI315">
        <v>0</v>
      </c>
      <c r="BJ315">
        <v>0</v>
      </c>
      <c r="BK315">
        <v>0</v>
      </c>
      <c r="BL315">
        <v>0</v>
      </c>
      <c r="BM315">
        <v>0</v>
      </c>
      <c r="BN315">
        <v>0</v>
      </c>
      <c r="BO315">
        <v>0</v>
      </c>
      <c r="BP315">
        <v>0</v>
      </c>
      <c r="BQ315">
        <v>0</v>
      </c>
      <c r="BR315">
        <v>0</v>
      </c>
      <c r="BS315">
        <v>0</v>
      </c>
      <c r="BT315">
        <v>0</v>
      </c>
      <c r="BU315">
        <v>0</v>
      </c>
      <c r="BV315">
        <v>0</v>
      </c>
      <c r="BW315">
        <v>0</v>
      </c>
      <c r="CX315">
        <f>Y315*Source!I2273</f>
        <v>0</v>
      </c>
      <c r="CY315">
        <f>AA315</f>
        <v>2980.59</v>
      </c>
      <c r="CZ315">
        <f>AE315</f>
        <v>2980.59</v>
      </c>
      <c r="DA315">
        <f>AI315</f>
        <v>1</v>
      </c>
      <c r="DB315">
        <f t="shared" si="44"/>
        <v>25424.43</v>
      </c>
      <c r="DC315">
        <f t="shared" si="45"/>
        <v>0</v>
      </c>
    </row>
    <row r="316" spans="1:107" x14ac:dyDescent="0.2">
      <c r="A316">
        <f>ROW(Source!A2273)</f>
        <v>2273</v>
      </c>
      <c r="B316">
        <v>36286615</v>
      </c>
      <c r="C316">
        <v>36292847</v>
      </c>
      <c r="D316">
        <v>34890406</v>
      </c>
      <c r="E316">
        <v>1</v>
      </c>
      <c r="F316">
        <v>1</v>
      </c>
      <c r="G316">
        <v>23</v>
      </c>
      <c r="H316">
        <v>3</v>
      </c>
      <c r="I316" t="s">
        <v>340</v>
      </c>
      <c r="J316" t="s">
        <v>342</v>
      </c>
      <c r="K316" t="s">
        <v>341</v>
      </c>
      <c r="L316">
        <v>1327</v>
      </c>
      <c r="N316">
        <v>1005</v>
      </c>
      <c r="O316" t="s">
        <v>283</v>
      </c>
      <c r="P316" t="s">
        <v>283</v>
      </c>
      <c r="Q316">
        <v>1</v>
      </c>
      <c r="W316">
        <v>0</v>
      </c>
      <c r="X316">
        <v>-2083248092</v>
      </c>
      <c r="Y316">
        <v>100</v>
      </c>
      <c r="AA316">
        <v>889.27</v>
      </c>
      <c r="AB316">
        <v>0</v>
      </c>
      <c r="AC316">
        <v>0</v>
      </c>
      <c r="AD316">
        <v>0</v>
      </c>
      <c r="AE316">
        <v>889.27</v>
      </c>
      <c r="AF316">
        <v>0</v>
      </c>
      <c r="AG316">
        <v>0</v>
      </c>
      <c r="AH316">
        <v>0</v>
      </c>
      <c r="AI316">
        <v>1</v>
      </c>
      <c r="AJ316">
        <v>1</v>
      </c>
      <c r="AK316">
        <v>1</v>
      </c>
      <c r="AL316">
        <v>1</v>
      </c>
      <c r="AN316">
        <v>0</v>
      </c>
      <c r="AO316">
        <v>0</v>
      </c>
      <c r="AP316">
        <v>0</v>
      </c>
      <c r="AQ316">
        <v>0</v>
      </c>
      <c r="AR316">
        <v>0</v>
      </c>
      <c r="AS316" t="s">
        <v>3</v>
      </c>
      <c r="AT316">
        <v>100</v>
      </c>
      <c r="AU316" t="s">
        <v>3</v>
      </c>
      <c r="AV316">
        <v>0</v>
      </c>
      <c r="AW316">
        <v>1</v>
      </c>
      <c r="AX316">
        <v>-1</v>
      </c>
      <c r="AY316">
        <v>0</v>
      </c>
      <c r="AZ316">
        <v>0</v>
      </c>
      <c r="BA316" t="s">
        <v>3</v>
      </c>
      <c r="BB316">
        <v>0</v>
      </c>
      <c r="BC316">
        <v>0</v>
      </c>
      <c r="BD316">
        <v>0</v>
      </c>
      <c r="BE316">
        <v>0</v>
      </c>
      <c r="BF316">
        <v>0</v>
      </c>
      <c r="BG316">
        <v>0</v>
      </c>
      <c r="BH316">
        <v>0</v>
      </c>
      <c r="BI316">
        <v>0</v>
      </c>
      <c r="BJ316">
        <v>0</v>
      </c>
      <c r="BK316">
        <v>0</v>
      </c>
      <c r="BL316">
        <v>0</v>
      </c>
      <c r="BM316">
        <v>0</v>
      </c>
      <c r="BN316">
        <v>0</v>
      </c>
      <c r="BO316">
        <v>0</v>
      </c>
      <c r="BP316">
        <v>0</v>
      </c>
      <c r="BQ316">
        <v>0</v>
      </c>
      <c r="BR316">
        <v>0</v>
      </c>
      <c r="BS316">
        <v>0</v>
      </c>
      <c r="BT316">
        <v>0</v>
      </c>
      <c r="BU316">
        <v>0</v>
      </c>
      <c r="BV316">
        <v>0</v>
      </c>
      <c r="BW316">
        <v>0</v>
      </c>
      <c r="CX316">
        <f>Y316*Source!I2273</f>
        <v>0</v>
      </c>
      <c r="CY316">
        <f>AA316</f>
        <v>889.27</v>
      </c>
      <c r="CZ316">
        <f>AE316</f>
        <v>889.27</v>
      </c>
      <c r="DA316">
        <f>AI316</f>
        <v>1</v>
      </c>
      <c r="DB316">
        <f t="shared" si="44"/>
        <v>88927</v>
      </c>
      <c r="DC316">
        <f t="shared" si="45"/>
        <v>0</v>
      </c>
    </row>
    <row r="317" spans="1:107" x14ac:dyDescent="0.2">
      <c r="A317">
        <f>ROW(Source!A2273)</f>
        <v>2273</v>
      </c>
      <c r="B317">
        <v>36286615</v>
      </c>
      <c r="C317">
        <v>36292847</v>
      </c>
      <c r="D317">
        <v>34890867</v>
      </c>
      <c r="E317">
        <v>1</v>
      </c>
      <c r="F317">
        <v>1</v>
      </c>
      <c r="G317">
        <v>23</v>
      </c>
      <c r="H317">
        <v>3</v>
      </c>
      <c r="I317" t="s">
        <v>506</v>
      </c>
      <c r="J317" t="s">
        <v>507</v>
      </c>
      <c r="K317" t="s">
        <v>508</v>
      </c>
      <c r="L317">
        <v>1354</v>
      </c>
      <c r="N317">
        <v>1010</v>
      </c>
      <c r="O317" t="s">
        <v>104</v>
      </c>
      <c r="P317" t="s">
        <v>104</v>
      </c>
      <c r="Q317">
        <v>1</v>
      </c>
      <c r="W317">
        <v>0</v>
      </c>
      <c r="X317">
        <v>-1095287247</v>
      </c>
      <c r="Y317">
        <v>1.5</v>
      </c>
      <c r="AA317">
        <v>4684.57</v>
      </c>
      <c r="AB317">
        <v>0</v>
      </c>
      <c r="AC317">
        <v>0</v>
      </c>
      <c r="AD317">
        <v>0</v>
      </c>
      <c r="AE317">
        <v>4684.57</v>
      </c>
      <c r="AF317">
        <v>0</v>
      </c>
      <c r="AG317">
        <v>0</v>
      </c>
      <c r="AH317">
        <v>0</v>
      </c>
      <c r="AI317">
        <v>1</v>
      </c>
      <c r="AJ317">
        <v>1</v>
      </c>
      <c r="AK317">
        <v>1</v>
      </c>
      <c r="AL317">
        <v>1</v>
      </c>
      <c r="AN317">
        <v>0</v>
      </c>
      <c r="AO317">
        <v>1</v>
      </c>
      <c r="AP317">
        <v>0</v>
      </c>
      <c r="AQ317">
        <v>0</v>
      </c>
      <c r="AR317">
        <v>0</v>
      </c>
      <c r="AS317" t="s">
        <v>3</v>
      </c>
      <c r="AT317">
        <v>1.5</v>
      </c>
      <c r="AU317" t="s">
        <v>3</v>
      </c>
      <c r="AV317">
        <v>0</v>
      </c>
      <c r="AW317">
        <v>2</v>
      </c>
      <c r="AX317">
        <v>36292861</v>
      </c>
      <c r="AY317">
        <v>1</v>
      </c>
      <c r="AZ317">
        <v>0</v>
      </c>
      <c r="BA317">
        <v>307</v>
      </c>
      <c r="BB317">
        <v>0</v>
      </c>
      <c r="BC317">
        <v>0</v>
      </c>
      <c r="BD317">
        <v>0</v>
      </c>
      <c r="BE317">
        <v>0</v>
      </c>
      <c r="BF317">
        <v>0</v>
      </c>
      <c r="BG317">
        <v>0</v>
      </c>
      <c r="BH317">
        <v>0</v>
      </c>
      <c r="BI317">
        <v>0</v>
      </c>
      <c r="BJ317">
        <v>0</v>
      </c>
      <c r="BK317">
        <v>0</v>
      </c>
      <c r="BL317">
        <v>0</v>
      </c>
      <c r="BM317">
        <v>0</v>
      </c>
      <c r="BN317">
        <v>0</v>
      </c>
      <c r="BO317">
        <v>0</v>
      </c>
      <c r="BP317">
        <v>0</v>
      </c>
      <c r="BQ317">
        <v>0</v>
      </c>
      <c r="BR317">
        <v>0</v>
      </c>
      <c r="BS317">
        <v>0</v>
      </c>
      <c r="BT317">
        <v>0</v>
      </c>
      <c r="BU317">
        <v>0</v>
      </c>
      <c r="BV317">
        <v>0</v>
      </c>
      <c r="BW317">
        <v>0</v>
      </c>
      <c r="CX317">
        <f>Y317*Source!I2273</f>
        <v>0</v>
      </c>
      <c r="CY317">
        <f>AA317</f>
        <v>4684.57</v>
      </c>
      <c r="CZ317">
        <f>AE317</f>
        <v>4684.57</v>
      </c>
      <c r="DA317">
        <f>AI317</f>
        <v>1</v>
      </c>
      <c r="DB317">
        <f t="shared" si="44"/>
        <v>7026.86</v>
      </c>
      <c r="DC317">
        <f t="shared" si="45"/>
        <v>0</v>
      </c>
    </row>
    <row r="318" spans="1:107" x14ac:dyDescent="0.2">
      <c r="A318">
        <f>ROW(Source!A2383)</f>
        <v>2383</v>
      </c>
      <c r="B318">
        <v>36286615</v>
      </c>
      <c r="C318">
        <v>36293216</v>
      </c>
      <c r="D318">
        <v>34861490</v>
      </c>
      <c r="E318">
        <v>23</v>
      </c>
      <c r="F318">
        <v>1</v>
      </c>
      <c r="G318">
        <v>23</v>
      </c>
      <c r="H318">
        <v>1</v>
      </c>
      <c r="I318" t="s">
        <v>348</v>
      </c>
      <c r="J318" t="s">
        <v>3</v>
      </c>
      <c r="K318" t="s">
        <v>349</v>
      </c>
      <c r="L318">
        <v>1191</v>
      </c>
      <c r="N318">
        <v>1013</v>
      </c>
      <c r="O318" t="s">
        <v>350</v>
      </c>
      <c r="P318" t="s">
        <v>350</v>
      </c>
      <c r="Q318">
        <v>1</v>
      </c>
      <c r="W318">
        <v>0</v>
      </c>
      <c r="X318">
        <v>476480486</v>
      </c>
      <c r="Y318">
        <v>122.25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1</v>
      </c>
      <c r="AJ318">
        <v>1</v>
      </c>
      <c r="AK318">
        <v>1</v>
      </c>
      <c r="AL318">
        <v>1</v>
      </c>
      <c r="AN318">
        <v>0</v>
      </c>
      <c r="AO318">
        <v>1</v>
      </c>
      <c r="AP318">
        <v>0</v>
      </c>
      <c r="AQ318">
        <v>0</v>
      </c>
      <c r="AR318">
        <v>0</v>
      </c>
      <c r="AS318" t="s">
        <v>3</v>
      </c>
      <c r="AT318">
        <v>122.25</v>
      </c>
      <c r="AU318" t="s">
        <v>3</v>
      </c>
      <c r="AV318">
        <v>1</v>
      </c>
      <c r="AW318">
        <v>2</v>
      </c>
      <c r="AX318">
        <v>36293225</v>
      </c>
      <c r="AY318">
        <v>1</v>
      </c>
      <c r="AZ318">
        <v>0</v>
      </c>
      <c r="BA318">
        <v>309</v>
      </c>
      <c r="BB318">
        <v>0</v>
      </c>
      <c r="BC318">
        <v>0</v>
      </c>
      <c r="BD318">
        <v>0</v>
      </c>
      <c r="BE318">
        <v>0</v>
      </c>
      <c r="BF318">
        <v>0</v>
      </c>
      <c r="BG318">
        <v>0</v>
      </c>
      <c r="BH318">
        <v>0</v>
      </c>
      <c r="BI318">
        <v>0</v>
      </c>
      <c r="BJ318">
        <v>0</v>
      </c>
      <c r="BK318">
        <v>0</v>
      </c>
      <c r="BL318">
        <v>0</v>
      </c>
      <c r="BM318">
        <v>0</v>
      </c>
      <c r="BN318">
        <v>0</v>
      </c>
      <c r="BO318">
        <v>0</v>
      </c>
      <c r="BP318">
        <v>0</v>
      </c>
      <c r="BQ318">
        <v>0</v>
      </c>
      <c r="BR318">
        <v>0</v>
      </c>
      <c r="BS318">
        <v>0</v>
      </c>
      <c r="BT318">
        <v>0</v>
      </c>
      <c r="BU318">
        <v>0</v>
      </c>
      <c r="BV318">
        <v>0</v>
      </c>
      <c r="BW318">
        <v>0</v>
      </c>
      <c r="CX318">
        <f>Y318*Source!I2383</f>
        <v>0</v>
      </c>
      <c r="CY318">
        <f>AD318</f>
        <v>0</v>
      </c>
      <c r="CZ318">
        <f>AH318</f>
        <v>0</v>
      </c>
      <c r="DA318">
        <f>AL318</f>
        <v>1</v>
      </c>
      <c r="DB318">
        <f t="shared" si="44"/>
        <v>0</v>
      </c>
      <c r="DC318">
        <f t="shared" si="45"/>
        <v>0</v>
      </c>
    </row>
    <row r="319" spans="1:107" x14ac:dyDescent="0.2">
      <c r="A319">
        <f>ROW(Source!A2383)</f>
        <v>2383</v>
      </c>
      <c r="B319">
        <v>36286615</v>
      </c>
      <c r="C319">
        <v>36293216</v>
      </c>
      <c r="D319">
        <v>34886250</v>
      </c>
      <c r="E319">
        <v>1</v>
      </c>
      <c r="F319">
        <v>1</v>
      </c>
      <c r="G319">
        <v>23</v>
      </c>
      <c r="H319">
        <v>2</v>
      </c>
      <c r="I319" t="s">
        <v>464</v>
      </c>
      <c r="J319" t="s">
        <v>465</v>
      </c>
      <c r="K319" t="s">
        <v>466</v>
      </c>
      <c r="L319">
        <v>1368</v>
      </c>
      <c r="N319">
        <v>1011</v>
      </c>
      <c r="O319" t="s">
        <v>354</v>
      </c>
      <c r="P319" t="s">
        <v>354</v>
      </c>
      <c r="Q319">
        <v>1</v>
      </c>
      <c r="W319">
        <v>0</v>
      </c>
      <c r="X319">
        <v>217950765</v>
      </c>
      <c r="Y319">
        <v>2.59</v>
      </c>
      <c r="AA319">
        <v>0</v>
      </c>
      <c r="AB319">
        <v>430.84</v>
      </c>
      <c r="AC319">
        <v>328.24</v>
      </c>
      <c r="AD319">
        <v>0</v>
      </c>
      <c r="AE319">
        <v>0</v>
      </c>
      <c r="AF319">
        <v>430.84</v>
      </c>
      <c r="AG319">
        <v>328.24</v>
      </c>
      <c r="AH319">
        <v>0</v>
      </c>
      <c r="AI319">
        <v>1</v>
      </c>
      <c r="AJ319">
        <v>1</v>
      </c>
      <c r="AK319">
        <v>1</v>
      </c>
      <c r="AL319">
        <v>1</v>
      </c>
      <c r="AN319">
        <v>0</v>
      </c>
      <c r="AO319">
        <v>1</v>
      </c>
      <c r="AP319">
        <v>0</v>
      </c>
      <c r="AQ319">
        <v>0</v>
      </c>
      <c r="AR319">
        <v>0</v>
      </c>
      <c r="AS319" t="s">
        <v>3</v>
      </c>
      <c r="AT319">
        <v>2.59</v>
      </c>
      <c r="AU319" t="s">
        <v>3</v>
      </c>
      <c r="AV319">
        <v>0</v>
      </c>
      <c r="AW319">
        <v>2</v>
      </c>
      <c r="AX319">
        <v>36293226</v>
      </c>
      <c r="AY319">
        <v>1</v>
      </c>
      <c r="AZ319">
        <v>0</v>
      </c>
      <c r="BA319">
        <v>310</v>
      </c>
      <c r="BB319">
        <v>0</v>
      </c>
      <c r="BC319">
        <v>0</v>
      </c>
      <c r="BD319">
        <v>0</v>
      </c>
      <c r="BE319">
        <v>0</v>
      </c>
      <c r="BF319">
        <v>0</v>
      </c>
      <c r="BG319">
        <v>0</v>
      </c>
      <c r="BH319">
        <v>0</v>
      </c>
      <c r="BI319">
        <v>0</v>
      </c>
      <c r="BJ319">
        <v>0</v>
      </c>
      <c r="BK319">
        <v>0</v>
      </c>
      <c r="BL319">
        <v>0</v>
      </c>
      <c r="BM319">
        <v>0</v>
      </c>
      <c r="BN319">
        <v>0</v>
      </c>
      <c r="BO319">
        <v>0</v>
      </c>
      <c r="BP319">
        <v>0</v>
      </c>
      <c r="BQ319">
        <v>0</v>
      </c>
      <c r="BR319">
        <v>0</v>
      </c>
      <c r="BS319">
        <v>0</v>
      </c>
      <c r="BT319">
        <v>0</v>
      </c>
      <c r="BU319">
        <v>0</v>
      </c>
      <c r="BV319">
        <v>0</v>
      </c>
      <c r="BW319">
        <v>0</v>
      </c>
      <c r="CX319">
        <f>Y319*Source!I2383</f>
        <v>0</v>
      </c>
      <c r="CY319">
        <f>AB319</f>
        <v>430.84</v>
      </c>
      <c r="CZ319">
        <f>AF319</f>
        <v>430.84</v>
      </c>
      <c r="DA319">
        <f>AJ319</f>
        <v>1</v>
      </c>
      <c r="DB319">
        <f t="shared" si="44"/>
        <v>1115.8800000000001</v>
      </c>
      <c r="DC319">
        <f t="shared" si="45"/>
        <v>850.14</v>
      </c>
    </row>
    <row r="320" spans="1:107" x14ac:dyDescent="0.2">
      <c r="A320">
        <f>ROW(Source!A2383)</f>
        <v>2383</v>
      </c>
      <c r="B320">
        <v>36286615</v>
      </c>
      <c r="C320">
        <v>36293216</v>
      </c>
      <c r="D320">
        <v>34886349</v>
      </c>
      <c r="E320">
        <v>1</v>
      </c>
      <c r="F320">
        <v>1</v>
      </c>
      <c r="G320">
        <v>23</v>
      </c>
      <c r="H320">
        <v>2</v>
      </c>
      <c r="I320" t="s">
        <v>467</v>
      </c>
      <c r="J320" t="s">
        <v>468</v>
      </c>
      <c r="K320" t="s">
        <v>469</v>
      </c>
      <c r="L320">
        <v>1368</v>
      </c>
      <c r="N320">
        <v>1011</v>
      </c>
      <c r="O320" t="s">
        <v>354</v>
      </c>
      <c r="P320" t="s">
        <v>354</v>
      </c>
      <c r="Q320">
        <v>1</v>
      </c>
      <c r="W320">
        <v>0</v>
      </c>
      <c r="X320">
        <v>-1448209945</v>
      </c>
      <c r="Y320">
        <v>3.14</v>
      </c>
      <c r="AA320">
        <v>0</v>
      </c>
      <c r="AB320">
        <v>26.66</v>
      </c>
      <c r="AC320">
        <v>0.11</v>
      </c>
      <c r="AD320">
        <v>0</v>
      </c>
      <c r="AE320">
        <v>0</v>
      </c>
      <c r="AF320">
        <v>26.66</v>
      </c>
      <c r="AG320">
        <v>0.11</v>
      </c>
      <c r="AH320">
        <v>0</v>
      </c>
      <c r="AI320">
        <v>1</v>
      </c>
      <c r="AJ320">
        <v>1</v>
      </c>
      <c r="AK320">
        <v>1</v>
      </c>
      <c r="AL320">
        <v>1</v>
      </c>
      <c r="AN320">
        <v>0</v>
      </c>
      <c r="AO320">
        <v>1</v>
      </c>
      <c r="AP320">
        <v>0</v>
      </c>
      <c r="AQ320">
        <v>0</v>
      </c>
      <c r="AR320">
        <v>0</v>
      </c>
      <c r="AS320" t="s">
        <v>3</v>
      </c>
      <c r="AT320">
        <v>3.14</v>
      </c>
      <c r="AU320" t="s">
        <v>3</v>
      </c>
      <c r="AV320">
        <v>0</v>
      </c>
      <c r="AW320">
        <v>2</v>
      </c>
      <c r="AX320">
        <v>36293227</v>
      </c>
      <c r="AY320">
        <v>1</v>
      </c>
      <c r="AZ320">
        <v>0</v>
      </c>
      <c r="BA320">
        <v>311</v>
      </c>
      <c r="BB320">
        <v>0</v>
      </c>
      <c r="BC320">
        <v>0</v>
      </c>
      <c r="BD320">
        <v>0</v>
      </c>
      <c r="BE320">
        <v>0</v>
      </c>
      <c r="BF320">
        <v>0</v>
      </c>
      <c r="BG320">
        <v>0</v>
      </c>
      <c r="BH320">
        <v>0</v>
      </c>
      <c r="BI320">
        <v>0</v>
      </c>
      <c r="BJ320">
        <v>0</v>
      </c>
      <c r="BK320">
        <v>0</v>
      </c>
      <c r="BL320">
        <v>0</v>
      </c>
      <c r="BM320">
        <v>0</v>
      </c>
      <c r="BN320">
        <v>0</v>
      </c>
      <c r="BO320">
        <v>0</v>
      </c>
      <c r="BP320">
        <v>0</v>
      </c>
      <c r="BQ320">
        <v>0</v>
      </c>
      <c r="BR320">
        <v>0</v>
      </c>
      <c r="BS320">
        <v>0</v>
      </c>
      <c r="BT320">
        <v>0</v>
      </c>
      <c r="BU320">
        <v>0</v>
      </c>
      <c r="BV320">
        <v>0</v>
      </c>
      <c r="BW320">
        <v>0</v>
      </c>
      <c r="CX320">
        <f>Y320*Source!I2383</f>
        <v>0</v>
      </c>
      <c r="CY320">
        <f>AB320</f>
        <v>26.66</v>
      </c>
      <c r="CZ320">
        <f>AF320</f>
        <v>26.66</v>
      </c>
      <c r="DA320">
        <f>AJ320</f>
        <v>1</v>
      </c>
      <c r="DB320">
        <f t="shared" si="44"/>
        <v>83.71</v>
      </c>
      <c r="DC320">
        <f t="shared" si="45"/>
        <v>0.35</v>
      </c>
    </row>
    <row r="321" spans="1:107" x14ac:dyDescent="0.2">
      <c r="A321">
        <f>ROW(Source!A2383)</f>
        <v>2383</v>
      </c>
      <c r="B321">
        <v>36286615</v>
      </c>
      <c r="C321">
        <v>36293216</v>
      </c>
      <c r="D321">
        <v>34886727</v>
      </c>
      <c r="E321">
        <v>1</v>
      </c>
      <c r="F321">
        <v>1</v>
      </c>
      <c r="G321">
        <v>23</v>
      </c>
      <c r="H321">
        <v>2</v>
      </c>
      <c r="I321" t="s">
        <v>470</v>
      </c>
      <c r="J321" t="s">
        <v>471</v>
      </c>
      <c r="K321" t="s">
        <v>472</v>
      </c>
      <c r="L321">
        <v>1368</v>
      </c>
      <c r="N321">
        <v>1011</v>
      </c>
      <c r="O321" t="s">
        <v>354</v>
      </c>
      <c r="P321" t="s">
        <v>354</v>
      </c>
      <c r="Q321">
        <v>1</v>
      </c>
      <c r="W321">
        <v>0</v>
      </c>
      <c r="X321">
        <v>-566476008</v>
      </c>
      <c r="Y321">
        <v>2.59</v>
      </c>
      <c r="AA321">
        <v>0</v>
      </c>
      <c r="AB321">
        <v>5.08</v>
      </c>
      <c r="AC321">
        <v>0.96</v>
      </c>
      <c r="AD321">
        <v>0</v>
      </c>
      <c r="AE321">
        <v>0</v>
      </c>
      <c r="AF321">
        <v>5.08</v>
      </c>
      <c r="AG321">
        <v>0.96</v>
      </c>
      <c r="AH321">
        <v>0</v>
      </c>
      <c r="AI321">
        <v>1</v>
      </c>
      <c r="AJ321">
        <v>1</v>
      </c>
      <c r="AK321">
        <v>1</v>
      </c>
      <c r="AL321">
        <v>1</v>
      </c>
      <c r="AN321">
        <v>0</v>
      </c>
      <c r="AO321">
        <v>1</v>
      </c>
      <c r="AP321">
        <v>0</v>
      </c>
      <c r="AQ321">
        <v>0</v>
      </c>
      <c r="AR321">
        <v>0</v>
      </c>
      <c r="AS321" t="s">
        <v>3</v>
      </c>
      <c r="AT321">
        <v>2.59</v>
      </c>
      <c r="AU321" t="s">
        <v>3</v>
      </c>
      <c r="AV321">
        <v>0</v>
      </c>
      <c r="AW321">
        <v>2</v>
      </c>
      <c r="AX321">
        <v>36293228</v>
      </c>
      <c r="AY321">
        <v>1</v>
      </c>
      <c r="AZ321">
        <v>0</v>
      </c>
      <c r="BA321">
        <v>312</v>
      </c>
      <c r="BB321">
        <v>0</v>
      </c>
      <c r="BC321">
        <v>0</v>
      </c>
      <c r="BD321">
        <v>0</v>
      </c>
      <c r="BE321">
        <v>0</v>
      </c>
      <c r="BF321">
        <v>0</v>
      </c>
      <c r="BG321">
        <v>0</v>
      </c>
      <c r="BH321">
        <v>0</v>
      </c>
      <c r="BI321">
        <v>0</v>
      </c>
      <c r="BJ321">
        <v>0</v>
      </c>
      <c r="BK321">
        <v>0</v>
      </c>
      <c r="BL321">
        <v>0</v>
      </c>
      <c r="BM321">
        <v>0</v>
      </c>
      <c r="BN321">
        <v>0</v>
      </c>
      <c r="BO321">
        <v>0</v>
      </c>
      <c r="BP321">
        <v>0</v>
      </c>
      <c r="BQ321">
        <v>0</v>
      </c>
      <c r="BR321">
        <v>0</v>
      </c>
      <c r="BS321">
        <v>0</v>
      </c>
      <c r="BT321">
        <v>0</v>
      </c>
      <c r="BU321">
        <v>0</v>
      </c>
      <c r="BV321">
        <v>0</v>
      </c>
      <c r="BW321">
        <v>0</v>
      </c>
      <c r="CX321">
        <f>Y321*Source!I2383</f>
        <v>0</v>
      </c>
      <c r="CY321">
        <f>AB321</f>
        <v>5.08</v>
      </c>
      <c r="CZ321">
        <f>AF321</f>
        <v>5.08</v>
      </c>
      <c r="DA321">
        <f>AJ321</f>
        <v>1</v>
      </c>
      <c r="DB321">
        <f t="shared" si="44"/>
        <v>13.16</v>
      </c>
      <c r="DC321">
        <f t="shared" si="45"/>
        <v>2.4900000000000002</v>
      </c>
    </row>
    <row r="322" spans="1:107" x14ac:dyDescent="0.2">
      <c r="A322">
        <f>ROW(Source!A2383)</f>
        <v>2383</v>
      </c>
      <c r="B322">
        <v>36286615</v>
      </c>
      <c r="C322">
        <v>36293216</v>
      </c>
      <c r="D322">
        <v>34887862</v>
      </c>
      <c r="E322">
        <v>1</v>
      </c>
      <c r="F322">
        <v>1</v>
      </c>
      <c r="G322">
        <v>23</v>
      </c>
      <c r="H322">
        <v>3</v>
      </c>
      <c r="I322" t="s">
        <v>473</v>
      </c>
      <c r="J322" t="s">
        <v>474</v>
      </c>
      <c r="K322" t="s">
        <v>475</v>
      </c>
      <c r="L322">
        <v>1348</v>
      </c>
      <c r="N322">
        <v>1009</v>
      </c>
      <c r="O322" t="s">
        <v>171</v>
      </c>
      <c r="P322" t="s">
        <v>171</v>
      </c>
      <c r="Q322">
        <v>1000</v>
      </c>
      <c r="W322">
        <v>0</v>
      </c>
      <c r="X322">
        <v>-1714968003</v>
      </c>
      <c r="Y322">
        <v>6.8999999999999999E-3</v>
      </c>
      <c r="AA322">
        <v>143537.54999999999</v>
      </c>
      <c r="AB322">
        <v>0</v>
      </c>
      <c r="AC322">
        <v>0</v>
      </c>
      <c r="AD322">
        <v>0</v>
      </c>
      <c r="AE322">
        <v>143537.54999999999</v>
      </c>
      <c r="AF322">
        <v>0</v>
      </c>
      <c r="AG322">
        <v>0</v>
      </c>
      <c r="AH322">
        <v>0</v>
      </c>
      <c r="AI322">
        <v>1</v>
      </c>
      <c r="AJ322">
        <v>1</v>
      </c>
      <c r="AK322">
        <v>1</v>
      </c>
      <c r="AL322">
        <v>1</v>
      </c>
      <c r="AN322">
        <v>0</v>
      </c>
      <c r="AO322">
        <v>1</v>
      </c>
      <c r="AP322">
        <v>0</v>
      </c>
      <c r="AQ322">
        <v>0</v>
      </c>
      <c r="AR322">
        <v>0</v>
      </c>
      <c r="AS322" t="s">
        <v>3</v>
      </c>
      <c r="AT322">
        <v>6.8999999999999999E-3</v>
      </c>
      <c r="AU322" t="s">
        <v>3</v>
      </c>
      <c r="AV322">
        <v>0</v>
      </c>
      <c r="AW322">
        <v>2</v>
      </c>
      <c r="AX322">
        <v>36293229</v>
      </c>
      <c r="AY322">
        <v>1</v>
      </c>
      <c r="AZ322">
        <v>0</v>
      </c>
      <c r="BA322">
        <v>313</v>
      </c>
      <c r="BB322">
        <v>0</v>
      </c>
      <c r="BC322">
        <v>0</v>
      </c>
      <c r="BD322">
        <v>0</v>
      </c>
      <c r="BE322">
        <v>0</v>
      </c>
      <c r="BF322">
        <v>0</v>
      </c>
      <c r="BG322">
        <v>0</v>
      </c>
      <c r="BH322">
        <v>0</v>
      </c>
      <c r="BI322">
        <v>0</v>
      </c>
      <c r="BJ322">
        <v>0</v>
      </c>
      <c r="BK322">
        <v>0</v>
      </c>
      <c r="BL322">
        <v>0</v>
      </c>
      <c r="BM322">
        <v>0</v>
      </c>
      <c r="BN322">
        <v>0</v>
      </c>
      <c r="BO322">
        <v>0</v>
      </c>
      <c r="BP322">
        <v>0</v>
      </c>
      <c r="BQ322">
        <v>0</v>
      </c>
      <c r="BR322">
        <v>0</v>
      </c>
      <c r="BS322">
        <v>0</v>
      </c>
      <c r="BT322">
        <v>0</v>
      </c>
      <c r="BU322">
        <v>0</v>
      </c>
      <c r="BV322">
        <v>0</v>
      </c>
      <c r="BW322">
        <v>0</v>
      </c>
      <c r="CX322">
        <f>Y322*Source!I2383</f>
        <v>0</v>
      </c>
      <c r="CY322">
        <f>AA322</f>
        <v>143537.54999999999</v>
      </c>
      <c r="CZ322">
        <f>AE322</f>
        <v>143537.54999999999</v>
      </c>
      <c r="DA322">
        <f>AI322</f>
        <v>1</v>
      </c>
      <c r="DB322">
        <f t="shared" si="44"/>
        <v>990.41</v>
      </c>
      <c r="DC322">
        <f t="shared" si="45"/>
        <v>0</v>
      </c>
    </row>
    <row r="323" spans="1:107" x14ac:dyDescent="0.2">
      <c r="A323">
        <f>ROW(Source!A2383)</f>
        <v>2383</v>
      </c>
      <c r="B323">
        <v>36286615</v>
      </c>
      <c r="C323">
        <v>36293216</v>
      </c>
      <c r="D323">
        <v>34888643</v>
      </c>
      <c r="E323">
        <v>1</v>
      </c>
      <c r="F323">
        <v>1</v>
      </c>
      <c r="G323">
        <v>23</v>
      </c>
      <c r="H323">
        <v>3</v>
      </c>
      <c r="I323" t="s">
        <v>476</v>
      </c>
      <c r="J323" t="s">
        <v>477</v>
      </c>
      <c r="K323" t="s">
        <v>478</v>
      </c>
      <c r="L323">
        <v>1348</v>
      </c>
      <c r="N323">
        <v>1009</v>
      </c>
      <c r="O323" t="s">
        <v>171</v>
      </c>
      <c r="P323" t="s">
        <v>171</v>
      </c>
      <c r="Q323">
        <v>1000</v>
      </c>
      <c r="W323">
        <v>0</v>
      </c>
      <c r="X323">
        <v>310339419</v>
      </c>
      <c r="Y323">
        <v>2.3E-3</v>
      </c>
      <c r="AA323">
        <v>110581.32</v>
      </c>
      <c r="AB323">
        <v>0</v>
      </c>
      <c r="AC323">
        <v>0</v>
      </c>
      <c r="AD323">
        <v>0</v>
      </c>
      <c r="AE323">
        <v>110581.32</v>
      </c>
      <c r="AF323">
        <v>0</v>
      </c>
      <c r="AG323">
        <v>0</v>
      </c>
      <c r="AH323">
        <v>0</v>
      </c>
      <c r="AI323">
        <v>1</v>
      </c>
      <c r="AJ323">
        <v>1</v>
      </c>
      <c r="AK323">
        <v>1</v>
      </c>
      <c r="AL323">
        <v>1</v>
      </c>
      <c r="AN323">
        <v>0</v>
      </c>
      <c r="AO323">
        <v>1</v>
      </c>
      <c r="AP323">
        <v>0</v>
      </c>
      <c r="AQ323">
        <v>0</v>
      </c>
      <c r="AR323">
        <v>0</v>
      </c>
      <c r="AS323" t="s">
        <v>3</v>
      </c>
      <c r="AT323">
        <v>2.3E-3</v>
      </c>
      <c r="AU323" t="s">
        <v>3</v>
      </c>
      <c r="AV323">
        <v>0</v>
      </c>
      <c r="AW323">
        <v>2</v>
      </c>
      <c r="AX323">
        <v>36293230</v>
      </c>
      <c r="AY323">
        <v>1</v>
      </c>
      <c r="AZ323">
        <v>0</v>
      </c>
      <c r="BA323">
        <v>314</v>
      </c>
      <c r="BB323">
        <v>0</v>
      </c>
      <c r="BC323">
        <v>0</v>
      </c>
      <c r="BD323">
        <v>0</v>
      </c>
      <c r="BE323">
        <v>0</v>
      </c>
      <c r="BF323">
        <v>0</v>
      </c>
      <c r="BG323">
        <v>0</v>
      </c>
      <c r="BH323">
        <v>0</v>
      </c>
      <c r="BI323">
        <v>0</v>
      </c>
      <c r="BJ323">
        <v>0</v>
      </c>
      <c r="BK323">
        <v>0</v>
      </c>
      <c r="BL323">
        <v>0</v>
      </c>
      <c r="BM323">
        <v>0</v>
      </c>
      <c r="BN323">
        <v>0</v>
      </c>
      <c r="BO323">
        <v>0</v>
      </c>
      <c r="BP323">
        <v>0</v>
      </c>
      <c r="BQ323">
        <v>0</v>
      </c>
      <c r="BR323">
        <v>0</v>
      </c>
      <c r="BS323">
        <v>0</v>
      </c>
      <c r="BT323">
        <v>0</v>
      </c>
      <c r="BU323">
        <v>0</v>
      </c>
      <c r="BV323">
        <v>0</v>
      </c>
      <c r="BW323">
        <v>0</v>
      </c>
      <c r="CX323">
        <f>Y323*Source!I2383</f>
        <v>0</v>
      </c>
      <c r="CY323">
        <f>AA323</f>
        <v>110581.32</v>
      </c>
      <c r="CZ323">
        <f>AE323</f>
        <v>110581.32</v>
      </c>
      <c r="DA323">
        <f>AI323</f>
        <v>1</v>
      </c>
      <c r="DB323">
        <f t="shared" si="44"/>
        <v>254.34</v>
      </c>
      <c r="DC323">
        <f t="shared" si="45"/>
        <v>0</v>
      </c>
    </row>
    <row r="324" spans="1:107" x14ac:dyDescent="0.2">
      <c r="A324">
        <f>ROW(Source!A2383)</f>
        <v>2383</v>
      </c>
      <c r="B324">
        <v>36286615</v>
      </c>
      <c r="C324">
        <v>36293216</v>
      </c>
      <c r="D324">
        <v>34889657</v>
      </c>
      <c r="E324">
        <v>1</v>
      </c>
      <c r="F324">
        <v>1</v>
      </c>
      <c r="G324">
        <v>23</v>
      </c>
      <c r="H324">
        <v>3</v>
      </c>
      <c r="I324" t="s">
        <v>479</v>
      </c>
      <c r="J324" t="s">
        <v>480</v>
      </c>
      <c r="K324" t="s">
        <v>481</v>
      </c>
      <c r="L324">
        <v>1339</v>
      </c>
      <c r="N324">
        <v>1007</v>
      </c>
      <c r="O324" t="s">
        <v>125</v>
      </c>
      <c r="P324" t="s">
        <v>125</v>
      </c>
      <c r="Q324">
        <v>1</v>
      </c>
      <c r="W324">
        <v>0</v>
      </c>
      <c r="X324">
        <v>-65610426</v>
      </c>
      <c r="Y324">
        <v>1.32</v>
      </c>
      <c r="AA324">
        <v>3985.36</v>
      </c>
      <c r="AB324">
        <v>0</v>
      </c>
      <c r="AC324">
        <v>0</v>
      </c>
      <c r="AD324">
        <v>0</v>
      </c>
      <c r="AE324">
        <v>3985.36</v>
      </c>
      <c r="AF324">
        <v>0</v>
      </c>
      <c r="AG324">
        <v>0</v>
      </c>
      <c r="AH324">
        <v>0</v>
      </c>
      <c r="AI324">
        <v>1</v>
      </c>
      <c r="AJ324">
        <v>1</v>
      </c>
      <c r="AK324">
        <v>1</v>
      </c>
      <c r="AL324">
        <v>1</v>
      </c>
      <c r="AN324">
        <v>0</v>
      </c>
      <c r="AO324">
        <v>1</v>
      </c>
      <c r="AP324">
        <v>0</v>
      </c>
      <c r="AQ324">
        <v>0</v>
      </c>
      <c r="AR324">
        <v>0</v>
      </c>
      <c r="AS324" t="s">
        <v>3</v>
      </c>
      <c r="AT324">
        <v>1.32</v>
      </c>
      <c r="AU324" t="s">
        <v>3</v>
      </c>
      <c r="AV324">
        <v>0</v>
      </c>
      <c r="AW324">
        <v>2</v>
      </c>
      <c r="AX324">
        <v>36293231</v>
      </c>
      <c r="AY324">
        <v>1</v>
      </c>
      <c r="AZ324">
        <v>0</v>
      </c>
      <c r="BA324">
        <v>315</v>
      </c>
      <c r="BB324">
        <v>0</v>
      </c>
      <c r="BC324">
        <v>0</v>
      </c>
      <c r="BD324">
        <v>0</v>
      </c>
      <c r="BE324">
        <v>0</v>
      </c>
      <c r="BF324">
        <v>0</v>
      </c>
      <c r="BG324">
        <v>0</v>
      </c>
      <c r="BH324">
        <v>0</v>
      </c>
      <c r="BI324">
        <v>0</v>
      </c>
      <c r="BJ324">
        <v>0</v>
      </c>
      <c r="BK324">
        <v>0</v>
      </c>
      <c r="BL324">
        <v>0</v>
      </c>
      <c r="BM324">
        <v>0</v>
      </c>
      <c r="BN324">
        <v>0</v>
      </c>
      <c r="BO324">
        <v>0</v>
      </c>
      <c r="BP324">
        <v>0</v>
      </c>
      <c r="BQ324">
        <v>0</v>
      </c>
      <c r="BR324">
        <v>0</v>
      </c>
      <c r="BS324">
        <v>0</v>
      </c>
      <c r="BT324">
        <v>0</v>
      </c>
      <c r="BU324">
        <v>0</v>
      </c>
      <c r="BV324">
        <v>0</v>
      </c>
      <c r="BW324">
        <v>0</v>
      </c>
      <c r="CX324">
        <f>Y324*Source!I2383</f>
        <v>0</v>
      </c>
      <c r="CY324">
        <f>AA324</f>
        <v>3985.36</v>
      </c>
      <c r="CZ324">
        <f>AE324</f>
        <v>3985.36</v>
      </c>
      <c r="DA324">
        <f>AI324</f>
        <v>1</v>
      </c>
      <c r="DB324">
        <f t="shared" si="44"/>
        <v>5260.68</v>
      </c>
      <c r="DC324">
        <f t="shared" si="45"/>
        <v>0</v>
      </c>
    </row>
    <row r="325" spans="1:107" x14ac:dyDescent="0.2">
      <c r="A325">
        <f>ROW(Source!A2383)</f>
        <v>2383</v>
      </c>
      <c r="B325">
        <v>36286615</v>
      </c>
      <c r="C325">
        <v>36293216</v>
      </c>
      <c r="D325">
        <v>34891377</v>
      </c>
      <c r="E325">
        <v>1</v>
      </c>
      <c r="F325">
        <v>1</v>
      </c>
      <c r="G325">
        <v>23</v>
      </c>
      <c r="H325">
        <v>3</v>
      </c>
      <c r="I325" t="s">
        <v>482</v>
      </c>
      <c r="J325" t="s">
        <v>483</v>
      </c>
      <c r="K325" t="s">
        <v>484</v>
      </c>
      <c r="L325">
        <v>1301</v>
      </c>
      <c r="N325">
        <v>1003</v>
      </c>
      <c r="O325" t="s">
        <v>457</v>
      </c>
      <c r="P325" t="s">
        <v>457</v>
      </c>
      <c r="Q325">
        <v>1</v>
      </c>
      <c r="W325">
        <v>0</v>
      </c>
      <c r="X325">
        <v>2109528903</v>
      </c>
      <c r="Y325">
        <v>100</v>
      </c>
      <c r="AA325">
        <v>1089.42</v>
      </c>
      <c r="AB325">
        <v>0</v>
      </c>
      <c r="AC325">
        <v>0</v>
      </c>
      <c r="AD325">
        <v>0</v>
      </c>
      <c r="AE325">
        <v>1089.42</v>
      </c>
      <c r="AF325">
        <v>0</v>
      </c>
      <c r="AG325">
        <v>0</v>
      </c>
      <c r="AH325">
        <v>0</v>
      </c>
      <c r="AI325">
        <v>1</v>
      </c>
      <c r="AJ325">
        <v>1</v>
      </c>
      <c r="AK325">
        <v>1</v>
      </c>
      <c r="AL325">
        <v>1</v>
      </c>
      <c r="AN325">
        <v>0</v>
      </c>
      <c r="AO325">
        <v>1</v>
      </c>
      <c r="AP325">
        <v>0</v>
      </c>
      <c r="AQ325">
        <v>0</v>
      </c>
      <c r="AR325">
        <v>0</v>
      </c>
      <c r="AS325" t="s">
        <v>3</v>
      </c>
      <c r="AT325">
        <v>100</v>
      </c>
      <c r="AU325" t="s">
        <v>3</v>
      </c>
      <c r="AV325">
        <v>0</v>
      </c>
      <c r="AW325">
        <v>2</v>
      </c>
      <c r="AX325">
        <v>36293232</v>
      </c>
      <c r="AY325">
        <v>1</v>
      </c>
      <c r="AZ325">
        <v>0</v>
      </c>
      <c r="BA325">
        <v>316</v>
      </c>
      <c r="BB325">
        <v>0</v>
      </c>
      <c r="BC325">
        <v>0</v>
      </c>
      <c r="BD325">
        <v>0</v>
      </c>
      <c r="BE325">
        <v>0</v>
      </c>
      <c r="BF325">
        <v>0</v>
      </c>
      <c r="BG325">
        <v>0</v>
      </c>
      <c r="BH325">
        <v>0</v>
      </c>
      <c r="BI325">
        <v>0</v>
      </c>
      <c r="BJ325">
        <v>0</v>
      </c>
      <c r="BK325">
        <v>0</v>
      </c>
      <c r="BL325">
        <v>0</v>
      </c>
      <c r="BM325">
        <v>0</v>
      </c>
      <c r="BN325">
        <v>0</v>
      </c>
      <c r="BO325">
        <v>0</v>
      </c>
      <c r="BP325">
        <v>0</v>
      </c>
      <c r="BQ325">
        <v>0</v>
      </c>
      <c r="BR325">
        <v>0</v>
      </c>
      <c r="BS325">
        <v>0</v>
      </c>
      <c r="BT325">
        <v>0</v>
      </c>
      <c r="BU325">
        <v>0</v>
      </c>
      <c r="BV325">
        <v>0</v>
      </c>
      <c r="BW325">
        <v>0</v>
      </c>
      <c r="CX325">
        <f>Y325*Source!I2383</f>
        <v>0</v>
      </c>
      <c r="CY325">
        <f>AA325</f>
        <v>1089.42</v>
      </c>
      <c r="CZ325">
        <f>AE325</f>
        <v>1089.42</v>
      </c>
      <c r="DA325">
        <f>AI325</f>
        <v>1</v>
      </c>
      <c r="DB325">
        <f t="shared" si="44"/>
        <v>108942</v>
      </c>
      <c r="DC325">
        <f t="shared" si="45"/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16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ROW(Source!A71)</f>
        <v>71</v>
      </c>
      <c r="B1">
        <v>36288540</v>
      </c>
      <c r="C1">
        <v>36288532</v>
      </c>
      <c r="D1">
        <v>34861490</v>
      </c>
      <c r="E1">
        <v>23</v>
      </c>
      <c r="F1">
        <v>1</v>
      </c>
      <c r="G1">
        <v>23</v>
      </c>
      <c r="H1">
        <v>1</v>
      </c>
      <c r="I1" t="s">
        <v>348</v>
      </c>
      <c r="J1" t="s">
        <v>3</v>
      </c>
      <c r="K1" t="s">
        <v>349</v>
      </c>
      <c r="L1">
        <v>1191</v>
      </c>
      <c r="N1">
        <v>1013</v>
      </c>
      <c r="O1" t="s">
        <v>350</v>
      </c>
      <c r="P1" t="s">
        <v>350</v>
      </c>
      <c r="Q1">
        <v>1</v>
      </c>
      <c r="X1">
        <v>18.21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1</v>
      </c>
      <c r="AF1" t="s">
        <v>3</v>
      </c>
      <c r="AG1">
        <v>18.21</v>
      </c>
      <c r="AH1">
        <v>2</v>
      </c>
      <c r="AI1">
        <v>36288533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ROW(Source!A71)</f>
        <v>71</v>
      </c>
      <c r="B2">
        <v>36288541</v>
      </c>
      <c r="C2">
        <v>36288532</v>
      </c>
      <c r="D2">
        <v>34886768</v>
      </c>
      <c r="E2">
        <v>1</v>
      </c>
      <c r="F2">
        <v>1</v>
      </c>
      <c r="G2">
        <v>23</v>
      </c>
      <c r="H2">
        <v>2</v>
      </c>
      <c r="I2" t="s">
        <v>351</v>
      </c>
      <c r="J2" t="s">
        <v>352</v>
      </c>
      <c r="K2" t="s">
        <v>353</v>
      </c>
      <c r="L2">
        <v>1368</v>
      </c>
      <c r="N2">
        <v>1011</v>
      </c>
      <c r="O2" t="s">
        <v>354</v>
      </c>
      <c r="P2" t="s">
        <v>354</v>
      </c>
      <c r="Q2">
        <v>1</v>
      </c>
      <c r="X2">
        <v>5.39</v>
      </c>
      <c r="Y2">
        <v>0</v>
      </c>
      <c r="Z2">
        <v>7.05</v>
      </c>
      <c r="AA2">
        <v>0.84</v>
      </c>
      <c r="AB2">
        <v>0</v>
      </c>
      <c r="AC2">
        <v>0</v>
      </c>
      <c r="AD2">
        <v>1</v>
      </c>
      <c r="AE2">
        <v>0</v>
      </c>
      <c r="AF2" t="s">
        <v>3</v>
      </c>
      <c r="AG2">
        <v>5.39</v>
      </c>
      <c r="AH2">
        <v>2</v>
      </c>
      <c r="AI2">
        <v>36288534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ROW(Source!A71)</f>
        <v>71</v>
      </c>
      <c r="B3">
        <v>36288542</v>
      </c>
      <c r="C3">
        <v>36288532</v>
      </c>
      <c r="D3">
        <v>34886729</v>
      </c>
      <c r="E3">
        <v>1</v>
      </c>
      <c r="F3">
        <v>1</v>
      </c>
      <c r="G3">
        <v>23</v>
      </c>
      <c r="H3">
        <v>2</v>
      </c>
      <c r="I3" t="s">
        <v>355</v>
      </c>
      <c r="J3" t="s">
        <v>356</v>
      </c>
      <c r="K3" t="s">
        <v>357</v>
      </c>
      <c r="L3">
        <v>1368</v>
      </c>
      <c r="N3">
        <v>1011</v>
      </c>
      <c r="O3" t="s">
        <v>354</v>
      </c>
      <c r="P3" t="s">
        <v>354</v>
      </c>
      <c r="Q3">
        <v>1</v>
      </c>
      <c r="X3">
        <v>1.35</v>
      </c>
      <c r="Y3">
        <v>0</v>
      </c>
      <c r="Z3">
        <v>5.28</v>
      </c>
      <c r="AA3">
        <v>0.96</v>
      </c>
      <c r="AB3">
        <v>0</v>
      </c>
      <c r="AC3">
        <v>0</v>
      </c>
      <c r="AD3">
        <v>1</v>
      </c>
      <c r="AE3">
        <v>0</v>
      </c>
      <c r="AF3" t="s">
        <v>3</v>
      </c>
      <c r="AG3">
        <v>1.35</v>
      </c>
      <c r="AH3">
        <v>2</v>
      </c>
      <c r="AI3">
        <v>36288535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ROW(Source!A71)</f>
        <v>71</v>
      </c>
      <c r="B4">
        <v>36288543</v>
      </c>
      <c r="C4">
        <v>36288532</v>
      </c>
      <c r="D4">
        <v>34889241</v>
      </c>
      <c r="E4">
        <v>1</v>
      </c>
      <c r="F4">
        <v>1</v>
      </c>
      <c r="G4">
        <v>23</v>
      </c>
      <c r="H4">
        <v>3</v>
      </c>
      <c r="I4" t="s">
        <v>358</v>
      </c>
      <c r="J4" t="s">
        <v>359</v>
      </c>
      <c r="K4" t="s">
        <v>360</v>
      </c>
      <c r="L4">
        <v>1346</v>
      </c>
      <c r="N4">
        <v>1009</v>
      </c>
      <c r="O4" t="s">
        <v>295</v>
      </c>
      <c r="P4" t="s">
        <v>295</v>
      </c>
      <c r="Q4">
        <v>1</v>
      </c>
      <c r="X4">
        <v>3.9</v>
      </c>
      <c r="Y4">
        <v>543.35</v>
      </c>
      <c r="Z4">
        <v>0</v>
      </c>
      <c r="AA4">
        <v>0</v>
      </c>
      <c r="AB4">
        <v>0</v>
      </c>
      <c r="AC4">
        <v>0</v>
      </c>
      <c r="AD4">
        <v>1</v>
      </c>
      <c r="AE4">
        <v>0</v>
      </c>
      <c r="AF4" t="s">
        <v>3</v>
      </c>
      <c r="AG4">
        <v>3.9</v>
      </c>
      <c r="AH4">
        <v>2</v>
      </c>
      <c r="AI4">
        <v>36288536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ROW(Source!A71)</f>
        <v>71</v>
      </c>
      <c r="B5">
        <v>36288544</v>
      </c>
      <c r="C5">
        <v>36288532</v>
      </c>
      <c r="D5">
        <v>34889426</v>
      </c>
      <c r="E5">
        <v>1</v>
      </c>
      <c r="F5">
        <v>1</v>
      </c>
      <c r="G5">
        <v>23</v>
      </c>
      <c r="H5">
        <v>3</v>
      </c>
      <c r="I5" t="s">
        <v>361</v>
      </c>
      <c r="J5" t="s">
        <v>362</v>
      </c>
      <c r="K5" t="s">
        <v>363</v>
      </c>
      <c r="L5">
        <v>1354</v>
      </c>
      <c r="N5">
        <v>1010</v>
      </c>
      <c r="O5" t="s">
        <v>104</v>
      </c>
      <c r="P5" t="s">
        <v>104</v>
      </c>
      <c r="Q5">
        <v>1</v>
      </c>
      <c r="X5">
        <v>10</v>
      </c>
      <c r="Y5">
        <v>1702.82</v>
      </c>
      <c r="Z5">
        <v>0</v>
      </c>
      <c r="AA5">
        <v>0</v>
      </c>
      <c r="AB5">
        <v>0</v>
      </c>
      <c r="AC5">
        <v>0</v>
      </c>
      <c r="AD5">
        <v>1</v>
      </c>
      <c r="AE5">
        <v>0</v>
      </c>
      <c r="AF5" t="s">
        <v>3</v>
      </c>
      <c r="AG5">
        <v>10</v>
      </c>
      <c r="AH5">
        <v>2</v>
      </c>
      <c r="AI5">
        <v>36288537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ROW(Source!A71)</f>
        <v>71</v>
      </c>
      <c r="B6">
        <v>36288545</v>
      </c>
      <c r="C6">
        <v>36288532</v>
      </c>
      <c r="D6">
        <v>34890859</v>
      </c>
      <c r="E6">
        <v>1</v>
      </c>
      <c r="F6">
        <v>1</v>
      </c>
      <c r="G6">
        <v>23</v>
      </c>
      <c r="H6">
        <v>3</v>
      </c>
      <c r="I6" t="s">
        <v>364</v>
      </c>
      <c r="J6" t="s">
        <v>365</v>
      </c>
      <c r="K6" t="s">
        <v>366</v>
      </c>
      <c r="L6">
        <v>1354</v>
      </c>
      <c r="N6">
        <v>1010</v>
      </c>
      <c r="O6" t="s">
        <v>104</v>
      </c>
      <c r="P6" t="s">
        <v>104</v>
      </c>
      <c r="Q6">
        <v>1</v>
      </c>
      <c r="X6">
        <v>4</v>
      </c>
      <c r="Y6">
        <v>1916.8</v>
      </c>
      <c r="Z6">
        <v>0</v>
      </c>
      <c r="AA6">
        <v>0</v>
      </c>
      <c r="AB6">
        <v>0</v>
      </c>
      <c r="AC6">
        <v>0</v>
      </c>
      <c r="AD6">
        <v>1</v>
      </c>
      <c r="AE6">
        <v>0</v>
      </c>
      <c r="AF6" t="s">
        <v>3</v>
      </c>
      <c r="AG6">
        <v>4</v>
      </c>
      <c r="AH6">
        <v>2</v>
      </c>
      <c r="AI6">
        <v>36288538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ROW(Source!A71)</f>
        <v>71</v>
      </c>
      <c r="B7">
        <v>36288546</v>
      </c>
      <c r="C7">
        <v>36288532</v>
      </c>
      <c r="D7">
        <v>34890974</v>
      </c>
      <c r="E7">
        <v>1</v>
      </c>
      <c r="F7">
        <v>1</v>
      </c>
      <c r="G7">
        <v>23</v>
      </c>
      <c r="H7">
        <v>3</v>
      </c>
      <c r="I7" t="s">
        <v>367</v>
      </c>
      <c r="J7" t="s">
        <v>368</v>
      </c>
      <c r="K7" t="s">
        <v>369</v>
      </c>
      <c r="L7">
        <v>1354</v>
      </c>
      <c r="N7">
        <v>1010</v>
      </c>
      <c r="O7" t="s">
        <v>104</v>
      </c>
      <c r="P7" t="s">
        <v>104</v>
      </c>
      <c r="Q7">
        <v>1</v>
      </c>
      <c r="X7">
        <v>60</v>
      </c>
      <c r="Y7">
        <v>24.31</v>
      </c>
      <c r="Z7">
        <v>0</v>
      </c>
      <c r="AA7">
        <v>0</v>
      </c>
      <c r="AB7">
        <v>0</v>
      </c>
      <c r="AC7">
        <v>0</v>
      </c>
      <c r="AD7">
        <v>1</v>
      </c>
      <c r="AE7">
        <v>0</v>
      </c>
      <c r="AF7" t="s">
        <v>3</v>
      </c>
      <c r="AG7">
        <v>60</v>
      </c>
      <c r="AH7">
        <v>2</v>
      </c>
      <c r="AI7">
        <v>36288539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ROW(Source!A72)</f>
        <v>72</v>
      </c>
      <c r="B8">
        <v>36288555</v>
      </c>
      <c r="C8">
        <v>36288547</v>
      </c>
      <c r="D8">
        <v>34861490</v>
      </c>
      <c r="E8">
        <v>23</v>
      </c>
      <c r="F8">
        <v>1</v>
      </c>
      <c r="G8">
        <v>23</v>
      </c>
      <c r="H8">
        <v>1</v>
      </c>
      <c r="I8" t="s">
        <v>348</v>
      </c>
      <c r="J8" t="s">
        <v>3</v>
      </c>
      <c r="K8" t="s">
        <v>349</v>
      </c>
      <c r="L8">
        <v>1191</v>
      </c>
      <c r="N8">
        <v>1013</v>
      </c>
      <c r="O8" t="s">
        <v>350</v>
      </c>
      <c r="P8" t="s">
        <v>350</v>
      </c>
      <c r="Q8">
        <v>1</v>
      </c>
      <c r="X8">
        <v>12.15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1</v>
      </c>
      <c r="AF8" t="s">
        <v>3</v>
      </c>
      <c r="AG8">
        <v>12.15</v>
      </c>
      <c r="AH8">
        <v>2</v>
      </c>
      <c r="AI8">
        <v>36288548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ROW(Source!A72)</f>
        <v>72</v>
      </c>
      <c r="B9">
        <v>36288556</v>
      </c>
      <c r="C9">
        <v>36288547</v>
      </c>
      <c r="D9">
        <v>34886768</v>
      </c>
      <c r="E9">
        <v>1</v>
      </c>
      <c r="F9">
        <v>1</v>
      </c>
      <c r="G9">
        <v>23</v>
      </c>
      <c r="H9">
        <v>2</v>
      </c>
      <c r="I9" t="s">
        <v>351</v>
      </c>
      <c r="J9" t="s">
        <v>352</v>
      </c>
      <c r="K9" t="s">
        <v>353</v>
      </c>
      <c r="L9">
        <v>1368</v>
      </c>
      <c r="N9">
        <v>1011</v>
      </c>
      <c r="O9" t="s">
        <v>354</v>
      </c>
      <c r="P9" t="s">
        <v>354</v>
      </c>
      <c r="Q9">
        <v>1</v>
      </c>
      <c r="X9">
        <v>3.59</v>
      </c>
      <c r="Y9">
        <v>0</v>
      </c>
      <c r="Z9">
        <v>7.05</v>
      </c>
      <c r="AA9">
        <v>0.84</v>
      </c>
      <c r="AB9">
        <v>0</v>
      </c>
      <c r="AC9">
        <v>0</v>
      </c>
      <c r="AD9">
        <v>1</v>
      </c>
      <c r="AE9">
        <v>0</v>
      </c>
      <c r="AF9" t="s">
        <v>3</v>
      </c>
      <c r="AG9">
        <v>3.59</v>
      </c>
      <c r="AH9">
        <v>2</v>
      </c>
      <c r="AI9">
        <v>36288549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ROW(Source!A72)</f>
        <v>72</v>
      </c>
      <c r="B10">
        <v>36288557</v>
      </c>
      <c r="C10">
        <v>36288547</v>
      </c>
      <c r="D10">
        <v>34886729</v>
      </c>
      <c r="E10">
        <v>1</v>
      </c>
      <c r="F10">
        <v>1</v>
      </c>
      <c r="G10">
        <v>23</v>
      </c>
      <c r="H10">
        <v>2</v>
      </c>
      <c r="I10" t="s">
        <v>355</v>
      </c>
      <c r="J10" t="s">
        <v>356</v>
      </c>
      <c r="K10" t="s">
        <v>357</v>
      </c>
      <c r="L10">
        <v>1368</v>
      </c>
      <c r="N10">
        <v>1011</v>
      </c>
      <c r="O10" t="s">
        <v>354</v>
      </c>
      <c r="P10" t="s">
        <v>354</v>
      </c>
      <c r="Q10">
        <v>1</v>
      </c>
      <c r="X10">
        <v>0.9</v>
      </c>
      <c r="Y10">
        <v>0</v>
      </c>
      <c r="Z10">
        <v>5.28</v>
      </c>
      <c r="AA10">
        <v>0.96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0.9</v>
      </c>
      <c r="AH10">
        <v>2</v>
      </c>
      <c r="AI10">
        <v>36288550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ROW(Source!A72)</f>
        <v>72</v>
      </c>
      <c r="B11">
        <v>36288558</v>
      </c>
      <c r="C11">
        <v>36288547</v>
      </c>
      <c r="D11">
        <v>34889241</v>
      </c>
      <c r="E11">
        <v>1</v>
      </c>
      <c r="F11">
        <v>1</v>
      </c>
      <c r="G11">
        <v>23</v>
      </c>
      <c r="H11">
        <v>3</v>
      </c>
      <c r="I11" t="s">
        <v>358</v>
      </c>
      <c r="J11" t="s">
        <v>359</v>
      </c>
      <c r="K11" t="s">
        <v>360</v>
      </c>
      <c r="L11">
        <v>1346</v>
      </c>
      <c r="N11">
        <v>1009</v>
      </c>
      <c r="O11" t="s">
        <v>295</v>
      </c>
      <c r="P11" t="s">
        <v>295</v>
      </c>
      <c r="Q11">
        <v>1</v>
      </c>
      <c r="X11">
        <v>2.6</v>
      </c>
      <c r="Y11">
        <v>543.35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2.6</v>
      </c>
      <c r="AH11">
        <v>2</v>
      </c>
      <c r="AI11">
        <v>36288551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ROW(Source!A72)</f>
        <v>72</v>
      </c>
      <c r="B12">
        <v>36288559</v>
      </c>
      <c r="C12">
        <v>36288547</v>
      </c>
      <c r="D12">
        <v>34889427</v>
      </c>
      <c r="E12">
        <v>1</v>
      </c>
      <c r="F12">
        <v>1</v>
      </c>
      <c r="G12">
        <v>23</v>
      </c>
      <c r="H12">
        <v>3</v>
      </c>
      <c r="I12" t="s">
        <v>370</v>
      </c>
      <c r="J12" t="s">
        <v>371</v>
      </c>
      <c r="K12" t="s">
        <v>372</v>
      </c>
      <c r="L12">
        <v>1354</v>
      </c>
      <c r="N12">
        <v>1010</v>
      </c>
      <c r="O12" t="s">
        <v>104</v>
      </c>
      <c r="P12" t="s">
        <v>104</v>
      </c>
      <c r="Q12">
        <v>1</v>
      </c>
      <c r="X12">
        <v>10</v>
      </c>
      <c r="Y12">
        <v>841.57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10</v>
      </c>
      <c r="AH12">
        <v>2</v>
      </c>
      <c r="AI12">
        <v>36288552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ROW(Source!A72)</f>
        <v>72</v>
      </c>
      <c r="B13">
        <v>36288560</v>
      </c>
      <c r="C13">
        <v>36288547</v>
      </c>
      <c r="D13">
        <v>34890859</v>
      </c>
      <c r="E13">
        <v>1</v>
      </c>
      <c r="F13">
        <v>1</v>
      </c>
      <c r="G13">
        <v>23</v>
      </c>
      <c r="H13">
        <v>3</v>
      </c>
      <c r="I13" t="s">
        <v>364</v>
      </c>
      <c r="J13" t="s">
        <v>365</v>
      </c>
      <c r="K13" t="s">
        <v>366</v>
      </c>
      <c r="L13">
        <v>1354</v>
      </c>
      <c r="N13">
        <v>1010</v>
      </c>
      <c r="O13" t="s">
        <v>104</v>
      </c>
      <c r="P13" t="s">
        <v>104</v>
      </c>
      <c r="Q13">
        <v>1</v>
      </c>
      <c r="X13">
        <v>2.7</v>
      </c>
      <c r="Y13">
        <v>1916.8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2.7</v>
      </c>
      <c r="AH13">
        <v>2</v>
      </c>
      <c r="AI13">
        <v>36288553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ROW(Source!A72)</f>
        <v>72</v>
      </c>
      <c r="B14">
        <v>36288561</v>
      </c>
      <c r="C14">
        <v>36288547</v>
      </c>
      <c r="D14">
        <v>34890974</v>
      </c>
      <c r="E14">
        <v>1</v>
      </c>
      <c r="F14">
        <v>1</v>
      </c>
      <c r="G14">
        <v>23</v>
      </c>
      <c r="H14">
        <v>3</v>
      </c>
      <c r="I14" t="s">
        <v>367</v>
      </c>
      <c r="J14" t="s">
        <v>368</v>
      </c>
      <c r="K14" t="s">
        <v>369</v>
      </c>
      <c r="L14">
        <v>1354</v>
      </c>
      <c r="N14">
        <v>1010</v>
      </c>
      <c r="O14" t="s">
        <v>104</v>
      </c>
      <c r="P14" t="s">
        <v>104</v>
      </c>
      <c r="Q14">
        <v>1</v>
      </c>
      <c r="X14">
        <v>40</v>
      </c>
      <c r="Y14">
        <v>24.31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40</v>
      </c>
      <c r="AH14">
        <v>2</v>
      </c>
      <c r="AI14">
        <v>36288554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ROW(Source!A144)</f>
        <v>144</v>
      </c>
      <c r="B15">
        <v>36288710</v>
      </c>
      <c r="C15">
        <v>36288702</v>
      </c>
      <c r="D15">
        <v>34861490</v>
      </c>
      <c r="E15">
        <v>23</v>
      </c>
      <c r="F15">
        <v>1</v>
      </c>
      <c r="G15">
        <v>23</v>
      </c>
      <c r="H15">
        <v>1</v>
      </c>
      <c r="I15" t="s">
        <v>348</v>
      </c>
      <c r="J15" t="s">
        <v>3</v>
      </c>
      <c r="K15" t="s">
        <v>349</v>
      </c>
      <c r="L15">
        <v>1191</v>
      </c>
      <c r="N15">
        <v>1013</v>
      </c>
      <c r="O15" t="s">
        <v>350</v>
      </c>
      <c r="P15" t="s">
        <v>350</v>
      </c>
      <c r="Q15">
        <v>1</v>
      </c>
      <c r="X15">
        <v>23.84</v>
      </c>
      <c r="Y15">
        <v>0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1</v>
      </c>
      <c r="AF15" t="s">
        <v>3</v>
      </c>
      <c r="AG15">
        <v>23.84</v>
      </c>
      <c r="AH15">
        <v>2</v>
      </c>
      <c r="AI15">
        <v>36288703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ROW(Source!A144)</f>
        <v>144</v>
      </c>
      <c r="B16">
        <v>36288711</v>
      </c>
      <c r="C16">
        <v>36288702</v>
      </c>
      <c r="D16">
        <v>34886603</v>
      </c>
      <c r="E16">
        <v>1</v>
      </c>
      <c r="F16">
        <v>1</v>
      </c>
      <c r="G16">
        <v>23</v>
      </c>
      <c r="H16">
        <v>2</v>
      </c>
      <c r="I16" t="s">
        <v>373</v>
      </c>
      <c r="J16" t="s">
        <v>374</v>
      </c>
      <c r="K16" t="s">
        <v>375</v>
      </c>
      <c r="L16">
        <v>1368</v>
      </c>
      <c r="N16">
        <v>1011</v>
      </c>
      <c r="O16" t="s">
        <v>354</v>
      </c>
      <c r="P16" t="s">
        <v>354</v>
      </c>
      <c r="Q16">
        <v>1</v>
      </c>
      <c r="X16">
        <v>3.4</v>
      </c>
      <c r="Y16">
        <v>0</v>
      </c>
      <c r="Z16">
        <v>10.24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3</v>
      </c>
      <c r="AG16">
        <v>3.4</v>
      </c>
      <c r="AH16">
        <v>2</v>
      </c>
      <c r="AI16">
        <v>36288704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ROW(Source!A144)</f>
        <v>144</v>
      </c>
      <c r="B17">
        <v>36288712</v>
      </c>
      <c r="C17">
        <v>36288702</v>
      </c>
      <c r="D17">
        <v>34886480</v>
      </c>
      <c r="E17">
        <v>1</v>
      </c>
      <c r="F17">
        <v>1</v>
      </c>
      <c r="G17">
        <v>23</v>
      </c>
      <c r="H17">
        <v>2</v>
      </c>
      <c r="I17" t="s">
        <v>376</v>
      </c>
      <c r="J17" t="s">
        <v>377</v>
      </c>
      <c r="K17" t="s">
        <v>378</v>
      </c>
      <c r="L17">
        <v>1368</v>
      </c>
      <c r="N17">
        <v>1011</v>
      </c>
      <c r="O17" t="s">
        <v>354</v>
      </c>
      <c r="P17" t="s">
        <v>354</v>
      </c>
      <c r="Q17">
        <v>1</v>
      </c>
      <c r="X17">
        <v>5</v>
      </c>
      <c r="Y17">
        <v>0</v>
      </c>
      <c r="Z17">
        <v>5.58</v>
      </c>
      <c r="AA17">
        <v>2.54</v>
      </c>
      <c r="AB17">
        <v>0</v>
      </c>
      <c r="AC17">
        <v>0</v>
      </c>
      <c r="AD17">
        <v>1</v>
      </c>
      <c r="AE17">
        <v>0</v>
      </c>
      <c r="AF17" t="s">
        <v>3</v>
      </c>
      <c r="AG17">
        <v>5</v>
      </c>
      <c r="AH17">
        <v>2</v>
      </c>
      <c r="AI17">
        <v>36288705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ROW(Source!A144)</f>
        <v>144</v>
      </c>
      <c r="B18">
        <v>36288713</v>
      </c>
      <c r="C18">
        <v>36288702</v>
      </c>
      <c r="D18">
        <v>34886768</v>
      </c>
      <c r="E18">
        <v>1</v>
      </c>
      <c r="F18">
        <v>1</v>
      </c>
      <c r="G18">
        <v>23</v>
      </c>
      <c r="H18">
        <v>2</v>
      </c>
      <c r="I18" t="s">
        <v>351</v>
      </c>
      <c r="J18" t="s">
        <v>352</v>
      </c>
      <c r="K18" t="s">
        <v>353</v>
      </c>
      <c r="L18">
        <v>1368</v>
      </c>
      <c r="N18">
        <v>1011</v>
      </c>
      <c r="O18" t="s">
        <v>354</v>
      </c>
      <c r="P18" t="s">
        <v>354</v>
      </c>
      <c r="Q18">
        <v>1</v>
      </c>
      <c r="X18">
        <v>4.5</v>
      </c>
      <c r="Y18">
        <v>0</v>
      </c>
      <c r="Z18">
        <v>7.05</v>
      </c>
      <c r="AA18">
        <v>0.84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4.5</v>
      </c>
      <c r="AH18">
        <v>2</v>
      </c>
      <c r="AI18">
        <v>36288706</v>
      </c>
      <c r="AJ18">
        <v>18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ROW(Source!A144)</f>
        <v>144</v>
      </c>
      <c r="B19">
        <v>36288714</v>
      </c>
      <c r="C19">
        <v>36288702</v>
      </c>
      <c r="D19">
        <v>34886847</v>
      </c>
      <c r="E19">
        <v>1</v>
      </c>
      <c r="F19">
        <v>1</v>
      </c>
      <c r="G19">
        <v>23</v>
      </c>
      <c r="H19">
        <v>3</v>
      </c>
      <c r="I19" t="s">
        <v>379</v>
      </c>
      <c r="J19" t="s">
        <v>380</v>
      </c>
      <c r="K19" t="s">
        <v>381</v>
      </c>
      <c r="L19">
        <v>1348</v>
      </c>
      <c r="N19">
        <v>1009</v>
      </c>
      <c r="O19" t="s">
        <v>171</v>
      </c>
      <c r="P19" t="s">
        <v>171</v>
      </c>
      <c r="Q19">
        <v>1000</v>
      </c>
      <c r="X19">
        <v>0.16500000000000001</v>
      </c>
      <c r="Y19">
        <v>19687.830000000002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3</v>
      </c>
      <c r="AG19">
        <v>0.16500000000000001</v>
      </c>
      <c r="AH19">
        <v>2</v>
      </c>
      <c r="AI19">
        <v>36288707</v>
      </c>
      <c r="AJ19">
        <v>19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ROW(Source!A144)</f>
        <v>144</v>
      </c>
      <c r="B20">
        <v>36288715</v>
      </c>
      <c r="C20">
        <v>36288702</v>
      </c>
      <c r="D20">
        <v>34887067</v>
      </c>
      <c r="E20">
        <v>1</v>
      </c>
      <c r="F20">
        <v>1</v>
      </c>
      <c r="G20">
        <v>23</v>
      </c>
      <c r="H20">
        <v>3</v>
      </c>
      <c r="I20" t="s">
        <v>382</v>
      </c>
      <c r="J20" t="s">
        <v>383</v>
      </c>
      <c r="K20" t="s">
        <v>384</v>
      </c>
      <c r="L20">
        <v>1346</v>
      </c>
      <c r="N20">
        <v>1009</v>
      </c>
      <c r="O20" t="s">
        <v>295</v>
      </c>
      <c r="P20" t="s">
        <v>295</v>
      </c>
      <c r="Q20">
        <v>1</v>
      </c>
      <c r="X20">
        <v>2.3199999999999998</v>
      </c>
      <c r="Y20">
        <v>41.84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2.3199999999999998</v>
      </c>
      <c r="AH20">
        <v>2</v>
      </c>
      <c r="AI20">
        <v>36288708</v>
      </c>
      <c r="AJ20">
        <v>20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ROW(Source!A256)</f>
        <v>256</v>
      </c>
      <c r="B21">
        <v>36288566</v>
      </c>
      <c r="C21">
        <v>36288562</v>
      </c>
      <c r="D21">
        <v>34861490</v>
      </c>
      <c r="E21">
        <v>23</v>
      </c>
      <c r="F21">
        <v>1</v>
      </c>
      <c r="G21">
        <v>23</v>
      </c>
      <c r="H21">
        <v>1</v>
      </c>
      <c r="I21" t="s">
        <v>348</v>
      </c>
      <c r="J21" t="s">
        <v>3</v>
      </c>
      <c r="K21" t="s">
        <v>349</v>
      </c>
      <c r="L21">
        <v>1191</v>
      </c>
      <c r="N21">
        <v>1013</v>
      </c>
      <c r="O21" t="s">
        <v>350</v>
      </c>
      <c r="P21" t="s">
        <v>350</v>
      </c>
      <c r="Q21">
        <v>1</v>
      </c>
      <c r="X21">
        <v>8.5</v>
      </c>
      <c r="Y21">
        <v>0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1</v>
      </c>
      <c r="AF21" t="s">
        <v>3</v>
      </c>
      <c r="AG21">
        <v>8.5</v>
      </c>
      <c r="AH21">
        <v>2</v>
      </c>
      <c r="AI21">
        <v>36288563</v>
      </c>
      <c r="AJ21">
        <v>22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ROW(Source!A256)</f>
        <v>256</v>
      </c>
      <c r="B22">
        <v>36288567</v>
      </c>
      <c r="C22">
        <v>36288562</v>
      </c>
      <c r="D22">
        <v>34886687</v>
      </c>
      <c r="E22">
        <v>1</v>
      </c>
      <c r="F22">
        <v>1</v>
      </c>
      <c r="G22">
        <v>23</v>
      </c>
      <c r="H22">
        <v>2</v>
      </c>
      <c r="I22" t="s">
        <v>385</v>
      </c>
      <c r="J22" t="s">
        <v>386</v>
      </c>
      <c r="K22" t="s">
        <v>387</v>
      </c>
      <c r="L22">
        <v>1368</v>
      </c>
      <c r="N22">
        <v>1011</v>
      </c>
      <c r="O22" t="s">
        <v>354</v>
      </c>
      <c r="P22" t="s">
        <v>354</v>
      </c>
      <c r="Q22">
        <v>1</v>
      </c>
      <c r="X22">
        <v>8.5</v>
      </c>
      <c r="Y22">
        <v>0</v>
      </c>
      <c r="Z22">
        <v>2.98</v>
      </c>
      <c r="AA22">
        <v>0.01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8.5</v>
      </c>
      <c r="AH22">
        <v>2</v>
      </c>
      <c r="AI22">
        <v>36288564</v>
      </c>
      <c r="AJ22">
        <v>23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ROW(Source!A256)</f>
        <v>256</v>
      </c>
      <c r="B23">
        <v>36288568</v>
      </c>
      <c r="C23">
        <v>36288562</v>
      </c>
      <c r="D23">
        <v>34890907</v>
      </c>
      <c r="E23">
        <v>1</v>
      </c>
      <c r="F23">
        <v>1</v>
      </c>
      <c r="G23">
        <v>23</v>
      </c>
      <c r="H23">
        <v>3</v>
      </c>
      <c r="I23" t="s">
        <v>388</v>
      </c>
      <c r="J23" t="s">
        <v>389</v>
      </c>
      <c r="K23" t="s">
        <v>390</v>
      </c>
      <c r="L23">
        <v>1354</v>
      </c>
      <c r="N23">
        <v>1010</v>
      </c>
      <c r="O23" t="s">
        <v>104</v>
      </c>
      <c r="P23" t="s">
        <v>104</v>
      </c>
      <c r="Q23">
        <v>1</v>
      </c>
      <c r="X23">
        <v>10</v>
      </c>
      <c r="Y23">
        <v>803.98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10</v>
      </c>
      <c r="AH23">
        <v>2</v>
      </c>
      <c r="AI23">
        <v>36288565</v>
      </c>
      <c r="AJ23">
        <v>24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ROW(Source!A257)</f>
        <v>257</v>
      </c>
      <c r="B24">
        <v>36288574</v>
      </c>
      <c r="C24">
        <v>36288569</v>
      </c>
      <c r="D24">
        <v>34861490</v>
      </c>
      <c r="E24">
        <v>23</v>
      </c>
      <c r="F24">
        <v>1</v>
      </c>
      <c r="G24">
        <v>23</v>
      </c>
      <c r="H24">
        <v>1</v>
      </c>
      <c r="I24" t="s">
        <v>348</v>
      </c>
      <c r="J24" t="s">
        <v>3</v>
      </c>
      <c r="K24" t="s">
        <v>349</v>
      </c>
      <c r="L24">
        <v>1191</v>
      </c>
      <c r="N24">
        <v>1013</v>
      </c>
      <c r="O24" t="s">
        <v>350</v>
      </c>
      <c r="P24" t="s">
        <v>350</v>
      </c>
      <c r="Q24">
        <v>1</v>
      </c>
      <c r="X24">
        <v>17.02</v>
      </c>
      <c r="Y24">
        <v>0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1</v>
      </c>
      <c r="AF24" t="s">
        <v>3</v>
      </c>
      <c r="AG24">
        <v>17.02</v>
      </c>
      <c r="AH24">
        <v>2</v>
      </c>
      <c r="AI24">
        <v>36288570</v>
      </c>
      <c r="AJ24">
        <v>25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ROW(Source!A257)</f>
        <v>257</v>
      </c>
      <c r="B25">
        <v>36288575</v>
      </c>
      <c r="C25">
        <v>36288569</v>
      </c>
      <c r="D25">
        <v>34889715</v>
      </c>
      <c r="E25">
        <v>1</v>
      </c>
      <c r="F25">
        <v>1</v>
      </c>
      <c r="G25">
        <v>23</v>
      </c>
      <c r="H25">
        <v>3</v>
      </c>
      <c r="I25" t="s">
        <v>391</v>
      </c>
      <c r="J25" t="s">
        <v>392</v>
      </c>
      <c r="K25" t="s">
        <v>393</v>
      </c>
      <c r="L25">
        <v>1339</v>
      </c>
      <c r="N25">
        <v>1007</v>
      </c>
      <c r="O25" t="s">
        <v>125</v>
      </c>
      <c r="P25" t="s">
        <v>125</v>
      </c>
      <c r="Q25">
        <v>1</v>
      </c>
      <c r="X25">
        <v>0.25</v>
      </c>
      <c r="Y25">
        <v>3100.91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3</v>
      </c>
      <c r="AG25">
        <v>0.25</v>
      </c>
      <c r="AH25">
        <v>2</v>
      </c>
      <c r="AI25">
        <v>36288571</v>
      </c>
      <c r="AJ25">
        <v>26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ROW(Source!A257)</f>
        <v>257</v>
      </c>
      <c r="B26">
        <v>36288576</v>
      </c>
      <c r="C26">
        <v>36288569</v>
      </c>
      <c r="D26">
        <v>34890385</v>
      </c>
      <c r="E26">
        <v>1</v>
      </c>
      <c r="F26">
        <v>1</v>
      </c>
      <c r="G26">
        <v>23</v>
      </c>
      <c r="H26">
        <v>3</v>
      </c>
      <c r="I26" t="s">
        <v>123</v>
      </c>
      <c r="J26" t="s">
        <v>126</v>
      </c>
      <c r="K26" t="s">
        <v>124</v>
      </c>
      <c r="L26">
        <v>1339</v>
      </c>
      <c r="N26">
        <v>1007</v>
      </c>
      <c r="O26" t="s">
        <v>125</v>
      </c>
      <c r="P26" t="s">
        <v>125</v>
      </c>
      <c r="Q26">
        <v>1</v>
      </c>
      <c r="X26">
        <v>8.6</v>
      </c>
      <c r="Y26">
        <v>12884.69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0</v>
      </c>
      <c r="AF26" t="s">
        <v>3</v>
      </c>
      <c r="AG26">
        <v>8.6</v>
      </c>
      <c r="AH26">
        <v>2</v>
      </c>
      <c r="AI26">
        <v>36288572</v>
      </c>
      <c r="AJ26">
        <v>27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ROW(Source!A519)</f>
        <v>519</v>
      </c>
      <c r="B27">
        <v>36288857</v>
      </c>
      <c r="C27">
        <v>36288847</v>
      </c>
      <c r="D27">
        <v>34861490</v>
      </c>
      <c r="E27">
        <v>23</v>
      </c>
      <c r="F27">
        <v>1</v>
      </c>
      <c r="G27">
        <v>23</v>
      </c>
      <c r="H27">
        <v>1</v>
      </c>
      <c r="I27" t="s">
        <v>348</v>
      </c>
      <c r="J27" t="s">
        <v>3</v>
      </c>
      <c r="K27" t="s">
        <v>349</v>
      </c>
      <c r="L27">
        <v>1191</v>
      </c>
      <c r="N27">
        <v>1013</v>
      </c>
      <c r="O27" t="s">
        <v>350</v>
      </c>
      <c r="P27" t="s">
        <v>350</v>
      </c>
      <c r="Q27">
        <v>1</v>
      </c>
      <c r="X27">
        <v>24.84</v>
      </c>
      <c r="Y27">
        <v>0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1</v>
      </c>
      <c r="AF27" t="s">
        <v>3</v>
      </c>
      <c r="AG27">
        <v>24.84</v>
      </c>
      <c r="AH27">
        <v>2</v>
      </c>
      <c r="AI27">
        <v>36288848</v>
      </c>
      <c r="AJ27">
        <v>31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ROW(Source!A519)</f>
        <v>519</v>
      </c>
      <c r="B28">
        <v>36288858</v>
      </c>
      <c r="C28">
        <v>36288847</v>
      </c>
      <c r="D28">
        <v>34885924</v>
      </c>
      <c r="E28">
        <v>1</v>
      </c>
      <c r="F28">
        <v>1</v>
      </c>
      <c r="G28">
        <v>23</v>
      </c>
      <c r="H28">
        <v>2</v>
      </c>
      <c r="I28" t="s">
        <v>394</v>
      </c>
      <c r="J28" t="s">
        <v>395</v>
      </c>
      <c r="K28" t="s">
        <v>396</v>
      </c>
      <c r="L28">
        <v>1368</v>
      </c>
      <c r="N28">
        <v>1011</v>
      </c>
      <c r="O28" t="s">
        <v>354</v>
      </c>
      <c r="P28" t="s">
        <v>354</v>
      </c>
      <c r="Q28">
        <v>1</v>
      </c>
      <c r="X28">
        <v>2.94</v>
      </c>
      <c r="Y28">
        <v>0</v>
      </c>
      <c r="Z28">
        <v>833.19</v>
      </c>
      <c r="AA28">
        <v>426.11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2.94</v>
      </c>
      <c r="AH28">
        <v>2</v>
      </c>
      <c r="AI28">
        <v>36288849</v>
      </c>
      <c r="AJ28">
        <v>32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ROW(Source!A519)</f>
        <v>519</v>
      </c>
      <c r="B29">
        <v>36288859</v>
      </c>
      <c r="C29">
        <v>36288847</v>
      </c>
      <c r="D29">
        <v>34886101</v>
      </c>
      <c r="E29">
        <v>1</v>
      </c>
      <c r="F29">
        <v>1</v>
      </c>
      <c r="G29">
        <v>23</v>
      </c>
      <c r="H29">
        <v>2</v>
      </c>
      <c r="I29" t="s">
        <v>397</v>
      </c>
      <c r="J29" t="s">
        <v>398</v>
      </c>
      <c r="K29" t="s">
        <v>399</v>
      </c>
      <c r="L29">
        <v>1368</v>
      </c>
      <c r="N29">
        <v>1011</v>
      </c>
      <c r="O29" t="s">
        <v>354</v>
      </c>
      <c r="P29" t="s">
        <v>354</v>
      </c>
      <c r="Q29">
        <v>1</v>
      </c>
      <c r="X29">
        <v>1.1399999999999999</v>
      </c>
      <c r="Y29">
        <v>0</v>
      </c>
      <c r="Z29">
        <v>1869.26</v>
      </c>
      <c r="AA29">
        <v>392.58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1.1399999999999999</v>
      </c>
      <c r="AH29">
        <v>2</v>
      </c>
      <c r="AI29">
        <v>36288850</v>
      </c>
      <c r="AJ29">
        <v>33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ROW(Source!A519)</f>
        <v>519</v>
      </c>
      <c r="B30">
        <v>36288860</v>
      </c>
      <c r="C30">
        <v>36288847</v>
      </c>
      <c r="D30">
        <v>34886086</v>
      </c>
      <c r="E30">
        <v>1</v>
      </c>
      <c r="F30">
        <v>1</v>
      </c>
      <c r="G30">
        <v>23</v>
      </c>
      <c r="H30">
        <v>2</v>
      </c>
      <c r="I30" t="s">
        <v>400</v>
      </c>
      <c r="J30" t="s">
        <v>401</v>
      </c>
      <c r="K30" t="s">
        <v>402</v>
      </c>
      <c r="L30">
        <v>1368</v>
      </c>
      <c r="N30">
        <v>1011</v>
      </c>
      <c r="O30" t="s">
        <v>354</v>
      </c>
      <c r="P30" t="s">
        <v>354</v>
      </c>
      <c r="Q30">
        <v>1</v>
      </c>
      <c r="X30">
        <v>8.9600000000000009</v>
      </c>
      <c r="Y30">
        <v>0</v>
      </c>
      <c r="Z30">
        <v>1117.3800000000001</v>
      </c>
      <c r="AA30">
        <v>453.76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8.9600000000000009</v>
      </c>
      <c r="AH30">
        <v>2</v>
      </c>
      <c r="AI30">
        <v>36288851</v>
      </c>
      <c r="AJ30">
        <v>34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ROW(Source!A519)</f>
        <v>519</v>
      </c>
      <c r="B31">
        <v>36288861</v>
      </c>
      <c r="C31">
        <v>36288847</v>
      </c>
      <c r="D31">
        <v>34886087</v>
      </c>
      <c r="E31">
        <v>1</v>
      </c>
      <c r="F31">
        <v>1</v>
      </c>
      <c r="G31">
        <v>23</v>
      </c>
      <c r="H31">
        <v>2</v>
      </c>
      <c r="I31" t="s">
        <v>403</v>
      </c>
      <c r="J31" t="s">
        <v>404</v>
      </c>
      <c r="K31" t="s">
        <v>405</v>
      </c>
      <c r="L31">
        <v>1368</v>
      </c>
      <c r="N31">
        <v>1011</v>
      </c>
      <c r="O31" t="s">
        <v>354</v>
      </c>
      <c r="P31" t="s">
        <v>354</v>
      </c>
      <c r="Q31">
        <v>1</v>
      </c>
      <c r="X31">
        <v>18.25</v>
      </c>
      <c r="Y31">
        <v>0</v>
      </c>
      <c r="Z31">
        <v>1642.62</v>
      </c>
      <c r="AA31">
        <v>616.87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18.25</v>
      </c>
      <c r="AH31">
        <v>2</v>
      </c>
      <c r="AI31">
        <v>36288852</v>
      </c>
      <c r="AJ31">
        <v>35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ROW(Source!A519)</f>
        <v>519</v>
      </c>
      <c r="B32">
        <v>36288862</v>
      </c>
      <c r="C32">
        <v>36288847</v>
      </c>
      <c r="D32">
        <v>34886125</v>
      </c>
      <c r="E32">
        <v>1</v>
      </c>
      <c r="F32">
        <v>1</v>
      </c>
      <c r="G32">
        <v>23</v>
      </c>
      <c r="H32">
        <v>2</v>
      </c>
      <c r="I32" t="s">
        <v>406</v>
      </c>
      <c r="J32" t="s">
        <v>407</v>
      </c>
      <c r="K32" t="s">
        <v>408</v>
      </c>
      <c r="L32">
        <v>1368</v>
      </c>
      <c r="N32">
        <v>1011</v>
      </c>
      <c r="O32" t="s">
        <v>354</v>
      </c>
      <c r="P32" t="s">
        <v>354</v>
      </c>
      <c r="Q32">
        <v>1</v>
      </c>
      <c r="X32">
        <v>2.2400000000000002</v>
      </c>
      <c r="Y32">
        <v>0</v>
      </c>
      <c r="Z32">
        <v>1297.54</v>
      </c>
      <c r="AA32">
        <v>549.04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2.2400000000000002</v>
      </c>
      <c r="AH32">
        <v>2</v>
      </c>
      <c r="AI32">
        <v>36288853</v>
      </c>
      <c r="AJ32">
        <v>36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ROW(Source!A519)</f>
        <v>519</v>
      </c>
      <c r="B33">
        <v>36288863</v>
      </c>
      <c r="C33">
        <v>36288847</v>
      </c>
      <c r="D33">
        <v>34886091</v>
      </c>
      <c r="E33">
        <v>1</v>
      </c>
      <c r="F33">
        <v>1</v>
      </c>
      <c r="G33">
        <v>23</v>
      </c>
      <c r="H33">
        <v>2</v>
      </c>
      <c r="I33" t="s">
        <v>409</v>
      </c>
      <c r="J33" t="s">
        <v>410</v>
      </c>
      <c r="K33" t="s">
        <v>411</v>
      </c>
      <c r="L33">
        <v>1368</v>
      </c>
      <c r="N33">
        <v>1011</v>
      </c>
      <c r="O33" t="s">
        <v>354</v>
      </c>
      <c r="P33" t="s">
        <v>354</v>
      </c>
      <c r="Q33">
        <v>1</v>
      </c>
      <c r="X33">
        <v>0.65</v>
      </c>
      <c r="Y33">
        <v>0</v>
      </c>
      <c r="Z33">
        <v>1772.7</v>
      </c>
      <c r="AA33">
        <v>583.58000000000004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0.65</v>
      </c>
      <c r="AH33">
        <v>2</v>
      </c>
      <c r="AI33">
        <v>36288854</v>
      </c>
      <c r="AJ33">
        <v>37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ROW(Source!A519)</f>
        <v>519</v>
      </c>
      <c r="B34">
        <v>36288864</v>
      </c>
      <c r="C34">
        <v>36288847</v>
      </c>
      <c r="D34">
        <v>34888018</v>
      </c>
      <c r="E34">
        <v>1</v>
      </c>
      <c r="F34">
        <v>1</v>
      </c>
      <c r="G34">
        <v>23</v>
      </c>
      <c r="H34">
        <v>3</v>
      </c>
      <c r="I34" t="s">
        <v>412</v>
      </c>
      <c r="J34" t="s">
        <v>413</v>
      </c>
      <c r="K34" t="s">
        <v>414</v>
      </c>
      <c r="L34">
        <v>1339</v>
      </c>
      <c r="N34">
        <v>1007</v>
      </c>
      <c r="O34" t="s">
        <v>125</v>
      </c>
      <c r="P34" t="s">
        <v>125</v>
      </c>
      <c r="Q34">
        <v>1</v>
      </c>
      <c r="X34">
        <v>126</v>
      </c>
      <c r="Y34">
        <v>1906.02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0</v>
      </c>
      <c r="AF34" t="s">
        <v>3</v>
      </c>
      <c r="AG34">
        <v>126</v>
      </c>
      <c r="AH34">
        <v>2</v>
      </c>
      <c r="AI34">
        <v>36288855</v>
      </c>
      <c r="AJ34">
        <v>38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ROW(Source!A519)</f>
        <v>519</v>
      </c>
      <c r="B35">
        <v>36288865</v>
      </c>
      <c r="C35">
        <v>36288847</v>
      </c>
      <c r="D35">
        <v>34888734</v>
      </c>
      <c r="E35">
        <v>1</v>
      </c>
      <c r="F35">
        <v>1</v>
      </c>
      <c r="G35">
        <v>23</v>
      </c>
      <c r="H35">
        <v>3</v>
      </c>
      <c r="I35" t="s">
        <v>415</v>
      </c>
      <c r="J35" t="s">
        <v>416</v>
      </c>
      <c r="K35" t="s">
        <v>417</v>
      </c>
      <c r="L35">
        <v>1339</v>
      </c>
      <c r="N35">
        <v>1007</v>
      </c>
      <c r="O35" t="s">
        <v>125</v>
      </c>
      <c r="P35" t="s">
        <v>125</v>
      </c>
      <c r="Q35">
        <v>1</v>
      </c>
      <c r="X35">
        <v>7</v>
      </c>
      <c r="Y35">
        <v>32.25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0</v>
      </c>
      <c r="AF35" t="s">
        <v>3</v>
      </c>
      <c r="AG35">
        <v>7</v>
      </c>
      <c r="AH35">
        <v>2</v>
      </c>
      <c r="AI35">
        <v>36288856</v>
      </c>
      <c r="AJ35">
        <v>39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ROW(Source!A520)</f>
        <v>520</v>
      </c>
      <c r="B36">
        <v>36288872</v>
      </c>
      <c r="C36">
        <v>36288866</v>
      </c>
      <c r="D36">
        <v>34861490</v>
      </c>
      <c r="E36">
        <v>23</v>
      </c>
      <c r="F36">
        <v>1</v>
      </c>
      <c r="G36">
        <v>23</v>
      </c>
      <c r="H36">
        <v>1</v>
      </c>
      <c r="I36" t="s">
        <v>348</v>
      </c>
      <c r="J36" t="s">
        <v>3</v>
      </c>
      <c r="K36" t="s">
        <v>349</v>
      </c>
      <c r="L36">
        <v>1191</v>
      </c>
      <c r="N36">
        <v>1013</v>
      </c>
      <c r="O36" t="s">
        <v>350</v>
      </c>
      <c r="P36" t="s">
        <v>350</v>
      </c>
      <c r="Q36">
        <v>1</v>
      </c>
      <c r="X36">
        <v>54.6</v>
      </c>
      <c r="Y36">
        <v>0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1</v>
      </c>
      <c r="AF36" t="s">
        <v>3</v>
      </c>
      <c r="AG36">
        <v>54.6</v>
      </c>
      <c r="AH36">
        <v>2</v>
      </c>
      <c r="AI36">
        <v>36288867</v>
      </c>
      <c r="AJ36">
        <v>40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ROW(Source!A520)</f>
        <v>520</v>
      </c>
      <c r="B37">
        <v>36288873</v>
      </c>
      <c r="C37">
        <v>36288866</v>
      </c>
      <c r="D37">
        <v>34886086</v>
      </c>
      <c r="E37">
        <v>1</v>
      </c>
      <c r="F37">
        <v>1</v>
      </c>
      <c r="G37">
        <v>23</v>
      </c>
      <c r="H37">
        <v>2</v>
      </c>
      <c r="I37" t="s">
        <v>400</v>
      </c>
      <c r="J37" t="s">
        <v>401</v>
      </c>
      <c r="K37" t="s">
        <v>402</v>
      </c>
      <c r="L37">
        <v>1368</v>
      </c>
      <c r="N37">
        <v>1011</v>
      </c>
      <c r="O37" t="s">
        <v>354</v>
      </c>
      <c r="P37" t="s">
        <v>354</v>
      </c>
      <c r="Q37">
        <v>1</v>
      </c>
      <c r="X37">
        <v>7.48</v>
      </c>
      <c r="Y37">
        <v>0</v>
      </c>
      <c r="Z37">
        <v>1117.3800000000001</v>
      </c>
      <c r="AA37">
        <v>453.76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7.48</v>
      </c>
      <c r="AH37">
        <v>2</v>
      </c>
      <c r="AI37">
        <v>36288868</v>
      </c>
      <c r="AJ37">
        <v>41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ROW(Source!A520)</f>
        <v>520</v>
      </c>
      <c r="B38">
        <v>36288874</v>
      </c>
      <c r="C38">
        <v>36288866</v>
      </c>
      <c r="D38">
        <v>34886087</v>
      </c>
      <c r="E38">
        <v>1</v>
      </c>
      <c r="F38">
        <v>1</v>
      </c>
      <c r="G38">
        <v>23</v>
      </c>
      <c r="H38">
        <v>2</v>
      </c>
      <c r="I38" t="s">
        <v>403</v>
      </c>
      <c r="J38" t="s">
        <v>404</v>
      </c>
      <c r="K38" t="s">
        <v>405</v>
      </c>
      <c r="L38">
        <v>1368</v>
      </c>
      <c r="N38">
        <v>1011</v>
      </c>
      <c r="O38" t="s">
        <v>354</v>
      </c>
      <c r="P38" t="s">
        <v>354</v>
      </c>
      <c r="Q38">
        <v>1</v>
      </c>
      <c r="X38">
        <v>11.9</v>
      </c>
      <c r="Y38">
        <v>0</v>
      </c>
      <c r="Z38">
        <v>1642.62</v>
      </c>
      <c r="AA38">
        <v>616.87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11.9</v>
      </c>
      <c r="AH38">
        <v>2</v>
      </c>
      <c r="AI38">
        <v>36288869</v>
      </c>
      <c r="AJ38">
        <v>42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ROW(Source!A520)</f>
        <v>520</v>
      </c>
      <c r="B39">
        <v>36288875</v>
      </c>
      <c r="C39">
        <v>36288866</v>
      </c>
      <c r="D39">
        <v>34889839</v>
      </c>
      <c r="E39">
        <v>1</v>
      </c>
      <c r="F39">
        <v>1</v>
      </c>
      <c r="G39">
        <v>23</v>
      </c>
      <c r="H39">
        <v>3</v>
      </c>
      <c r="I39" t="s">
        <v>219</v>
      </c>
      <c r="J39" t="s">
        <v>221</v>
      </c>
      <c r="K39" t="s">
        <v>220</v>
      </c>
      <c r="L39">
        <v>1348</v>
      </c>
      <c r="N39">
        <v>1009</v>
      </c>
      <c r="O39" t="s">
        <v>171</v>
      </c>
      <c r="P39" t="s">
        <v>171</v>
      </c>
      <c r="Q39">
        <v>1000</v>
      </c>
      <c r="X39">
        <v>101</v>
      </c>
      <c r="Y39">
        <v>2674.78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101</v>
      </c>
      <c r="AH39">
        <v>2</v>
      </c>
      <c r="AI39">
        <v>36288871</v>
      </c>
      <c r="AJ39">
        <v>44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ROW(Source!A523)</f>
        <v>523</v>
      </c>
      <c r="B40">
        <v>36288884</v>
      </c>
      <c r="C40">
        <v>36288878</v>
      </c>
      <c r="D40">
        <v>34861490</v>
      </c>
      <c r="E40">
        <v>23</v>
      </c>
      <c r="F40">
        <v>1</v>
      </c>
      <c r="G40">
        <v>23</v>
      </c>
      <c r="H40">
        <v>1</v>
      </c>
      <c r="I40" t="s">
        <v>348</v>
      </c>
      <c r="J40" t="s">
        <v>3</v>
      </c>
      <c r="K40" t="s">
        <v>349</v>
      </c>
      <c r="L40">
        <v>1191</v>
      </c>
      <c r="N40">
        <v>1013</v>
      </c>
      <c r="O40" t="s">
        <v>350</v>
      </c>
      <c r="P40" t="s">
        <v>350</v>
      </c>
      <c r="Q40">
        <v>1</v>
      </c>
      <c r="X40">
        <v>10.3</v>
      </c>
      <c r="Y40">
        <v>0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1</v>
      </c>
      <c r="AF40" t="s">
        <v>3</v>
      </c>
      <c r="AG40">
        <v>10.3</v>
      </c>
      <c r="AH40">
        <v>2</v>
      </c>
      <c r="AI40">
        <v>36288879</v>
      </c>
      <c r="AJ40">
        <v>45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ROW(Source!A523)</f>
        <v>523</v>
      </c>
      <c r="B41">
        <v>36288885</v>
      </c>
      <c r="C41">
        <v>36288878</v>
      </c>
      <c r="D41">
        <v>34886086</v>
      </c>
      <c r="E41">
        <v>1</v>
      </c>
      <c r="F41">
        <v>1</v>
      </c>
      <c r="G41">
        <v>23</v>
      </c>
      <c r="H41">
        <v>2</v>
      </c>
      <c r="I41" t="s">
        <v>400</v>
      </c>
      <c r="J41" t="s">
        <v>401</v>
      </c>
      <c r="K41" t="s">
        <v>402</v>
      </c>
      <c r="L41">
        <v>1368</v>
      </c>
      <c r="N41">
        <v>1011</v>
      </c>
      <c r="O41" t="s">
        <v>354</v>
      </c>
      <c r="P41" t="s">
        <v>354</v>
      </c>
      <c r="Q41">
        <v>1</v>
      </c>
      <c r="X41">
        <v>0.89</v>
      </c>
      <c r="Y41">
        <v>0</v>
      </c>
      <c r="Z41">
        <v>1117.3800000000001</v>
      </c>
      <c r="AA41">
        <v>453.76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0.89</v>
      </c>
      <c r="AH41">
        <v>2</v>
      </c>
      <c r="AI41">
        <v>36288880</v>
      </c>
      <c r="AJ41">
        <v>46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ROW(Source!A523)</f>
        <v>523</v>
      </c>
      <c r="B42">
        <v>36288886</v>
      </c>
      <c r="C42">
        <v>36288878</v>
      </c>
      <c r="D42">
        <v>34886848</v>
      </c>
      <c r="E42">
        <v>1</v>
      </c>
      <c r="F42">
        <v>1</v>
      </c>
      <c r="G42">
        <v>23</v>
      </c>
      <c r="H42">
        <v>3</v>
      </c>
      <c r="I42" t="s">
        <v>418</v>
      </c>
      <c r="J42" t="s">
        <v>419</v>
      </c>
      <c r="K42" t="s">
        <v>420</v>
      </c>
      <c r="L42">
        <v>1348</v>
      </c>
      <c r="N42">
        <v>1009</v>
      </c>
      <c r="O42" t="s">
        <v>171</v>
      </c>
      <c r="P42" t="s">
        <v>171</v>
      </c>
      <c r="Q42">
        <v>1000</v>
      </c>
      <c r="X42">
        <v>0.06</v>
      </c>
      <c r="Y42">
        <v>32351.38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0.06</v>
      </c>
      <c r="AH42">
        <v>2</v>
      </c>
      <c r="AI42">
        <v>36288881</v>
      </c>
      <c r="AJ42">
        <v>47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ROW(Source!A523)</f>
        <v>523</v>
      </c>
      <c r="B43">
        <v>36288887</v>
      </c>
      <c r="C43">
        <v>36288878</v>
      </c>
      <c r="D43">
        <v>34889865</v>
      </c>
      <c r="E43">
        <v>1</v>
      </c>
      <c r="F43">
        <v>1</v>
      </c>
      <c r="G43">
        <v>23</v>
      </c>
      <c r="H43">
        <v>3</v>
      </c>
      <c r="I43" t="s">
        <v>205</v>
      </c>
      <c r="J43" t="s">
        <v>223</v>
      </c>
      <c r="K43" t="s">
        <v>206</v>
      </c>
      <c r="L43">
        <v>1348</v>
      </c>
      <c r="N43">
        <v>1009</v>
      </c>
      <c r="O43" t="s">
        <v>171</v>
      </c>
      <c r="P43" t="s">
        <v>171</v>
      </c>
      <c r="Q43">
        <v>1000</v>
      </c>
      <c r="X43">
        <v>7.14</v>
      </c>
      <c r="Y43">
        <v>2653.46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0</v>
      </c>
      <c r="AF43" t="s">
        <v>3</v>
      </c>
      <c r="AG43">
        <v>7.14</v>
      </c>
      <c r="AH43">
        <v>2</v>
      </c>
      <c r="AI43">
        <v>36288882</v>
      </c>
      <c r="AJ43">
        <v>48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ROW(Source!A937)</f>
        <v>937</v>
      </c>
      <c r="B44">
        <v>36288735</v>
      </c>
      <c r="C44">
        <v>36288725</v>
      </c>
      <c r="D44">
        <v>34861490</v>
      </c>
      <c r="E44">
        <v>23</v>
      </c>
      <c r="F44">
        <v>1</v>
      </c>
      <c r="G44">
        <v>23</v>
      </c>
      <c r="H44">
        <v>1</v>
      </c>
      <c r="I44" t="s">
        <v>348</v>
      </c>
      <c r="J44" t="s">
        <v>3</v>
      </c>
      <c r="K44" t="s">
        <v>349</v>
      </c>
      <c r="L44">
        <v>1191</v>
      </c>
      <c r="N44">
        <v>1013</v>
      </c>
      <c r="O44" t="s">
        <v>350</v>
      </c>
      <c r="P44" t="s">
        <v>350</v>
      </c>
      <c r="Q44">
        <v>1</v>
      </c>
      <c r="X44">
        <v>24.84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1</v>
      </c>
      <c r="AF44" t="s">
        <v>3</v>
      </c>
      <c r="AG44">
        <v>24.84</v>
      </c>
      <c r="AH44">
        <v>2</v>
      </c>
      <c r="AI44">
        <v>36288726</v>
      </c>
      <c r="AJ44">
        <v>52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ROW(Source!A937)</f>
        <v>937</v>
      </c>
      <c r="B45">
        <v>36288736</v>
      </c>
      <c r="C45">
        <v>36288725</v>
      </c>
      <c r="D45">
        <v>34885924</v>
      </c>
      <c r="E45">
        <v>1</v>
      </c>
      <c r="F45">
        <v>1</v>
      </c>
      <c r="G45">
        <v>23</v>
      </c>
      <c r="H45">
        <v>2</v>
      </c>
      <c r="I45" t="s">
        <v>394</v>
      </c>
      <c r="J45" t="s">
        <v>395</v>
      </c>
      <c r="K45" t="s">
        <v>396</v>
      </c>
      <c r="L45">
        <v>1368</v>
      </c>
      <c r="N45">
        <v>1011</v>
      </c>
      <c r="O45" t="s">
        <v>354</v>
      </c>
      <c r="P45" t="s">
        <v>354</v>
      </c>
      <c r="Q45">
        <v>1</v>
      </c>
      <c r="X45">
        <v>2.94</v>
      </c>
      <c r="Y45">
        <v>0</v>
      </c>
      <c r="Z45">
        <v>833.19</v>
      </c>
      <c r="AA45">
        <v>426.11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2.94</v>
      </c>
      <c r="AH45">
        <v>2</v>
      </c>
      <c r="AI45">
        <v>36288727</v>
      </c>
      <c r="AJ45">
        <v>53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ROW(Source!A937)</f>
        <v>937</v>
      </c>
      <c r="B46">
        <v>36288737</v>
      </c>
      <c r="C46">
        <v>36288725</v>
      </c>
      <c r="D46">
        <v>34886101</v>
      </c>
      <c r="E46">
        <v>1</v>
      </c>
      <c r="F46">
        <v>1</v>
      </c>
      <c r="G46">
        <v>23</v>
      </c>
      <c r="H46">
        <v>2</v>
      </c>
      <c r="I46" t="s">
        <v>397</v>
      </c>
      <c r="J46" t="s">
        <v>398</v>
      </c>
      <c r="K46" t="s">
        <v>399</v>
      </c>
      <c r="L46">
        <v>1368</v>
      </c>
      <c r="N46">
        <v>1011</v>
      </c>
      <c r="O46" t="s">
        <v>354</v>
      </c>
      <c r="P46" t="s">
        <v>354</v>
      </c>
      <c r="Q46">
        <v>1</v>
      </c>
      <c r="X46">
        <v>1.1399999999999999</v>
      </c>
      <c r="Y46">
        <v>0</v>
      </c>
      <c r="Z46">
        <v>1869.26</v>
      </c>
      <c r="AA46">
        <v>392.58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1.1399999999999999</v>
      </c>
      <c r="AH46">
        <v>2</v>
      </c>
      <c r="AI46">
        <v>36288728</v>
      </c>
      <c r="AJ46">
        <v>54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ROW(Source!A937)</f>
        <v>937</v>
      </c>
      <c r="B47">
        <v>36288738</v>
      </c>
      <c r="C47">
        <v>36288725</v>
      </c>
      <c r="D47">
        <v>34886086</v>
      </c>
      <c r="E47">
        <v>1</v>
      </c>
      <c r="F47">
        <v>1</v>
      </c>
      <c r="G47">
        <v>23</v>
      </c>
      <c r="H47">
        <v>2</v>
      </c>
      <c r="I47" t="s">
        <v>400</v>
      </c>
      <c r="J47" t="s">
        <v>401</v>
      </c>
      <c r="K47" t="s">
        <v>402</v>
      </c>
      <c r="L47">
        <v>1368</v>
      </c>
      <c r="N47">
        <v>1011</v>
      </c>
      <c r="O47" t="s">
        <v>354</v>
      </c>
      <c r="P47" t="s">
        <v>354</v>
      </c>
      <c r="Q47">
        <v>1</v>
      </c>
      <c r="X47">
        <v>8.9600000000000009</v>
      </c>
      <c r="Y47">
        <v>0</v>
      </c>
      <c r="Z47">
        <v>1117.3800000000001</v>
      </c>
      <c r="AA47">
        <v>453.76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8.9600000000000009</v>
      </c>
      <c r="AH47">
        <v>2</v>
      </c>
      <c r="AI47">
        <v>36288729</v>
      </c>
      <c r="AJ47">
        <v>55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ROW(Source!A937)</f>
        <v>937</v>
      </c>
      <c r="B48">
        <v>36288739</v>
      </c>
      <c r="C48">
        <v>36288725</v>
      </c>
      <c r="D48">
        <v>34886087</v>
      </c>
      <c r="E48">
        <v>1</v>
      </c>
      <c r="F48">
        <v>1</v>
      </c>
      <c r="G48">
        <v>23</v>
      </c>
      <c r="H48">
        <v>2</v>
      </c>
      <c r="I48" t="s">
        <v>403</v>
      </c>
      <c r="J48" t="s">
        <v>404</v>
      </c>
      <c r="K48" t="s">
        <v>405</v>
      </c>
      <c r="L48">
        <v>1368</v>
      </c>
      <c r="N48">
        <v>1011</v>
      </c>
      <c r="O48" t="s">
        <v>354</v>
      </c>
      <c r="P48" t="s">
        <v>354</v>
      </c>
      <c r="Q48">
        <v>1</v>
      </c>
      <c r="X48">
        <v>18.25</v>
      </c>
      <c r="Y48">
        <v>0</v>
      </c>
      <c r="Z48">
        <v>1642.62</v>
      </c>
      <c r="AA48">
        <v>616.87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18.25</v>
      </c>
      <c r="AH48">
        <v>2</v>
      </c>
      <c r="AI48">
        <v>36288730</v>
      </c>
      <c r="AJ48">
        <v>56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ROW(Source!A937)</f>
        <v>937</v>
      </c>
      <c r="B49">
        <v>36288740</v>
      </c>
      <c r="C49">
        <v>36288725</v>
      </c>
      <c r="D49">
        <v>34886125</v>
      </c>
      <c r="E49">
        <v>1</v>
      </c>
      <c r="F49">
        <v>1</v>
      </c>
      <c r="G49">
        <v>23</v>
      </c>
      <c r="H49">
        <v>2</v>
      </c>
      <c r="I49" t="s">
        <v>406</v>
      </c>
      <c r="J49" t="s">
        <v>407</v>
      </c>
      <c r="K49" t="s">
        <v>408</v>
      </c>
      <c r="L49">
        <v>1368</v>
      </c>
      <c r="N49">
        <v>1011</v>
      </c>
      <c r="O49" t="s">
        <v>354</v>
      </c>
      <c r="P49" t="s">
        <v>354</v>
      </c>
      <c r="Q49">
        <v>1</v>
      </c>
      <c r="X49">
        <v>2.2400000000000002</v>
      </c>
      <c r="Y49">
        <v>0</v>
      </c>
      <c r="Z49">
        <v>1297.54</v>
      </c>
      <c r="AA49">
        <v>549.04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2.2400000000000002</v>
      </c>
      <c r="AH49">
        <v>2</v>
      </c>
      <c r="AI49">
        <v>36288731</v>
      </c>
      <c r="AJ49">
        <v>57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ROW(Source!A937)</f>
        <v>937</v>
      </c>
      <c r="B50">
        <v>36288741</v>
      </c>
      <c r="C50">
        <v>36288725</v>
      </c>
      <c r="D50">
        <v>34886091</v>
      </c>
      <c r="E50">
        <v>1</v>
      </c>
      <c r="F50">
        <v>1</v>
      </c>
      <c r="G50">
        <v>23</v>
      </c>
      <c r="H50">
        <v>2</v>
      </c>
      <c r="I50" t="s">
        <v>409</v>
      </c>
      <c r="J50" t="s">
        <v>410</v>
      </c>
      <c r="K50" t="s">
        <v>411</v>
      </c>
      <c r="L50">
        <v>1368</v>
      </c>
      <c r="N50">
        <v>1011</v>
      </c>
      <c r="O50" t="s">
        <v>354</v>
      </c>
      <c r="P50" t="s">
        <v>354</v>
      </c>
      <c r="Q50">
        <v>1</v>
      </c>
      <c r="X50">
        <v>0.65</v>
      </c>
      <c r="Y50">
        <v>0</v>
      </c>
      <c r="Z50">
        <v>1772.7</v>
      </c>
      <c r="AA50">
        <v>583.58000000000004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0.65</v>
      </c>
      <c r="AH50">
        <v>2</v>
      </c>
      <c r="AI50">
        <v>36288732</v>
      </c>
      <c r="AJ50">
        <v>58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ROW(Source!A937)</f>
        <v>937</v>
      </c>
      <c r="B51">
        <v>36288742</v>
      </c>
      <c r="C51">
        <v>36288725</v>
      </c>
      <c r="D51">
        <v>34888018</v>
      </c>
      <c r="E51">
        <v>1</v>
      </c>
      <c r="F51">
        <v>1</v>
      </c>
      <c r="G51">
        <v>23</v>
      </c>
      <c r="H51">
        <v>3</v>
      </c>
      <c r="I51" t="s">
        <v>412</v>
      </c>
      <c r="J51" t="s">
        <v>413</v>
      </c>
      <c r="K51" t="s">
        <v>414</v>
      </c>
      <c r="L51">
        <v>1339</v>
      </c>
      <c r="N51">
        <v>1007</v>
      </c>
      <c r="O51" t="s">
        <v>125</v>
      </c>
      <c r="P51" t="s">
        <v>125</v>
      </c>
      <c r="Q51">
        <v>1</v>
      </c>
      <c r="X51">
        <v>126</v>
      </c>
      <c r="Y51">
        <v>1906.02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126</v>
      </c>
      <c r="AH51">
        <v>2</v>
      </c>
      <c r="AI51">
        <v>36288733</v>
      </c>
      <c r="AJ51">
        <v>59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ROW(Source!A937)</f>
        <v>937</v>
      </c>
      <c r="B52">
        <v>36288743</v>
      </c>
      <c r="C52">
        <v>36288725</v>
      </c>
      <c r="D52">
        <v>34888734</v>
      </c>
      <c r="E52">
        <v>1</v>
      </c>
      <c r="F52">
        <v>1</v>
      </c>
      <c r="G52">
        <v>23</v>
      </c>
      <c r="H52">
        <v>3</v>
      </c>
      <c r="I52" t="s">
        <v>415</v>
      </c>
      <c r="J52" t="s">
        <v>416</v>
      </c>
      <c r="K52" t="s">
        <v>417</v>
      </c>
      <c r="L52">
        <v>1339</v>
      </c>
      <c r="N52">
        <v>1007</v>
      </c>
      <c r="O52" t="s">
        <v>125</v>
      </c>
      <c r="P52" t="s">
        <v>125</v>
      </c>
      <c r="Q52">
        <v>1</v>
      </c>
      <c r="X52">
        <v>7</v>
      </c>
      <c r="Y52">
        <v>32.25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7</v>
      </c>
      <c r="AH52">
        <v>2</v>
      </c>
      <c r="AI52">
        <v>36288734</v>
      </c>
      <c r="AJ52">
        <v>60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ROW(Source!A938)</f>
        <v>938</v>
      </c>
      <c r="B53">
        <v>36288750</v>
      </c>
      <c r="C53">
        <v>36288744</v>
      </c>
      <c r="D53">
        <v>34861490</v>
      </c>
      <c r="E53">
        <v>23</v>
      </c>
      <c r="F53">
        <v>1</v>
      </c>
      <c r="G53">
        <v>23</v>
      </c>
      <c r="H53">
        <v>1</v>
      </c>
      <c r="I53" t="s">
        <v>348</v>
      </c>
      <c r="J53" t="s">
        <v>3</v>
      </c>
      <c r="K53" t="s">
        <v>349</v>
      </c>
      <c r="L53">
        <v>1191</v>
      </c>
      <c r="N53">
        <v>1013</v>
      </c>
      <c r="O53" t="s">
        <v>350</v>
      </c>
      <c r="P53" t="s">
        <v>350</v>
      </c>
      <c r="Q53">
        <v>1</v>
      </c>
      <c r="X53">
        <v>54.6</v>
      </c>
      <c r="Y53">
        <v>0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1</v>
      </c>
      <c r="AF53" t="s">
        <v>3</v>
      </c>
      <c r="AG53">
        <v>54.6</v>
      </c>
      <c r="AH53">
        <v>2</v>
      </c>
      <c r="AI53">
        <v>36288745</v>
      </c>
      <c r="AJ53">
        <v>61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ROW(Source!A938)</f>
        <v>938</v>
      </c>
      <c r="B54">
        <v>36288751</v>
      </c>
      <c r="C54">
        <v>36288744</v>
      </c>
      <c r="D54">
        <v>34886086</v>
      </c>
      <c r="E54">
        <v>1</v>
      </c>
      <c r="F54">
        <v>1</v>
      </c>
      <c r="G54">
        <v>23</v>
      </c>
      <c r="H54">
        <v>2</v>
      </c>
      <c r="I54" t="s">
        <v>400</v>
      </c>
      <c r="J54" t="s">
        <v>401</v>
      </c>
      <c r="K54" t="s">
        <v>402</v>
      </c>
      <c r="L54">
        <v>1368</v>
      </c>
      <c r="N54">
        <v>1011</v>
      </c>
      <c r="O54" t="s">
        <v>354</v>
      </c>
      <c r="P54" t="s">
        <v>354</v>
      </c>
      <c r="Q54">
        <v>1</v>
      </c>
      <c r="X54">
        <v>7.48</v>
      </c>
      <c r="Y54">
        <v>0</v>
      </c>
      <c r="Z54">
        <v>1117.3800000000001</v>
      </c>
      <c r="AA54">
        <v>453.76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7.48</v>
      </c>
      <c r="AH54">
        <v>2</v>
      </c>
      <c r="AI54">
        <v>36288746</v>
      </c>
      <c r="AJ54">
        <v>62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ROW(Source!A938)</f>
        <v>938</v>
      </c>
      <c r="B55">
        <v>36288752</v>
      </c>
      <c r="C55">
        <v>36288744</v>
      </c>
      <c r="D55">
        <v>34886087</v>
      </c>
      <c r="E55">
        <v>1</v>
      </c>
      <c r="F55">
        <v>1</v>
      </c>
      <c r="G55">
        <v>23</v>
      </c>
      <c r="H55">
        <v>2</v>
      </c>
      <c r="I55" t="s">
        <v>403</v>
      </c>
      <c r="J55" t="s">
        <v>404</v>
      </c>
      <c r="K55" t="s">
        <v>405</v>
      </c>
      <c r="L55">
        <v>1368</v>
      </c>
      <c r="N55">
        <v>1011</v>
      </c>
      <c r="O55" t="s">
        <v>354</v>
      </c>
      <c r="P55" t="s">
        <v>354</v>
      </c>
      <c r="Q55">
        <v>1</v>
      </c>
      <c r="X55">
        <v>11.9</v>
      </c>
      <c r="Y55">
        <v>0</v>
      </c>
      <c r="Z55">
        <v>1642.62</v>
      </c>
      <c r="AA55">
        <v>616.87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11.9</v>
      </c>
      <c r="AH55">
        <v>2</v>
      </c>
      <c r="AI55">
        <v>36288747</v>
      </c>
      <c r="AJ55">
        <v>63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ROW(Source!A938)</f>
        <v>938</v>
      </c>
      <c r="B56">
        <v>36288753</v>
      </c>
      <c r="C56">
        <v>36288744</v>
      </c>
      <c r="D56">
        <v>34889839</v>
      </c>
      <c r="E56">
        <v>1</v>
      </c>
      <c r="F56">
        <v>1</v>
      </c>
      <c r="G56">
        <v>23</v>
      </c>
      <c r="H56">
        <v>3</v>
      </c>
      <c r="I56" t="s">
        <v>219</v>
      </c>
      <c r="J56" t="s">
        <v>221</v>
      </c>
      <c r="K56" t="s">
        <v>220</v>
      </c>
      <c r="L56">
        <v>1348</v>
      </c>
      <c r="N56">
        <v>1009</v>
      </c>
      <c r="O56" t="s">
        <v>171</v>
      </c>
      <c r="P56" t="s">
        <v>171</v>
      </c>
      <c r="Q56">
        <v>1000</v>
      </c>
      <c r="X56">
        <v>101</v>
      </c>
      <c r="Y56">
        <v>2674.78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3</v>
      </c>
      <c r="AG56">
        <v>101</v>
      </c>
      <c r="AH56">
        <v>2</v>
      </c>
      <c r="AI56">
        <v>36288749</v>
      </c>
      <c r="AJ56">
        <v>65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ROW(Source!A941)</f>
        <v>941</v>
      </c>
      <c r="B57">
        <v>36288762</v>
      </c>
      <c r="C57">
        <v>36288756</v>
      </c>
      <c r="D57">
        <v>34861490</v>
      </c>
      <c r="E57">
        <v>23</v>
      </c>
      <c r="F57">
        <v>1</v>
      </c>
      <c r="G57">
        <v>23</v>
      </c>
      <c r="H57">
        <v>1</v>
      </c>
      <c r="I57" t="s">
        <v>348</v>
      </c>
      <c r="J57" t="s">
        <v>3</v>
      </c>
      <c r="K57" t="s">
        <v>349</v>
      </c>
      <c r="L57">
        <v>1191</v>
      </c>
      <c r="N57">
        <v>1013</v>
      </c>
      <c r="O57" t="s">
        <v>350</v>
      </c>
      <c r="P57" t="s">
        <v>350</v>
      </c>
      <c r="Q57">
        <v>1</v>
      </c>
      <c r="X57">
        <v>10.3</v>
      </c>
      <c r="Y57">
        <v>0</v>
      </c>
      <c r="Z57">
        <v>0</v>
      </c>
      <c r="AA57">
        <v>0</v>
      </c>
      <c r="AB57">
        <v>0</v>
      </c>
      <c r="AC57">
        <v>0</v>
      </c>
      <c r="AD57">
        <v>1</v>
      </c>
      <c r="AE57">
        <v>1</v>
      </c>
      <c r="AF57" t="s">
        <v>3</v>
      </c>
      <c r="AG57">
        <v>10.3</v>
      </c>
      <c r="AH57">
        <v>2</v>
      </c>
      <c r="AI57">
        <v>36288757</v>
      </c>
      <c r="AJ57">
        <v>66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ROW(Source!A941)</f>
        <v>941</v>
      </c>
      <c r="B58">
        <v>36288763</v>
      </c>
      <c r="C58">
        <v>36288756</v>
      </c>
      <c r="D58">
        <v>34886086</v>
      </c>
      <c r="E58">
        <v>1</v>
      </c>
      <c r="F58">
        <v>1</v>
      </c>
      <c r="G58">
        <v>23</v>
      </c>
      <c r="H58">
        <v>2</v>
      </c>
      <c r="I58" t="s">
        <v>400</v>
      </c>
      <c r="J58" t="s">
        <v>401</v>
      </c>
      <c r="K58" t="s">
        <v>402</v>
      </c>
      <c r="L58">
        <v>1368</v>
      </c>
      <c r="N58">
        <v>1011</v>
      </c>
      <c r="O58" t="s">
        <v>354</v>
      </c>
      <c r="P58" t="s">
        <v>354</v>
      </c>
      <c r="Q58">
        <v>1</v>
      </c>
      <c r="X58">
        <v>0.89</v>
      </c>
      <c r="Y58">
        <v>0</v>
      </c>
      <c r="Z58">
        <v>1117.3800000000001</v>
      </c>
      <c r="AA58">
        <v>453.76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0.89</v>
      </c>
      <c r="AH58">
        <v>2</v>
      </c>
      <c r="AI58">
        <v>36288758</v>
      </c>
      <c r="AJ58">
        <v>67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ROW(Source!A941)</f>
        <v>941</v>
      </c>
      <c r="B59">
        <v>36288764</v>
      </c>
      <c r="C59">
        <v>36288756</v>
      </c>
      <c r="D59">
        <v>34886848</v>
      </c>
      <c r="E59">
        <v>1</v>
      </c>
      <c r="F59">
        <v>1</v>
      </c>
      <c r="G59">
        <v>23</v>
      </c>
      <c r="H59">
        <v>3</v>
      </c>
      <c r="I59" t="s">
        <v>418</v>
      </c>
      <c r="J59" t="s">
        <v>419</v>
      </c>
      <c r="K59" t="s">
        <v>420</v>
      </c>
      <c r="L59">
        <v>1348</v>
      </c>
      <c r="N59">
        <v>1009</v>
      </c>
      <c r="O59" t="s">
        <v>171</v>
      </c>
      <c r="P59" t="s">
        <v>171</v>
      </c>
      <c r="Q59">
        <v>1000</v>
      </c>
      <c r="X59">
        <v>0.06</v>
      </c>
      <c r="Y59">
        <v>32351.38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0.06</v>
      </c>
      <c r="AH59">
        <v>2</v>
      </c>
      <c r="AI59">
        <v>36288759</v>
      </c>
      <c r="AJ59">
        <v>68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ROW(Source!A941)</f>
        <v>941</v>
      </c>
      <c r="B60">
        <v>36288765</v>
      </c>
      <c r="C60">
        <v>36288756</v>
      </c>
      <c r="D60">
        <v>34889865</v>
      </c>
      <c r="E60">
        <v>1</v>
      </c>
      <c r="F60">
        <v>1</v>
      </c>
      <c r="G60">
        <v>23</v>
      </c>
      <c r="H60">
        <v>3</v>
      </c>
      <c r="I60" t="s">
        <v>205</v>
      </c>
      <c r="J60" t="s">
        <v>223</v>
      </c>
      <c r="K60" t="s">
        <v>206</v>
      </c>
      <c r="L60">
        <v>1348</v>
      </c>
      <c r="N60">
        <v>1009</v>
      </c>
      <c r="O60" t="s">
        <v>171</v>
      </c>
      <c r="P60" t="s">
        <v>171</v>
      </c>
      <c r="Q60">
        <v>1000</v>
      </c>
      <c r="X60">
        <v>7.14</v>
      </c>
      <c r="Y60">
        <v>2653.46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7.14</v>
      </c>
      <c r="AH60">
        <v>2</v>
      </c>
      <c r="AI60">
        <v>36288760</v>
      </c>
      <c r="AJ60">
        <v>69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ROW(Source!A1082)</f>
        <v>1082</v>
      </c>
      <c r="B61">
        <v>36288776</v>
      </c>
      <c r="C61">
        <v>36288768</v>
      </c>
      <c r="D61">
        <v>34861490</v>
      </c>
      <c r="E61">
        <v>23</v>
      </c>
      <c r="F61">
        <v>1</v>
      </c>
      <c r="G61">
        <v>23</v>
      </c>
      <c r="H61">
        <v>1</v>
      </c>
      <c r="I61" t="s">
        <v>348</v>
      </c>
      <c r="J61" t="s">
        <v>3</v>
      </c>
      <c r="K61" t="s">
        <v>349</v>
      </c>
      <c r="L61">
        <v>1191</v>
      </c>
      <c r="N61">
        <v>1013</v>
      </c>
      <c r="O61" t="s">
        <v>350</v>
      </c>
      <c r="P61" t="s">
        <v>350</v>
      </c>
      <c r="Q61">
        <v>1</v>
      </c>
      <c r="X61">
        <v>23.84</v>
      </c>
      <c r="Y61">
        <v>0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1</v>
      </c>
      <c r="AF61" t="s">
        <v>3</v>
      </c>
      <c r="AG61">
        <v>23.84</v>
      </c>
      <c r="AH61">
        <v>2</v>
      </c>
      <c r="AI61">
        <v>36288769</v>
      </c>
      <c r="AJ61">
        <v>71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ROW(Source!A1082)</f>
        <v>1082</v>
      </c>
      <c r="B62">
        <v>36288777</v>
      </c>
      <c r="C62">
        <v>36288768</v>
      </c>
      <c r="D62">
        <v>34886603</v>
      </c>
      <c r="E62">
        <v>1</v>
      </c>
      <c r="F62">
        <v>1</v>
      </c>
      <c r="G62">
        <v>23</v>
      </c>
      <c r="H62">
        <v>2</v>
      </c>
      <c r="I62" t="s">
        <v>373</v>
      </c>
      <c r="J62" t="s">
        <v>374</v>
      </c>
      <c r="K62" t="s">
        <v>375</v>
      </c>
      <c r="L62">
        <v>1368</v>
      </c>
      <c r="N62">
        <v>1011</v>
      </c>
      <c r="O62" t="s">
        <v>354</v>
      </c>
      <c r="P62" t="s">
        <v>354</v>
      </c>
      <c r="Q62">
        <v>1</v>
      </c>
      <c r="X62">
        <v>3.4</v>
      </c>
      <c r="Y62">
        <v>0</v>
      </c>
      <c r="Z62">
        <v>10.24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3.4</v>
      </c>
      <c r="AH62">
        <v>2</v>
      </c>
      <c r="AI62">
        <v>36288770</v>
      </c>
      <c r="AJ62">
        <v>72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ROW(Source!A1082)</f>
        <v>1082</v>
      </c>
      <c r="B63">
        <v>36288778</v>
      </c>
      <c r="C63">
        <v>36288768</v>
      </c>
      <c r="D63">
        <v>34886480</v>
      </c>
      <c r="E63">
        <v>1</v>
      </c>
      <c r="F63">
        <v>1</v>
      </c>
      <c r="G63">
        <v>23</v>
      </c>
      <c r="H63">
        <v>2</v>
      </c>
      <c r="I63" t="s">
        <v>376</v>
      </c>
      <c r="J63" t="s">
        <v>377</v>
      </c>
      <c r="K63" t="s">
        <v>378</v>
      </c>
      <c r="L63">
        <v>1368</v>
      </c>
      <c r="N63">
        <v>1011</v>
      </c>
      <c r="O63" t="s">
        <v>354</v>
      </c>
      <c r="P63" t="s">
        <v>354</v>
      </c>
      <c r="Q63">
        <v>1</v>
      </c>
      <c r="X63">
        <v>5</v>
      </c>
      <c r="Y63">
        <v>0</v>
      </c>
      <c r="Z63">
        <v>5.58</v>
      </c>
      <c r="AA63">
        <v>2.54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5</v>
      </c>
      <c r="AH63">
        <v>2</v>
      </c>
      <c r="AI63">
        <v>36288771</v>
      </c>
      <c r="AJ63">
        <v>73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ROW(Source!A1082)</f>
        <v>1082</v>
      </c>
      <c r="B64">
        <v>36288779</v>
      </c>
      <c r="C64">
        <v>36288768</v>
      </c>
      <c r="D64">
        <v>34886768</v>
      </c>
      <c r="E64">
        <v>1</v>
      </c>
      <c r="F64">
        <v>1</v>
      </c>
      <c r="G64">
        <v>23</v>
      </c>
      <c r="H64">
        <v>2</v>
      </c>
      <c r="I64" t="s">
        <v>351</v>
      </c>
      <c r="J64" t="s">
        <v>352</v>
      </c>
      <c r="K64" t="s">
        <v>353</v>
      </c>
      <c r="L64">
        <v>1368</v>
      </c>
      <c r="N64">
        <v>1011</v>
      </c>
      <c r="O64" t="s">
        <v>354</v>
      </c>
      <c r="P64" t="s">
        <v>354</v>
      </c>
      <c r="Q64">
        <v>1</v>
      </c>
      <c r="X64">
        <v>4.5</v>
      </c>
      <c r="Y64">
        <v>0</v>
      </c>
      <c r="Z64">
        <v>7.05</v>
      </c>
      <c r="AA64">
        <v>0.84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4.5</v>
      </c>
      <c r="AH64">
        <v>2</v>
      </c>
      <c r="AI64">
        <v>36288772</v>
      </c>
      <c r="AJ64">
        <v>74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ROW(Source!A1082)</f>
        <v>1082</v>
      </c>
      <c r="B65">
        <v>36288780</v>
      </c>
      <c r="C65">
        <v>36288768</v>
      </c>
      <c r="D65">
        <v>34886847</v>
      </c>
      <c r="E65">
        <v>1</v>
      </c>
      <c r="F65">
        <v>1</v>
      </c>
      <c r="G65">
        <v>23</v>
      </c>
      <c r="H65">
        <v>3</v>
      </c>
      <c r="I65" t="s">
        <v>379</v>
      </c>
      <c r="J65" t="s">
        <v>380</v>
      </c>
      <c r="K65" t="s">
        <v>381</v>
      </c>
      <c r="L65">
        <v>1348</v>
      </c>
      <c r="N65">
        <v>1009</v>
      </c>
      <c r="O65" t="s">
        <v>171</v>
      </c>
      <c r="P65" t="s">
        <v>171</v>
      </c>
      <c r="Q65">
        <v>1000</v>
      </c>
      <c r="X65">
        <v>0.16500000000000001</v>
      </c>
      <c r="Y65">
        <v>19687.830000000002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0.16500000000000001</v>
      </c>
      <c r="AH65">
        <v>2</v>
      </c>
      <c r="AI65">
        <v>36288773</v>
      </c>
      <c r="AJ65">
        <v>75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ROW(Source!A1082)</f>
        <v>1082</v>
      </c>
      <c r="B66">
        <v>36288781</v>
      </c>
      <c r="C66">
        <v>36288768</v>
      </c>
      <c r="D66">
        <v>34887067</v>
      </c>
      <c r="E66">
        <v>1</v>
      </c>
      <c r="F66">
        <v>1</v>
      </c>
      <c r="G66">
        <v>23</v>
      </c>
      <c r="H66">
        <v>3</v>
      </c>
      <c r="I66" t="s">
        <v>382</v>
      </c>
      <c r="J66" t="s">
        <v>383</v>
      </c>
      <c r="K66" t="s">
        <v>384</v>
      </c>
      <c r="L66">
        <v>1346</v>
      </c>
      <c r="N66">
        <v>1009</v>
      </c>
      <c r="O66" t="s">
        <v>295</v>
      </c>
      <c r="P66" t="s">
        <v>295</v>
      </c>
      <c r="Q66">
        <v>1</v>
      </c>
      <c r="X66">
        <v>2.3199999999999998</v>
      </c>
      <c r="Y66">
        <v>41.84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2.3199999999999998</v>
      </c>
      <c r="AH66">
        <v>2</v>
      </c>
      <c r="AI66">
        <v>36288774</v>
      </c>
      <c r="AJ66">
        <v>76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ROW(Source!A1151)</f>
        <v>1151</v>
      </c>
      <c r="B67">
        <v>36288898</v>
      </c>
      <c r="C67">
        <v>36288890</v>
      </c>
      <c r="D67">
        <v>34861490</v>
      </c>
      <c r="E67">
        <v>23</v>
      </c>
      <c r="F67">
        <v>1</v>
      </c>
      <c r="G67">
        <v>23</v>
      </c>
      <c r="H67">
        <v>1</v>
      </c>
      <c r="I67" t="s">
        <v>348</v>
      </c>
      <c r="J67" t="s">
        <v>3</v>
      </c>
      <c r="K67" t="s">
        <v>349</v>
      </c>
      <c r="L67">
        <v>1191</v>
      </c>
      <c r="N67">
        <v>1013</v>
      </c>
      <c r="O67" t="s">
        <v>350</v>
      </c>
      <c r="P67" t="s">
        <v>350</v>
      </c>
      <c r="Q67">
        <v>1</v>
      </c>
      <c r="X67">
        <v>18.21</v>
      </c>
      <c r="Y67">
        <v>0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1</v>
      </c>
      <c r="AF67" t="s">
        <v>3</v>
      </c>
      <c r="AG67">
        <v>18.21</v>
      </c>
      <c r="AH67">
        <v>2</v>
      </c>
      <c r="AI67">
        <v>36288891</v>
      </c>
      <c r="AJ67">
        <v>78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ROW(Source!A1151)</f>
        <v>1151</v>
      </c>
      <c r="B68">
        <v>36288899</v>
      </c>
      <c r="C68">
        <v>36288890</v>
      </c>
      <c r="D68">
        <v>34886768</v>
      </c>
      <c r="E68">
        <v>1</v>
      </c>
      <c r="F68">
        <v>1</v>
      </c>
      <c r="G68">
        <v>23</v>
      </c>
      <c r="H68">
        <v>2</v>
      </c>
      <c r="I68" t="s">
        <v>351</v>
      </c>
      <c r="J68" t="s">
        <v>352</v>
      </c>
      <c r="K68" t="s">
        <v>353</v>
      </c>
      <c r="L68">
        <v>1368</v>
      </c>
      <c r="N68">
        <v>1011</v>
      </c>
      <c r="O68" t="s">
        <v>354</v>
      </c>
      <c r="P68" t="s">
        <v>354</v>
      </c>
      <c r="Q68">
        <v>1</v>
      </c>
      <c r="X68">
        <v>5.39</v>
      </c>
      <c r="Y68">
        <v>0</v>
      </c>
      <c r="Z68">
        <v>7.05</v>
      </c>
      <c r="AA68">
        <v>0.84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5.39</v>
      </c>
      <c r="AH68">
        <v>2</v>
      </c>
      <c r="AI68">
        <v>36288892</v>
      </c>
      <c r="AJ68">
        <v>79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ROW(Source!A1151)</f>
        <v>1151</v>
      </c>
      <c r="B69">
        <v>36288900</v>
      </c>
      <c r="C69">
        <v>36288890</v>
      </c>
      <c r="D69">
        <v>34886729</v>
      </c>
      <c r="E69">
        <v>1</v>
      </c>
      <c r="F69">
        <v>1</v>
      </c>
      <c r="G69">
        <v>23</v>
      </c>
      <c r="H69">
        <v>2</v>
      </c>
      <c r="I69" t="s">
        <v>355</v>
      </c>
      <c r="J69" t="s">
        <v>356</v>
      </c>
      <c r="K69" t="s">
        <v>357</v>
      </c>
      <c r="L69">
        <v>1368</v>
      </c>
      <c r="N69">
        <v>1011</v>
      </c>
      <c r="O69" t="s">
        <v>354</v>
      </c>
      <c r="P69" t="s">
        <v>354</v>
      </c>
      <c r="Q69">
        <v>1</v>
      </c>
      <c r="X69">
        <v>1.35</v>
      </c>
      <c r="Y69">
        <v>0</v>
      </c>
      <c r="Z69">
        <v>5.28</v>
      </c>
      <c r="AA69">
        <v>0.96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1.35</v>
      </c>
      <c r="AH69">
        <v>2</v>
      </c>
      <c r="AI69">
        <v>36288893</v>
      </c>
      <c r="AJ69">
        <v>80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ROW(Source!A1151)</f>
        <v>1151</v>
      </c>
      <c r="B70">
        <v>36288901</v>
      </c>
      <c r="C70">
        <v>36288890</v>
      </c>
      <c r="D70">
        <v>34889241</v>
      </c>
      <c r="E70">
        <v>1</v>
      </c>
      <c r="F70">
        <v>1</v>
      </c>
      <c r="G70">
        <v>23</v>
      </c>
      <c r="H70">
        <v>3</v>
      </c>
      <c r="I70" t="s">
        <v>358</v>
      </c>
      <c r="J70" t="s">
        <v>359</v>
      </c>
      <c r="K70" t="s">
        <v>360</v>
      </c>
      <c r="L70">
        <v>1346</v>
      </c>
      <c r="N70">
        <v>1009</v>
      </c>
      <c r="O70" t="s">
        <v>295</v>
      </c>
      <c r="P70" t="s">
        <v>295</v>
      </c>
      <c r="Q70">
        <v>1</v>
      </c>
      <c r="X70">
        <v>3.9</v>
      </c>
      <c r="Y70">
        <v>543.35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3.9</v>
      </c>
      <c r="AH70">
        <v>2</v>
      </c>
      <c r="AI70">
        <v>36288894</v>
      </c>
      <c r="AJ70">
        <v>81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ROW(Source!A1151)</f>
        <v>1151</v>
      </c>
      <c r="B71">
        <v>36288902</v>
      </c>
      <c r="C71">
        <v>36288890</v>
      </c>
      <c r="D71">
        <v>34889426</v>
      </c>
      <c r="E71">
        <v>1</v>
      </c>
      <c r="F71">
        <v>1</v>
      </c>
      <c r="G71">
        <v>23</v>
      </c>
      <c r="H71">
        <v>3</v>
      </c>
      <c r="I71" t="s">
        <v>361</v>
      </c>
      <c r="J71" t="s">
        <v>362</v>
      </c>
      <c r="K71" t="s">
        <v>363</v>
      </c>
      <c r="L71">
        <v>1354</v>
      </c>
      <c r="N71">
        <v>1010</v>
      </c>
      <c r="O71" t="s">
        <v>104</v>
      </c>
      <c r="P71" t="s">
        <v>104</v>
      </c>
      <c r="Q71">
        <v>1</v>
      </c>
      <c r="X71">
        <v>10</v>
      </c>
      <c r="Y71">
        <v>1702.82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10</v>
      </c>
      <c r="AH71">
        <v>2</v>
      </c>
      <c r="AI71">
        <v>36288895</v>
      </c>
      <c r="AJ71">
        <v>82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ROW(Source!A1151)</f>
        <v>1151</v>
      </c>
      <c r="B72">
        <v>36288903</v>
      </c>
      <c r="C72">
        <v>36288890</v>
      </c>
      <c r="D72">
        <v>34890859</v>
      </c>
      <c r="E72">
        <v>1</v>
      </c>
      <c r="F72">
        <v>1</v>
      </c>
      <c r="G72">
        <v>23</v>
      </c>
      <c r="H72">
        <v>3</v>
      </c>
      <c r="I72" t="s">
        <v>364</v>
      </c>
      <c r="J72" t="s">
        <v>365</v>
      </c>
      <c r="K72" t="s">
        <v>366</v>
      </c>
      <c r="L72">
        <v>1354</v>
      </c>
      <c r="N72">
        <v>1010</v>
      </c>
      <c r="O72" t="s">
        <v>104</v>
      </c>
      <c r="P72" t="s">
        <v>104</v>
      </c>
      <c r="Q72">
        <v>1</v>
      </c>
      <c r="X72">
        <v>4</v>
      </c>
      <c r="Y72">
        <v>1916.8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4</v>
      </c>
      <c r="AH72">
        <v>2</v>
      </c>
      <c r="AI72">
        <v>36288896</v>
      </c>
      <c r="AJ72">
        <v>83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ROW(Source!A1151)</f>
        <v>1151</v>
      </c>
      <c r="B73">
        <v>36288904</v>
      </c>
      <c r="C73">
        <v>36288890</v>
      </c>
      <c r="D73">
        <v>34890974</v>
      </c>
      <c r="E73">
        <v>1</v>
      </c>
      <c r="F73">
        <v>1</v>
      </c>
      <c r="G73">
        <v>23</v>
      </c>
      <c r="H73">
        <v>3</v>
      </c>
      <c r="I73" t="s">
        <v>367</v>
      </c>
      <c r="J73" t="s">
        <v>368</v>
      </c>
      <c r="K73" t="s">
        <v>369</v>
      </c>
      <c r="L73">
        <v>1354</v>
      </c>
      <c r="N73">
        <v>1010</v>
      </c>
      <c r="O73" t="s">
        <v>104</v>
      </c>
      <c r="P73" t="s">
        <v>104</v>
      </c>
      <c r="Q73">
        <v>1</v>
      </c>
      <c r="X73">
        <v>60</v>
      </c>
      <c r="Y73">
        <v>24.31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60</v>
      </c>
      <c r="AH73">
        <v>2</v>
      </c>
      <c r="AI73">
        <v>36288897</v>
      </c>
      <c r="AJ73">
        <v>84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ROW(Source!A1152)</f>
        <v>1152</v>
      </c>
      <c r="B74">
        <v>36288913</v>
      </c>
      <c r="C74">
        <v>36288905</v>
      </c>
      <c r="D74">
        <v>34861490</v>
      </c>
      <c r="E74">
        <v>23</v>
      </c>
      <c r="F74">
        <v>1</v>
      </c>
      <c r="G74">
        <v>23</v>
      </c>
      <c r="H74">
        <v>1</v>
      </c>
      <c r="I74" t="s">
        <v>348</v>
      </c>
      <c r="J74" t="s">
        <v>3</v>
      </c>
      <c r="K74" t="s">
        <v>349</v>
      </c>
      <c r="L74">
        <v>1191</v>
      </c>
      <c r="N74">
        <v>1013</v>
      </c>
      <c r="O74" t="s">
        <v>350</v>
      </c>
      <c r="P74" t="s">
        <v>350</v>
      </c>
      <c r="Q74">
        <v>1</v>
      </c>
      <c r="X74">
        <v>12.15</v>
      </c>
      <c r="Y74">
        <v>0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1</v>
      </c>
      <c r="AF74" t="s">
        <v>3</v>
      </c>
      <c r="AG74">
        <v>12.15</v>
      </c>
      <c r="AH74">
        <v>2</v>
      </c>
      <c r="AI74">
        <v>36288906</v>
      </c>
      <c r="AJ74">
        <v>85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ROW(Source!A1152)</f>
        <v>1152</v>
      </c>
      <c r="B75">
        <v>36288914</v>
      </c>
      <c r="C75">
        <v>36288905</v>
      </c>
      <c r="D75">
        <v>34886768</v>
      </c>
      <c r="E75">
        <v>1</v>
      </c>
      <c r="F75">
        <v>1</v>
      </c>
      <c r="G75">
        <v>23</v>
      </c>
      <c r="H75">
        <v>2</v>
      </c>
      <c r="I75" t="s">
        <v>351</v>
      </c>
      <c r="J75" t="s">
        <v>352</v>
      </c>
      <c r="K75" t="s">
        <v>353</v>
      </c>
      <c r="L75">
        <v>1368</v>
      </c>
      <c r="N75">
        <v>1011</v>
      </c>
      <c r="O75" t="s">
        <v>354</v>
      </c>
      <c r="P75" t="s">
        <v>354</v>
      </c>
      <c r="Q75">
        <v>1</v>
      </c>
      <c r="X75">
        <v>3.59</v>
      </c>
      <c r="Y75">
        <v>0</v>
      </c>
      <c r="Z75">
        <v>7.05</v>
      </c>
      <c r="AA75">
        <v>0.84</v>
      </c>
      <c r="AB75">
        <v>0</v>
      </c>
      <c r="AC75">
        <v>0</v>
      </c>
      <c r="AD75">
        <v>1</v>
      </c>
      <c r="AE75">
        <v>0</v>
      </c>
      <c r="AF75" t="s">
        <v>3</v>
      </c>
      <c r="AG75">
        <v>3.59</v>
      </c>
      <c r="AH75">
        <v>2</v>
      </c>
      <c r="AI75">
        <v>36288907</v>
      </c>
      <c r="AJ75">
        <v>86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ROW(Source!A1152)</f>
        <v>1152</v>
      </c>
      <c r="B76">
        <v>36288915</v>
      </c>
      <c r="C76">
        <v>36288905</v>
      </c>
      <c r="D76">
        <v>34886729</v>
      </c>
      <c r="E76">
        <v>1</v>
      </c>
      <c r="F76">
        <v>1</v>
      </c>
      <c r="G76">
        <v>23</v>
      </c>
      <c r="H76">
        <v>2</v>
      </c>
      <c r="I76" t="s">
        <v>355</v>
      </c>
      <c r="J76" t="s">
        <v>356</v>
      </c>
      <c r="K76" t="s">
        <v>357</v>
      </c>
      <c r="L76">
        <v>1368</v>
      </c>
      <c r="N76">
        <v>1011</v>
      </c>
      <c r="O76" t="s">
        <v>354</v>
      </c>
      <c r="P76" t="s">
        <v>354</v>
      </c>
      <c r="Q76">
        <v>1</v>
      </c>
      <c r="X76">
        <v>0.9</v>
      </c>
      <c r="Y76">
        <v>0</v>
      </c>
      <c r="Z76">
        <v>5.28</v>
      </c>
      <c r="AA76">
        <v>0.96</v>
      </c>
      <c r="AB76">
        <v>0</v>
      </c>
      <c r="AC76">
        <v>0</v>
      </c>
      <c r="AD76">
        <v>1</v>
      </c>
      <c r="AE76">
        <v>0</v>
      </c>
      <c r="AF76" t="s">
        <v>3</v>
      </c>
      <c r="AG76">
        <v>0.9</v>
      </c>
      <c r="AH76">
        <v>2</v>
      </c>
      <c r="AI76">
        <v>36288908</v>
      </c>
      <c r="AJ76">
        <v>87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ROW(Source!A1152)</f>
        <v>1152</v>
      </c>
      <c r="B77">
        <v>36288916</v>
      </c>
      <c r="C77">
        <v>36288905</v>
      </c>
      <c r="D77">
        <v>34889241</v>
      </c>
      <c r="E77">
        <v>1</v>
      </c>
      <c r="F77">
        <v>1</v>
      </c>
      <c r="G77">
        <v>23</v>
      </c>
      <c r="H77">
        <v>3</v>
      </c>
      <c r="I77" t="s">
        <v>358</v>
      </c>
      <c r="J77" t="s">
        <v>359</v>
      </c>
      <c r="K77" t="s">
        <v>360</v>
      </c>
      <c r="L77">
        <v>1346</v>
      </c>
      <c r="N77">
        <v>1009</v>
      </c>
      <c r="O77" t="s">
        <v>295</v>
      </c>
      <c r="P77" t="s">
        <v>295</v>
      </c>
      <c r="Q77">
        <v>1</v>
      </c>
      <c r="X77">
        <v>2.6</v>
      </c>
      <c r="Y77">
        <v>543.35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0</v>
      </c>
      <c r="AF77" t="s">
        <v>3</v>
      </c>
      <c r="AG77">
        <v>2.6</v>
      </c>
      <c r="AH77">
        <v>2</v>
      </c>
      <c r="AI77">
        <v>36288909</v>
      </c>
      <c r="AJ77">
        <v>88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ROW(Source!A1152)</f>
        <v>1152</v>
      </c>
      <c r="B78">
        <v>36288917</v>
      </c>
      <c r="C78">
        <v>36288905</v>
      </c>
      <c r="D78">
        <v>34889427</v>
      </c>
      <c r="E78">
        <v>1</v>
      </c>
      <c r="F78">
        <v>1</v>
      </c>
      <c r="G78">
        <v>23</v>
      </c>
      <c r="H78">
        <v>3</v>
      </c>
      <c r="I78" t="s">
        <v>370</v>
      </c>
      <c r="J78" t="s">
        <v>371</v>
      </c>
      <c r="K78" t="s">
        <v>372</v>
      </c>
      <c r="L78">
        <v>1354</v>
      </c>
      <c r="N78">
        <v>1010</v>
      </c>
      <c r="O78" t="s">
        <v>104</v>
      </c>
      <c r="P78" t="s">
        <v>104</v>
      </c>
      <c r="Q78">
        <v>1</v>
      </c>
      <c r="X78">
        <v>10</v>
      </c>
      <c r="Y78">
        <v>841.57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10</v>
      </c>
      <c r="AH78">
        <v>2</v>
      </c>
      <c r="AI78">
        <v>36288910</v>
      </c>
      <c r="AJ78">
        <v>89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ROW(Source!A1152)</f>
        <v>1152</v>
      </c>
      <c r="B79">
        <v>36288918</v>
      </c>
      <c r="C79">
        <v>36288905</v>
      </c>
      <c r="D79">
        <v>34890859</v>
      </c>
      <c r="E79">
        <v>1</v>
      </c>
      <c r="F79">
        <v>1</v>
      </c>
      <c r="G79">
        <v>23</v>
      </c>
      <c r="H79">
        <v>3</v>
      </c>
      <c r="I79" t="s">
        <v>364</v>
      </c>
      <c r="J79" t="s">
        <v>365</v>
      </c>
      <c r="K79" t="s">
        <v>366</v>
      </c>
      <c r="L79">
        <v>1354</v>
      </c>
      <c r="N79">
        <v>1010</v>
      </c>
      <c r="O79" t="s">
        <v>104</v>
      </c>
      <c r="P79" t="s">
        <v>104</v>
      </c>
      <c r="Q79">
        <v>1</v>
      </c>
      <c r="X79">
        <v>2.7</v>
      </c>
      <c r="Y79">
        <v>1916.8</v>
      </c>
      <c r="Z79">
        <v>0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2.7</v>
      </c>
      <c r="AH79">
        <v>2</v>
      </c>
      <c r="AI79">
        <v>36288911</v>
      </c>
      <c r="AJ79">
        <v>90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ROW(Source!A1152)</f>
        <v>1152</v>
      </c>
      <c r="B80">
        <v>36288919</v>
      </c>
      <c r="C80">
        <v>36288905</v>
      </c>
      <c r="D80">
        <v>34890974</v>
      </c>
      <c r="E80">
        <v>1</v>
      </c>
      <c r="F80">
        <v>1</v>
      </c>
      <c r="G80">
        <v>23</v>
      </c>
      <c r="H80">
        <v>3</v>
      </c>
      <c r="I80" t="s">
        <v>367</v>
      </c>
      <c r="J80" t="s">
        <v>368</v>
      </c>
      <c r="K80" t="s">
        <v>369</v>
      </c>
      <c r="L80">
        <v>1354</v>
      </c>
      <c r="N80">
        <v>1010</v>
      </c>
      <c r="O80" t="s">
        <v>104</v>
      </c>
      <c r="P80" t="s">
        <v>104</v>
      </c>
      <c r="Q80">
        <v>1</v>
      </c>
      <c r="X80">
        <v>40</v>
      </c>
      <c r="Y80">
        <v>24.31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3</v>
      </c>
      <c r="AG80">
        <v>40</v>
      </c>
      <c r="AH80">
        <v>2</v>
      </c>
      <c r="AI80">
        <v>36288912</v>
      </c>
      <c r="AJ80">
        <v>91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ROW(Source!A1300)</f>
        <v>1300</v>
      </c>
      <c r="B81">
        <v>36288807</v>
      </c>
      <c r="C81">
        <v>36288797</v>
      </c>
      <c r="D81">
        <v>34861490</v>
      </c>
      <c r="E81">
        <v>23</v>
      </c>
      <c r="F81">
        <v>1</v>
      </c>
      <c r="G81">
        <v>23</v>
      </c>
      <c r="H81">
        <v>1</v>
      </c>
      <c r="I81" t="s">
        <v>348</v>
      </c>
      <c r="J81" t="s">
        <v>3</v>
      </c>
      <c r="K81" t="s">
        <v>349</v>
      </c>
      <c r="L81">
        <v>1191</v>
      </c>
      <c r="N81">
        <v>1013</v>
      </c>
      <c r="O81" t="s">
        <v>350</v>
      </c>
      <c r="P81" t="s">
        <v>350</v>
      </c>
      <c r="Q81">
        <v>1</v>
      </c>
      <c r="X81">
        <v>24.84</v>
      </c>
      <c r="Y81">
        <v>0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1</v>
      </c>
      <c r="AF81" t="s">
        <v>3</v>
      </c>
      <c r="AG81">
        <v>24.84</v>
      </c>
      <c r="AH81">
        <v>2</v>
      </c>
      <c r="AI81">
        <v>36288798</v>
      </c>
      <c r="AJ81">
        <v>94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ROW(Source!A1300)</f>
        <v>1300</v>
      </c>
      <c r="B82">
        <v>36288808</v>
      </c>
      <c r="C82">
        <v>36288797</v>
      </c>
      <c r="D82">
        <v>34885924</v>
      </c>
      <c r="E82">
        <v>1</v>
      </c>
      <c r="F82">
        <v>1</v>
      </c>
      <c r="G82">
        <v>23</v>
      </c>
      <c r="H82">
        <v>2</v>
      </c>
      <c r="I82" t="s">
        <v>394</v>
      </c>
      <c r="J82" t="s">
        <v>395</v>
      </c>
      <c r="K82" t="s">
        <v>396</v>
      </c>
      <c r="L82">
        <v>1368</v>
      </c>
      <c r="N82">
        <v>1011</v>
      </c>
      <c r="O82" t="s">
        <v>354</v>
      </c>
      <c r="P82" t="s">
        <v>354</v>
      </c>
      <c r="Q82">
        <v>1</v>
      </c>
      <c r="X82">
        <v>2.94</v>
      </c>
      <c r="Y82">
        <v>0</v>
      </c>
      <c r="Z82">
        <v>833.19</v>
      </c>
      <c r="AA82">
        <v>426.11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2.94</v>
      </c>
      <c r="AH82">
        <v>2</v>
      </c>
      <c r="AI82">
        <v>36288799</v>
      </c>
      <c r="AJ82">
        <v>95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ROW(Source!A1300)</f>
        <v>1300</v>
      </c>
      <c r="B83">
        <v>36288809</v>
      </c>
      <c r="C83">
        <v>36288797</v>
      </c>
      <c r="D83">
        <v>34886101</v>
      </c>
      <c r="E83">
        <v>1</v>
      </c>
      <c r="F83">
        <v>1</v>
      </c>
      <c r="G83">
        <v>23</v>
      </c>
      <c r="H83">
        <v>2</v>
      </c>
      <c r="I83" t="s">
        <v>397</v>
      </c>
      <c r="J83" t="s">
        <v>398</v>
      </c>
      <c r="K83" t="s">
        <v>399</v>
      </c>
      <c r="L83">
        <v>1368</v>
      </c>
      <c r="N83">
        <v>1011</v>
      </c>
      <c r="O83" t="s">
        <v>354</v>
      </c>
      <c r="P83" t="s">
        <v>354</v>
      </c>
      <c r="Q83">
        <v>1</v>
      </c>
      <c r="X83">
        <v>1.1399999999999999</v>
      </c>
      <c r="Y83">
        <v>0</v>
      </c>
      <c r="Z83">
        <v>1869.26</v>
      </c>
      <c r="AA83">
        <v>392.58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1.1399999999999999</v>
      </c>
      <c r="AH83">
        <v>2</v>
      </c>
      <c r="AI83">
        <v>36288800</v>
      </c>
      <c r="AJ83">
        <v>96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ROW(Source!A1300)</f>
        <v>1300</v>
      </c>
      <c r="B84">
        <v>36288810</v>
      </c>
      <c r="C84">
        <v>36288797</v>
      </c>
      <c r="D84">
        <v>34886086</v>
      </c>
      <c r="E84">
        <v>1</v>
      </c>
      <c r="F84">
        <v>1</v>
      </c>
      <c r="G84">
        <v>23</v>
      </c>
      <c r="H84">
        <v>2</v>
      </c>
      <c r="I84" t="s">
        <v>400</v>
      </c>
      <c r="J84" t="s">
        <v>401</v>
      </c>
      <c r="K84" t="s">
        <v>402</v>
      </c>
      <c r="L84">
        <v>1368</v>
      </c>
      <c r="N84">
        <v>1011</v>
      </c>
      <c r="O84" t="s">
        <v>354</v>
      </c>
      <c r="P84" t="s">
        <v>354</v>
      </c>
      <c r="Q84">
        <v>1</v>
      </c>
      <c r="X84">
        <v>8.9600000000000009</v>
      </c>
      <c r="Y84">
        <v>0</v>
      </c>
      <c r="Z84">
        <v>1117.3800000000001</v>
      </c>
      <c r="AA84">
        <v>453.76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8.9600000000000009</v>
      </c>
      <c r="AH84">
        <v>2</v>
      </c>
      <c r="AI84">
        <v>36288801</v>
      </c>
      <c r="AJ84">
        <v>97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ROW(Source!A1300)</f>
        <v>1300</v>
      </c>
      <c r="B85">
        <v>36288811</v>
      </c>
      <c r="C85">
        <v>36288797</v>
      </c>
      <c r="D85">
        <v>34886087</v>
      </c>
      <c r="E85">
        <v>1</v>
      </c>
      <c r="F85">
        <v>1</v>
      </c>
      <c r="G85">
        <v>23</v>
      </c>
      <c r="H85">
        <v>2</v>
      </c>
      <c r="I85" t="s">
        <v>403</v>
      </c>
      <c r="J85" t="s">
        <v>404</v>
      </c>
      <c r="K85" t="s">
        <v>405</v>
      </c>
      <c r="L85">
        <v>1368</v>
      </c>
      <c r="N85">
        <v>1011</v>
      </c>
      <c r="O85" t="s">
        <v>354</v>
      </c>
      <c r="P85" t="s">
        <v>354</v>
      </c>
      <c r="Q85">
        <v>1</v>
      </c>
      <c r="X85">
        <v>18.25</v>
      </c>
      <c r="Y85">
        <v>0</v>
      </c>
      <c r="Z85">
        <v>1642.62</v>
      </c>
      <c r="AA85">
        <v>616.87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18.25</v>
      </c>
      <c r="AH85">
        <v>2</v>
      </c>
      <c r="AI85">
        <v>36288802</v>
      </c>
      <c r="AJ85">
        <v>98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ROW(Source!A1300)</f>
        <v>1300</v>
      </c>
      <c r="B86">
        <v>36288812</v>
      </c>
      <c r="C86">
        <v>36288797</v>
      </c>
      <c r="D86">
        <v>34886125</v>
      </c>
      <c r="E86">
        <v>1</v>
      </c>
      <c r="F86">
        <v>1</v>
      </c>
      <c r="G86">
        <v>23</v>
      </c>
      <c r="H86">
        <v>2</v>
      </c>
      <c r="I86" t="s">
        <v>406</v>
      </c>
      <c r="J86" t="s">
        <v>407</v>
      </c>
      <c r="K86" t="s">
        <v>408</v>
      </c>
      <c r="L86">
        <v>1368</v>
      </c>
      <c r="N86">
        <v>1011</v>
      </c>
      <c r="O86" t="s">
        <v>354</v>
      </c>
      <c r="P86" t="s">
        <v>354</v>
      </c>
      <c r="Q86">
        <v>1</v>
      </c>
      <c r="X86">
        <v>2.2400000000000002</v>
      </c>
      <c r="Y86">
        <v>0</v>
      </c>
      <c r="Z86">
        <v>1297.54</v>
      </c>
      <c r="AA86">
        <v>549.04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2.2400000000000002</v>
      </c>
      <c r="AH86">
        <v>2</v>
      </c>
      <c r="AI86">
        <v>36288803</v>
      </c>
      <c r="AJ86">
        <v>99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ROW(Source!A1300)</f>
        <v>1300</v>
      </c>
      <c r="B87">
        <v>36288813</v>
      </c>
      <c r="C87">
        <v>36288797</v>
      </c>
      <c r="D87">
        <v>34886091</v>
      </c>
      <c r="E87">
        <v>1</v>
      </c>
      <c r="F87">
        <v>1</v>
      </c>
      <c r="G87">
        <v>23</v>
      </c>
      <c r="H87">
        <v>2</v>
      </c>
      <c r="I87" t="s">
        <v>409</v>
      </c>
      <c r="J87" t="s">
        <v>410</v>
      </c>
      <c r="K87" t="s">
        <v>411</v>
      </c>
      <c r="L87">
        <v>1368</v>
      </c>
      <c r="N87">
        <v>1011</v>
      </c>
      <c r="O87" t="s">
        <v>354</v>
      </c>
      <c r="P87" t="s">
        <v>354</v>
      </c>
      <c r="Q87">
        <v>1</v>
      </c>
      <c r="X87">
        <v>0.65</v>
      </c>
      <c r="Y87">
        <v>0</v>
      </c>
      <c r="Z87">
        <v>1772.7</v>
      </c>
      <c r="AA87">
        <v>583.58000000000004</v>
      </c>
      <c r="AB87">
        <v>0</v>
      </c>
      <c r="AC87">
        <v>0</v>
      </c>
      <c r="AD87">
        <v>1</v>
      </c>
      <c r="AE87">
        <v>0</v>
      </c>
      <c r="AF87" t="s">
        <v>3</v>
      </c>
      <c r="AG87">
        <v>0.65</v>
      </c>
      <c r="AH87">
        <v>2</v>
      </c>
      <c r="AI87">
        <v>36288804</v>
      </c>
      <c r="AJ87">
        <v>100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ROW(Source!A1300)</f>
        <v>1300</v>
      </c>
      <c r="B88">
        <v>36288814</v>
      </c>
      <c r="C88">
        <v>36288797</v>
      </c>
      <c r="D88">
        <v>34888018</v>
      </c>
      <c r="E88">
        <v>1</v>
      </c>
      <c r="F88">
        <v>1</v>
      </c>
      <c r="G88">
        <v>23</v>
      </c>
      <c r="H88">
        <v>3</v>
      </c>
      <c r="I88" t="s">
        <v>412</v>
      </c>
      <c r="J88" t="s">
        <v>413</v>
      </c>
      <c r="K88" t="s">
        <v>414</v>
      </c>
      <c r="L88">
        <v>1339</v>
      </c>
      <c r="N88">
        <v>1007</v>
      </c>
      <c r="O88" t="s">
        <v>125</v>
      </c>
      <c r="P88" t="s">
        <v>125</v>
      </c>
      <c r="Q88">
        <v>1</v>
      </c>
      <c r="X88">
        <v>126</v>
      </c>
      <c r="Y88">
        <v>1906.02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0</v>
      </c>
      <c r="AF88" t="s">
        <v>3</v>
      </c>
      <c r="AG88">
        <v>126</v>
      </c>
      <c r="AH88">
        <v>2</v>
      </c>
      <c r="AI88">
        <v>36288805</v>
      </c>
      <c r="AJ88">
        <v>101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ROW(Source!A1300)</f>
        <v>1300</v>
      </c>
      <c r="B89">
        <v>36288815</v>
      </c>
      <c r="C89">
        <v>36288797</v>
      </c>
      <c r="D89">
        <v>34888734</v>
      </c>
      <c r="E89">
        <v>1</v>
      </c>
      <c r="F89">
        <v>1</v>
      </c>
      <c r="G89">
        <v>23</v>
      </c>
      <c r="H89">
        <v>3</v>
      </c>
      <c r="I89" t="s">
        <v>415</v>
      </c>
      <c r="J89" t="s">
        <v>416</v>
      </c>
      <c r="K89" t="s">
        <v>417</v>
      </c>
      <c r="L89">
        <v>1339</v>
      </c>
      <c r="N89">
        <v>1007</v>
      </c>
      <c r="O89" t="s">
        <v>125</v>
      </c>
      <c r="P89" t="s">
        <v>125</v>
      </c>
      <c r="Q89">
        <v>1</v>
      </c>
      <c r="X89">
        <v>7</v>
      </c>
      <c r="Y89">
        <v>32.25</v>
      </c>
      <c r="Z89">
        <v>0</v>
      </c>
      <c r="AA89">
        <v>0</v>
      </c>
      <c r="AB89">
        <v>0</v>
      </c>
      <c r="AC89">
        <v>0</v>
      </c>
      <c r="AD89">
        <v>1</v>
      </c>
      <c r="AE89">
        <v>0</v>
      </c>
      <c r="AF89" t="s">
        <v>3</v>
      </c>
      <c r="AG89">
        <v>7</v>
      </c>
      <c r="AH89">
        <v>2</v>
      </c>
      <c r="AI89">
        <v>36288806</v>
      </c>
      <c r="AJ89">
        <v>102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ROW(Source!A1301)</f>
        <v>1301</v>
      </c>
      <c r="B90">
        <v>36288822</v>
      </c>
      <c r="C90">
        <v>36288816</v>
      </c>
      <c r="D90">
        <v>34861490</v>
      </c>
      <c r="E90">
        <v>23</v>
      </c>
      <c r="F90">
        <v>1</v>
      </c>
      <c r="G90">
        <v>23</v>
      </c>
      <c r="H90">
        <v>1</v>
      </c>
      <c r="I90" t="s">
        <v>348</v>
      </c>
      <c r="J90" t="s">
        <v>3</v>
      </c>
      <c r="K90" t="s">
        <v>349</v>
      </c>
      <c r="L90">
        <v>1191</v>
      </c>
      <c r="N90">
        <v>1013</v>
      </c>
      <c r="O90" t="s">
        <v>350</v>
      </c>
      <c r="P90" t="s">
        <v>350</v>
      </c>
      <c r="Q90">
        <v>1</v>
      </c>
      <c r="X90">
        <v>54.6</v>
      </c>
      <c r="Y90">
        <v>0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1</v>
      </c>
      <c r="AF90" t="s">
        <v>3</v>
      </c>
      <c r="AG90">
        <v>54.6</v>
      </c>
      <c r="AH90">
        <v>2</v>
      </c>
      <c r="AI90">
        <v>36288817</v>
      </c>
      <c r="AJ90">
        <v>103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ROW(Source!A1301)</f>
        <v>1301</v>
      </c>
      <c r="B91">
        <v>36288823</v>
      </c>
      <c r="C91">
        <v>36288816</v>
      </c>
      <c r="D91">
        <v>34886086</v>
      </c>
      <c r="E91">
        <v>1</v>
      </c>
      <c r="F91">
        <v>1</v>
      </c>
      <c r="G91">
        <v>23</v>
      </c>
      <c r="H91">
        <v>2</v>
      </c>
      <c r="I91" t="s">
        <v>400</v>
      </c>
      <c r="J91" t="s">
        <v>401</v>
      </c>
      <c r="K91" t="s">
        <v>402</v>
      </c>
      <c r="L91">
        <v>1368</v>
      </c>
      <c r="N91">
        <v>1011</v>
      </c>
      <c r="O91" t="s">
        <v>354</v>
      </c>
      <c r="P91" t="s">
        <v>354</v>
      </c>
      <c r="Q91">
        <v>1</v>
      </c>
      <c r="X91">
        <v>7.48</v>
      </c>
      <c r="Y91">
        <v>0</v>
      </c>
      <c r="Z91">
        <v>1117.3800000000001</v>
      </c>
      <c r="AA91">
        <v>453.76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7.48</v>
      </c>
      <c r="AH91">
        <v>2</v>
      </c>
      <c r="AI91">
        <v>36288818</v>
      </c>
      <c r="AJ91">
        <v>104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ROW(Source!A1301)</f>
        <v>1301</v>
      </c>
      <c r="B92">
        <v>36288824</v>
      </c>
      <c r="C92">
        <v>36288816</v>
      </c>
      <c r="D92">
        <v>34886087</v>
      </c>
      <c r="E92">
        <v>1</v>
      </c>
      <c r="F92">
        <v>1</v>
      </c>
      <c r="G92">
        <v>23</v>
      </c>
      <c r="H92">
        <v>2</v>
      </c>
      <c r="I92" t="s">
        <v>403</v>
      </c>
      <c r="J92" t="s">
        <v>404</v>
      </c>
      <c r="K92" t="s">
        <v>405</v>
      </c>
      <c r="L92">
        <v>1368</v>
      </c>
      <c r="N92">
        <v>1011</v>
      </c>
      <c r="O92" t="s">
        <v>354</v>
      </c>
      <c r="P92" t="s">
        <v>354</v>
      </c>
      <c r="Q92">
        <v>1</v>
      </c>
      <c r="X92">
        <v>11.9</v>
      </c>
      <c r="Y92">
        <v>0</v>
      </c>
      <c r="Z92">
        <v>1642.62</v>
      </c>
      <c r="AA92">
        <v>616.87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11.9</v>
      </c>
      <c r="AH92">
        <v>2</v>
      </c>
      <c r="AI92">
        <v>36288819</v>
      </c>
      <c r="AJ92">
        <v>105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ROW(Source!A1301)</f>
        <v>1301</v>
      </c>
      <c r="B93">
        <v>36288825</v>
      </c>
      <c r="C93">
        <v>36288816</v>
      </c>
      <c r="D93">
        <v>34889839</v>
      </c>
      <c r="E93">
        <v>1</v>
      </c>
      <c r="F93">
        <v>1</v>
      </c>
      <c r="G93">
        <v>23</v>
      </c>
      <c r="H93">
        <v>3</v>
      </c>
      <c r="I93" t="s">
        <v>219</v>
      </c>
      <c r="J93" t="s">
        <v>221</v>
      </c>
      <c r="K93" t="s">
        <v>220</v>
      </c>
      <c r="L93">
        <v>1348</v>
      </c>
      <c r="N93">
        <v>1009</v>
      </c>
      <c r="O93" t="s">
        <v>171</v>
      </c>
      <c r="P93" t="s">
        <v>171</v>
      </c>
      <c r="Q93">
        <v>1000</v>
      </c>
      <c r="X93">
        <v>101</v>
      </c>
      <c r="Y93">
        <v>2674.78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101</v>
      </c>
      <c r="AH93">
        <v>2</v>
      </c>
      <c r="AI93">
        <v>36288821</v>
      </c>
      <c r="AJ93">
        <v>107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ROW(Source!A1304)</f>
        <v>1304</v>
      </c>
      <c r="B94">
        <v>36288834</v>
      </c>
      <c r="C94">
        <v>36288828</v>
      </c>
      <c r="D94">
        <v>34861490</v>
      </c>
      <c r="E94">
        <v>23</v>
      </c>
      <c r="F94">
        <v>1</v>
      </c>
      <c r="G94">
        <v>23</v>
      </c>
      <c r="H94">
        <v>1</v>
      </c>
      <c r="I94" t="s">
        <v>348</v>
      </c>
      <c r="J94" t="s">
        <v>3</v>
      </c>
      <c r="K94" t="s">
        <v>349</v>
      </c>
      <c r="L94">
        <v>1191</v>
      </c>
      <c r="N94">
        <v>1013</v>
      </c>
      <c r="O94" t="s">
        <v>350</v>
      </c>
      <c r="P94" t="s">
        <v>350</v>
      </c>
      <c r="Q94">
        <v>1</v>
      </c>
      <c r="X94">
        <v>10.3</v>
      </c>
      <c r="Y94">
        <v>0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1</v>
      </c>
      <c r="AF94" t="s">
        <v>3</v>
      </c>
      <c r="AG94">
        <v>10.3</v>
      </c>
      <c r="AH94">
        <v>2</v>
      </c>
      <c r="AI94">
        <v>36288829</v>
      </c>
      <c r="AJ94">
        <v>108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ROW(Source!A1304)</f>
        <v>1304</v>
      </c>
      <c r="B95">
        <v>36288835</v>
      </c>
      <c r="C95">
        <v>36288828</v>
      </c>
      <c r="D95">
        <v>34886086</v>
      </c>
      <c r="E95">
        <v>1</v>
      </c>
      <c r="F95">
        <v>1</v>
      </c>
      <c r="G95">
        <v>23</v>
      </c>
      <c r="H95">
        <v>2</v>
      </c>
      <c r="I95" t="s">
        <v>400</v>
      </c>
      <c r="J95" t="s">
        <v>401</v>
      </c>
      <c r="K95" t="s">
        <v>402</v>
      </c>
      <c r="L95">
        <v>1368</v>
      </c>
      <c r="N95">
        <v>1011</v>
      </c>
      <c r="O95" t="s">
        <v>354</v>
      </c>
      <c r="P95" t="s">
        <v>354</v>
      </c>
      <c r="Q95">
        <v>1</v>
      </c>
      <c r="X95">
        <v>0.89</v>
      </c>
      <c r="Y95">
        <v>0</v>
      </c>
      <c r="Z95">
        <v>1117.3800000000001</v>
      </c>
      <c r="AA95">
        <v>453.76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0.89</v>
      </c>
      <c r="AH95">
        <v>2</v>
      </c>
      <c r="AI95">
        <v>36288830</v>
      </c>
      <c r="AJ95">
        <v>109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ROW(Source!A1304)</f>
        <v>1304</v>
      </c>
      <c r="B96">
        <v>36288836</v>
      </c>
      <c r="C96">
        <v>36288828</v>
      </c>
      <c r="D96">
        <v>34886848</v>
      </c>
      <c r="E96">
        <v>1</v>
      </c>
      <c r="F96">
        <v>1</v>
      </c>
      <c r="G96">
        <v>23</v>
      </c>
      <c r="H96">
        <v>3</v>
      </c>
      <c r="I96" t="s">
        <v>418</v>
      </c>
      <c r="J96" t="s">
        <v>419</v>
      </c>
      <c r="K96" t="s">
        <v>420</v>
      </c>
      <c r="L96">
        <v>1348</v>
      </c>
      <c r="N96">
        <v>1009</v>
      </c>
      <c r="O96" t="s">
        <v>171</v>
      </c>
      <c r="P96" t="s">
        <v>171</v>
      </c>
      <c r="Q96">
        <v>1000</v>
      </c>
      <c r="X96">
        <v>0.06</v>
      </c>
      <c r="Y96">
        <v>32351.38</v>
      </c>
      <c r="Z96">
        <v>0</v>
      </c>
      <c r="AA96">
        <v>0</v>
      </c>
      <c r="AB96">
        <v>0</v>
      </c>
      <c r="AC96">
        <v>0</v>
      </c>
      <c r="AD96">
        <v>1</v>
      </c>
      <c r="AE96">
        <v>0</v>
      </c>
      <c r="AF96" t="s">
        <v>3</v>
      </c>
      <c r="AG96">
        <v>0.06</v>
      </c>
      <c r="AH96">
        <v>2</v>
      </c>
      <c r="AI96">
        <v>36288831</v>
      </c>
      <c r="AJ96">
        <v>110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ROW(Source!A1304)</f>
        <v>1304</v>
      </c>
      <c r="B97">
        <v>36288837</v>
      </c>
      <c r="C97">
        <v>36288828</v>
      </c>
      <c r="D97">
        <v>34889865</v>
      </c>
      <c r="E97">
        <v>1</v>
      </c>
      <c r="F97">
        <v>1</v>
      </c>
      <c r="G97">
        <v>23</v>
      </c>
      <c r="H97">
        <v>3</v>
      </c>
      <c r="I97" t="s">
        <v>205</v>
      </c>
      <c r="J97" t="s">
        <v>223</v>
      </c>
      <c r="K97" t="s">
        <v>206</v>
      </c>
      <c r="L97">
        <v>1348</v>
      </c>
      <c r="N97">
        <v>1009</v>
      </c>
      <c r="O97" t="s">
        <v>171</v>
      </c>
      <c r="P97" t="s">
        <v>171</v>
      </c>
      <c r="Q97">
        <v>1000</v>
      </c>
      <c r="X97">
        <v>7.14</v>
      </c>
      <c r="Y97">
        <v>2653.46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0</v>
      </c>
      <c r="AF97" t="s">
        <v>3</v>
      </c>
      <c r="AG97">
        <v>7.14</v>
      </c>
      <c r="AH97">
        <v>2</v>
      </c>
      <c r="AI97">
        <v>36288832</v>
      </c>
      <c r="AJ97">
        <v>111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ROW(Source!A1413)</f>
        <v>1413</v>
      </c>
      <c r="B98">
        <v>36291112</v>
      </c>
      <c r="C98">
        <v>36291110</v>
      </c>
      <c r="D98">
        <v>34861490</v>
      </c>
      <c r="E98">
        <v>23</v>
      </c>
      <c r="F98">
        <v>1</v>
      </c>
      <c r="G98">
        <v>23</v>
      </c>
      <c r="H98">
        <v>1</v>
      </c>
      <c r="I98" t="s">
        <v>348</v>
      </c>
      <c r="J98" t="s">
        <v>3</v>
      </c>
      <c r="K98" t="s">
        <v>349</v>
      </c>
      <c r="L98">
        <v>1191</v>
      </c>
      <c r="N98">
        <v>1013</v>
      </c>
      <c r="O98" t="s">
        <v>350</v>
      </c>
      <c r="P98" t="s">
        <v>350</v>
      </c>
      <c r="Q98">
        <v>1</v>
      </c>
      <c r="X98">
        <v>76.7</v>
      </c>
      <c r="Y98">
        <v>0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1</v>
      </c>
      <c r="AF98" t="s">
        <v>3</v>
      </c>
      <c r="AG98">
        <v>76.7</v>
      </c>
      <c r="AH98">
        <v>2</v>
      </c>
      <c r="AI98">
        <v>36291111</v>
      </c>
      <c r="AJ98">
        <v>113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ROW(Source!A1414)</f>
        <v>1414</v>
      </c>
      <c r="B99">
        <v>36291115</v>
      </c>
      <c r="C99">
        <v>36291113</v>
      </c>
      <c r="D99">
        <v>34885903</v>
      </c>
      <c r="E99">
        <v>1</v>
      </c>
      <c r="F99">
        <v>1</v>
      </c>
      <c r="G99">
        <v>23</v>
      </c>
      <c r="H99">
        <v>2</v>
      </c>
      <c r="I99" t="s">
        <v>421</v>
      </c>
      <c r="J99" t="s">
        <v>422</v>
      </c>
      <c r="K99" t="s">
        <v>423</v>
      </c>
      <c r="L99">
        <v>1368</v>
      </c>
      <c r="N99">
        <v>1011</v>
      </c>
      <c r="O99" t="s">
        <v>354</v>
      </c>
      <c r="P99" t="s">
        <v>354</v>
      </c>
      <c r="Q99">
        <v>1</v>
      </c>
      <c r="X99">
        <v>5.3699999999999998E-2</v>
      </c>
      <c r="Y99">
        <v>0</v>
      </c>
      <c r="Z99">
        <v>1367.15</v>
      </c>
      <c r="AA99">
        <v>410.31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5.3699999999999998E-2</v>
      </c>
      <c r="AH99">
        <v>2</v>
      </c>
      <c r="AI99">
        <v>36291114</v>
      </c>
      <c r="AJ99">
        <v>114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ROW(Source!A1415)</f>
        <v>1415</v>
      </c>
      <c r="B100">
        <v>36291119</v>
      </c>
      <c r="C100">
        <v>36291116</v>
      </c>
      <c r="D100">
        <v>34886658</v>
      </c>
      <c r="E100">
        <v>1</v>
      </c>
      <c r="F100">
        <v>1</v>
      </c>
      <c r="G100">
        <v>23</v>
      </c>
      <c r="H100">
        <v>2</v>
      </c>
      <c r="I100" t="s">
        <v>424</v>
      </c>
      <c r="J100" t="s">
        <v>425</v>
      </c>
      <c r="K100" t="s">
        <v>426</v>
      </c>
      <c r="L100">
        <v>1368</v>
      </c>
      <c r="N100">
        <v>1011</v>
      </c>
      <c r="O100" t="s">
        <v>354</v>
      </c>
      <c r="P100" t="s">
        <v>354</v>
      </c>
      <c r="Q100">
        <v>1</v>
      </c>
      <c r="X100">
        <v>0.02</v>
      </c>
      <c r="Y100">
        <v>0</v>
      </c>
      <c r="Z100">
        <v>905.74</v>
      </c>
      <c r="AA100">
        <v>271.23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0.02</v>
      </c>
      <c r="AH100">
        <v>2</v>
      </c>
      <c r="AI100">
        <v>36291117</v>
      </c>
      <c r="AJ100">
        <v>115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ROW(Source!A1415)</f>
        <v>1415</v>
      </c>
      <c r="B101">
        <v>36291120</v>
      </c>
      <c r="C101">
        <v>36291116</v>
      </c>
      <c r="D101">
        <v>34886659</v>
      </c>
      <c r="E101">
        <v>1</v>
      </c>
      <c r="F101">
        <v>1</v>
      </c>
      <c r="G101">
        <v>23</v>
      </c>
      <c r="H101">
        <v>2</v>
      </c>
      <c r="I101" t="s">
        <v>427</v>
      </c>
      <c r="J101" t="s">
        <v>428</v>
      </c>
      <c r="K101" t="s">
        <v>429</v>
      </c>
      <c r="L101">
        <v>1368</v>
      </c>
      <c r="N101">
        <v>1011</v>
      </c>
      <c r="O101" t="s">
        <v>354</v>
      </c>
      <c r="P101" t="s">
        <v>354</v>
      </c>
      <c r="Q101">
        <v>1</v>
      </c>
      <c r="X101">
        <v>1.7999999999999999E-2</v>
      </c>
      <c r="Y101">
        <v>0</v>
      </c>
      <c r="Z101">
        <v>950.87</v>
      </c>
      <c r="AA101">
        <v>271.5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1.7999999999999999E-2</v>
      </c>
      <c r="AH101">
        <v>2</v>
      </c>
      <c r="AI101">
        <v>36291118</v>
      </c>
      <c r="AJ101">
        <v>116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ROW(Source!A1416)</f>
        <v>1416</v>
      </c>
      <c r="B102">
        <v>36291123</v>
      </c>
      <c r="C102">
        <v>36291121</v>
      </c>
      <c r="D102">
        <v>34861490</v>
      </c>
      <c r="E102">
        <v>23</v>
      </c>
      <c r="F102">
        <v>1</v>
      </c>
      <c r="G102">
        <v>23</v>
      </c>
      <c r="H102">
        <v>1</v>
      </c>
      <c r="I102" t="s">
        <v>348</v>
      </c>
      <c r="J102" t="s">
        <v>3</v>
      </c>
      <c r="K102" t="s">
        <v>349</v>
      </c>
      <c r="L102">
        <v>1191</v>
      </c>
      <c r="N102">
        <v>1013</v>
      </c>
      <c r="O102" t="s">
        <v>350</v>
      </c>
      <c r="P102" t="s">
        <v>350</v>
      </c>
      <c r="Q102">
        <v>1</v>
      </c>
      <c r="X102">
        <v>1.02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1</v>
      </c>
      <c r="AF102" t="s">
        <v>3</v>
      </c>
      <c r="AG102">
        <v>1.02</v>
      </c>
      <c r="AH102">
        <v>2</v>
      </c>
      <c r="AI102">
        <v>36291122</v>
      </c>
      <c r="AJ102">
        <v>117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ROW(Source!A1417)</f>
        <v>1417</v>
      </c>
      <c r="B103">
        <v>36291127</v>
      </c>
      <c r="C103">
        <v>36291124</v>
      </c>
      <c r="D103">
        <v>34886658</v>
      </c>
      <c r="E103">
        <v>1</v>
      </c>
      <c r="F103">
        <v>1</v>
      </c>
      <c r="G103">
        <v>23</v>
      </c>
      <c r="H103">
        <v>2</v>
      </c>
      <c r="I103" t="s">
        <v>424</v>
      </c>
      <c r="J103" t="s">
        <v>425</v>
      </c>
      <c r="K103" t="s">
        <v>426</v>
      </c>
      <c r="L103">
        <v>1368</v>
      </c>
      <c r="N103">
        <v>1011</v>
      </c>
      <c r="O103" t="s">
        <v>354</v>
      </c>
      <c r="P103" t="s">
        <v>354</v>
      </c>
      <c r="Q103">
        <v>1</v>
      </c>
      <c r="X103">
        <v>5.3999999999999999E-2</v>
      </c>
      <c r="Y103">
        <v>0</v>
      </c>
      <c r="Z103">
        <v>905.74</v>
      </c>
      <c r="AA103">
        <v>271.23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5.3999999999999999E-2</v>
      </c>
      <c r="AH103">
        <v>2</v>
      </c>
      <c r="AI103">
        <v>36291125</v>
      </c>
      <c r="AJ103">
        <v>118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ROW(Source!A1417)</f>
        <v>1417</v>
      </c>
      <c r="B104">
        <v>36291128</v>
      </c>
      <c r="C104">
        <v>36291124</v>
      </c>
      <c r="D104">
        <v>34886659</v>
      </c>
      <c r="E104">
        <v>1</v>
      </c>
      <c r="F104">
        <v>1</v>
      </c>
      <c r="G104">
        <v>23</v>
      </c>
      <c r="H104">
        <v>2</v>
      </c>
      <c r="I104" t="s">
        <v>427</v>
      </c>
      <c r="J104" t="s">
        <v>428</v>
      </c>
      <c r="K104" t="s">
        <v>429</v>
      </c>
      <c r="L104">
        <v>1368</v>
      </c>
      <c r="N104">
        <v>1011</v>
      </c>
      <c r="O104" t="s">
        <v>354</v>
      </c>
      <c r="P104" t="s">
        <v>354</v>
      </c>
      <c r="Q104">
        <v>1</v>
      </c>
      <c r="X104">
        <v>5.5E-2</v>
      </c>
      <c r="Y104">
        <v>0</v>
      </c>
      <c r="Z104">
        <v>950.87</v>
      </c>
      <c r="AA104">
        <v>271.5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5.5E-2</v>
      </c>
      <c r="AH104">
        <v>2</v>
      </c>
      <c r="AI104">
        <v>36291126</v>
      </c>
      <c r="AJ104">
        <v>119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ROW(Source!A1418)</f>
        <v>1418</v>
      </c>
      <c r="B105">
        <v>36291132</v>
      </c>
      <c r="C105">
        <v>36291129</v>
      </c>
      <c r="D105">
        <v>34886658</v>
      </c>
      <c r="E105">
        <v>1</v>
      </c>
      <c r="F105">
        <v>1</v>
      </c>
      <c r="G105">
        <v>23</v>
      </c>
      <c r="H105">
        <v>2</v>
      </c>
      <c r="I105" t="s">
        <v>424</v>
      </c>
      <c r="J105" t="s">
        <v>425</v>
      </c>
      <c r="K105" t="s">
        <v>426</v>
      </c>
      <c r="L105">
        <v>1368</v>
      </c>
      <c r="N105">
        <v>1011</v>
      </c>
      <c r="O105" t="s">
        <v>354</v>
      </c>
      <c r="P105" t="s">
        <v>354</v>
      </c>
      <c r="Q105">
        <v>1</v>
      </c>
      <c r="X105">
        <v>0.01</v>
      </c>
      <c r="Y105">
        <v>0</v>
      </c>
      <c r="Z105">
        <v>905.74</v>
      </c>
      <c r="AA105">
        <v>271.23</v>
      </c>
      <c r="AB105">
        <v>0</v>
      </c>
      <c r="AC105">
        <v>0</v>
      </c>
      <c r="AD105">
        <v>1</v>
      </c>
      <c r="AE105">
        <v>0</v>
      </c>
      <c r="AF105" t="s">
        <v>186</v>
      </c>
      <c r="AG105">
        <v>0.26</v>
      </c>
      <c r="AH105">
        <v>2</v>
      </c>
      <c r="AI105">
        <v>36291130</v>
      </c>
      <c r="AJ105">
        <v>120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ROW(Source!A1418)</f>
        <v>1418</v>
      </c>
      <c r="B106">
        <v>36291133</v>
      </c>
      <c r="C106">
        <v>36291129</v>
      </c>
      <c r="D106">
        <v>34886659</v>
      </c>
      <c r="E106">
        <v>1</v>
      </c>
      <c r="F106">
        <v>1</v>
      </c>
      <c r="G106">
        <v>23</v>
      </c>
      <c r="H106">
        <v>2</v>
      </c>
      <c r="I106" t="s">
        <v>427</v>
      </c>
      <c r="J106" t="s">
        <v>428</v>
      </c>
      <c r="K106" t="s">
        <v>429</v>
      </c>
      <c r="L106">
        <v>1368</v>
      </c>
      <c r="N106">
        <v>1011</v>
      </c>
      <c r="O106" t="s">
        <v>354</v>
      </c>
      <c r="P106" t="s">
        <v>354</v>
      </c>
      <c r="Q106">
        <v>1</v>
      </c>
      <c r="X106">
        <v>8.0000000000000002E-3</v>
      </c>
      <c r="Y106">
        <v>0</v>
      </c>
      <c r="Z106">
        <v>950.87</v>
      </c>
      <c r="AA106">
        <v>271.5</v>
      </c>
      <c r="AB106">
        <v>0</v>
      </c>
      <c r="AC106">
        <v>0</v>
      </c>
      <c r="AD106">
        <v>1</v>
      </c>
      <c r="AE106">
        <v>0</v>
      </c>
      <c r="AF106" t="s">
        <v>186</v>
      </c>
      <c r="AG106">
        <v>0.20800000000000002</v>
      </c>
      <c r="AH106">
        <v>2</v>
      </c>
      <c r="AI106">
        <v>36291131</v>
      </c>
      <c r="AJ106">
        <v>121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ROW(Source!A1454)</f>
        <v>1454</v>
      </c>
      <c r="B107">
        <v>36291199</v>
      </c>
      <c r="C107">
        <v>36291190</v>
      </c>
      <c r="D107">
        <v>34861490</v>
      </c>
      <c r="E107">
        <v>23</v>
      </c>
      <c r="F107">
        <v>1</v>
      </c>
      <c r="G107">
        <v>23</v>
      </c>
      <c r="H107">
        <v>1</v>
      </c>
      <c r="I107" t="s">
        <v>348</v>
      </c>
      <c r="J107" t="s">
        <v>3</v>
      </c>
      <c r="K107" t="s">
        <v>349</v>
      </c>
      <c r="L107">
        <v>1191</v>
      </c>
      <c r="N107">
        <v>1013</v>
      </c>
      <c r="O107" t="s">
        <v>350</v>
      </c>
      <c r="P107" t="s">
        <v>350</v>
      </c>
      <c r="Q107">
        <v>1</v>
      </c>
      <c r="X107">
        <v>16.559999999999999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1</v>
      </c>
      <c r="AE107">
        <v>1</v>
      </c>
      <c r="AF107" t="s">
        <v>3</v>
      </c>
      <c r="AG107">
        <v>16.559999999999999</v>
      </c>
      <c r="AH107">
        <v>2</v>
      </c>
      <c r="AI107">
        <v>36291191</v>
      </c>
      <c r="AJ107">
        <v>122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ROW(Source!A1454)</f>
        <v>1454</v>
      </c>
      <c r="B108">
        <v>36291200</v>
      </c>
      <c r="C108">
        <v>36291190</v>
      </c>
      <c r="D108">
        <v>34885945</v>
      </c>
      <c r="E108">
        <v>1</v>
      </c>
      <c r="F108">
        <v>1</v>
      </c>
      <c r="G108">
        <v>23</v>
      </c>
      <c r="H108">
        <v>2</v>
      </c>
      <c r="I108" t="s">
        <v>430</v>
      </c>
      <c r="J108" t="s">
        <v>431</v>
      </c>
      <c r="K108" t="s">
        <v>432</v>
      </c>
      <c r="L108">
        <v>1368</v>
      </c>
      <c r="N108">
        <v>1011</v>
      </c>
      <c r="O108" t="s">
        <v>354</v>
      </c>
      <c r="P108" t="s">
        <v>354</v>
      </c>
      <c r="Q108">
        <v>1</v>
      </c>
      <c r="X108">
        <v>2.08</v>
      </c>
      <c r="Y108">
        <v>0</v>
      </c>
      <c r="Z108">
        <v>1095.69</v>
      </c>
      <c r="AA108">
        <v>472.96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2.08</v>
      </c>
      <c r="AH108">
        <v>2</v>
      </c>
      <c r="AI108">
        <v>36291192</v>
      </c>
      <c r="AJ108">
        <v>123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ROW(Source!A1454)</f>
        <v>1454</v>
      </c>
      <c r="B109">
        <v>36291201</v>
      </c>
      <c r="C109">
        <v>36291190</v>
      </c>
      <c r="D109">
        <v>34886098</v>
      </c>
      <c r="E109">
        <v>1</v>
      </c>
      <c r="F109">
        <v>1</v>
      </c>
      <c r="G109">
        <v>23</v>
      </c>
      <c r="H109">
        <v>2</v>
      </c>
      <c r="I109" t="s">
        <v>433</v>
      </c>
      <c r="J109" t="s">
        <v>434</v>
      </c>
      <c r="K109" t="s">
        <v>435</v>
      </c>
      <c r="L109">
        <v>1368</v>
      </c>
      <c r="N109">
        <v>1011</v>
      </c>
      <c r="O109" t="s">
        <v>354</v>
      </c>
      <c r="P109" t="s">
        <v>354</v>
      </c>
      <c r="Q109">
        <v>1</v>
      </c>
      <c r="X109">
        <v>2.08</v>
      </c>
      <c r="Y109">
        <v>0</v>
      </c>
      <c r="Z109">
        <v>388.78</v>
      </c>
      <c r="AA109">
        <v>184.33</v>
      </c>
      <c r="AB109">
        <v>0</v>
      </c>
      <c r="AC109">
        <v>0</v>
      </c>
      <c r="AD109">
        <v>1</v>
      </c>
      <c r="AE109">
        <v>0</v>
      </c>
      <c r="AF109" t="s">
        <v>3</v>
      </c>
      <c r="AG109">
        <v>2.08</v>
      </c>
      <c r="AH109">
        <v>2</v>
      </c>
      <c r="AI109">
        <v>36291193</v>
      </c>
      <c r="AJ109">
        <v>124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ROW(Source!A1454)</f>
        <v>1454</v>
      </c>
      <c r="B110">
        <v>36291202</v>
      </c>
      <c r="C110">
        <v>36291190</v>
      </c>
      <c r="D110">
        <v>34886101</v>
      </c>
      <c r="E110">
        <v>1</v>
      </c>
      <c r="F110">
        <v>1</v>
      </c>
      <c r="G110">
        <v>23</v>
      </c>
      <c r="H110">
        <v>2</v>
      </c>
      <c r="I110" t="s">
        <v>397</v>
      </c>
      <c r="J110" t="s">
        <v>398</v>
      </c>
      <c r="K110" t="s">
        <v>399</v>
      </c>
      <c r="L110">
        <v>1368</v>
      </c>
      <c r="N110">
        <v>1011</v>
      </c>
      <c r="O110" t="s">
        <v>354</v>
      </c>
      <c r="P110" t="s">
        <v>354</v>
      </c>
      <c r="Q110">
        <v>1</v>
      </c>
      <c r="X110">
        <v>0.81</v>
      </c>
      <c r="Y110">
        <v>0</v>
      </c>
      <c r="Z110">
        <v>1869.26</v>
      </c>
      <c r="AA110">
        <v>392.58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0.81</v>
      </c>
      <c r="AH110">
        <v>2</v>
      </c>
      <c r="AI110">
        <v>36291194</v>
      </c>
      <c r="AJ110">
        <v>125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ROW(Source!A1454)</f>
        <v>1454</v>
      </c>
      <c r="B111">
        <v>36291203</v>
      </c>
      <c r="C111">
        <v>36291190</v>
      </c>
      <c r="D111">
        <v>34886125</v>
      </c>
      <c r="E111">
        <v>1</v>
      </c>
      <c r="F111">
        <v>1</v>
      </c>
      <c r="G111">
        <v>23</v>
      </c>
      <c r="H111">
        <v>2</v>
      </c>
      <c r="I111" t="s">
        <v>406</v>
      </c>
      <c r="J111" t="s">
        <v>407</v>
      </c>
      <c r="K111" t="s">
        <v>408</v>
      </c>
      <c r="L111">
        <v>1368</v>
      </c>
      <c r="N111">
        <v>1011</v>
      </c>
      <c r="O111" t="s">
        <v>354</v>
      </c>
      <c r="P111" t="s">
        <v>354</v>
      </c>
      <c r="Q111">
        <v>1</v>
      </c>
      <c r="X111">
        <v>1.94</v>
      </c>
      <c r="Y111">
        <v>0</v>
      </c>
      <c r="Z111">
        <v>1297.54</v>
      </c>
      <c r="AA111">
        <v>549.04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1.94</v>
      </c>
      <c r="AH111">
        <v>2</v>
      </c>
      <c r="AI111">
        <v>36291195</v>
      </c>
      <c r="AJ111">
        <v>126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ROW(Source!A1454)</f>
        <v>1454</v>
      </c>
      <c r="B112">
        <v>36291204</v>
      </c>
      <c r="C112">
        <v>36291190</v>
      </c>
      <c r="D112">
        <v>34886091</v>
      </c>
      <c r="E112">
        <v>1</v>
      </c>
      <c r="F112">
        <v>1</v>
      </c>
      <c r="G112">
        <v>23</v>
      </c>
      <c r="H112">
        <v>2</v>
      </c>
      <c r="I112" t="s">
        <v>409</v>
      </c>
      <c r="J112" t="s">
        <v>410</v>
      </c>
      <c r="K112" t="s">
        <v>411</v>
      </c>
      <c r="L112">
        <v>1368</v>
      </c>
      <c r="N112">
        <v>1011</v>
      </c>
      <c r="O112" t="s">
        <v>354</v>
      </c>
      <c r="P112" t="s">
        <v>354</v>
      </c>
      <c r="Q112">
        <v>1</v>
      </c>
      <c r="X112">
        <v>0.65</v>
      </c>
      <c r="Y112">
        <v>0</v>
      </c>
      <c r="Z112">
        <v>1772.7</v>
      </c>
      <c r="AA112">
        <v>583.58000000000004</v>
      </c>
      <c r="AB112">
        <v>0</v>
      </c>
      <c r="AC112">
        <v>0</v>
      </c>
      <c r="AD112">
        <v>1</v>
      </c>
      <c r="AE112">
        <v>0</v>
      </c>
      <c r="AF112" t="s">
        <v>3</v>
      </c>
      <c r="AG112">
        <v>0.65</v>
      </c>
      <c r="AH112">
        <v>2</v>
      </c>
      <c r="AI112">
        <v>36291196</v>
      </c>
      <c r="AJ112">
        <v>127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ROW(Source!A1454)</f>
        <v>1454</v>
      </c>
      <c r="B113">
        <v>36291205</v>
      </c>
      <c r="C113">
        <v>36291190</v>
      </c>
      <c r="D113">
        <v>34887992</v>
      </c>
      <c r="E113">
        <v>1</v>
      </c>
      <c r="F113">
        <v>1</v>
      </c>
      <c r="G113">
        <v>23</v>
      </c>
      <c r="H113">
        <v>3</v>
      </c>
      <c r="I113" t="s">
        <v>436</v>
      </c>
      <c r="J113" t="s">
        <v>437</v>
      </c>
      <c r="K113" t="s">
        <v>438</v>
      </c>
      <c r="L113">
        <v>1339</v>
      </c>
      <c r="N113">
        <v>1007</v>
      </c>
      <c r="O113" t="s">
        <v>125</v>
      </c>
      <c r="P113" t="s">
        <v>125</v>
      </c>
      <c r="Q113">
        <v>1</v>
      </c>
      <c r="X113">
        <v>110</v>
      </c>
      <c r="Y113">
        <v>600.76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0</v>
      </c>
      <c r="AF113" t="s">
        <v>3</v>
      </c>
      <c r="AG113">
        <v>110</v>
      </c>
      <c r="AH113">
        <v>2</v>
      </c>
      <c r="AI113">
        <v>36291197</v>
      </c>
      <c r="AJ113">
        <v>128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ROW(Source!A1454)</f>
        <v>1454</v>
      </c>
      <c r="B114">
        <v>36291206</v>
      </c>
      <c r="C114">
        <v>36291190</v>
      </c>
      <c r="D114">
        <v>34888734</v>
      </c>
      <c r="E114">
        <v>1</v>
      </c>
      <c r="F114">
        <v>1</v>
      </c>
      <c r="G114">
        <v>23</v>
      </c>
      <c r="H114">
        <v>3</v>
      </c>
      <c r="I114" t="s">
        <v>415</v>
      </c>
      <c r="J114" t="s">
        <v>416</v>
      </c>
      <c r="K114" t="s">
        <v>417</v>
      </c>
      <c r="L114">
        <v>1339</v>
      </c>
      <c r="N114">
        <v>1007</v>
      </c>
      <c r="O114" t="s">
        <v>125</v>
      </c>
      <c r="P114" t="s">
        <v>125</v>
      </c>
      <c r="Q114">
        <v>1</v>
      </c>
      <c r="X114">
        <v>5</v>
      </c>
      <c r="Y114">
        <v>32.25</v>
      </c>
      <c r="Z114">
        <v>0</v>
      </c>
      <c r="AA114">
        <v>0</v>
      </c>
      <c r="AB114">
        <v>0</v>
      </c>
      <c r="AC114">
        <v>0</v>
      </c>
      <c r="AD114">
        <v>1</v>
      </c>
      <c r="AE114">
        <v>0</v>
      </c>
      <c r="AF114" t="s">
        <v>3</v>
      </c>
      <c r="AG114">
        <v>5</v>
      </c>
      <c r="AH114">
        <v>2</v>
      </c>
      <c r="AI114">
        <v>36291198</v>
      </c>
      <c r="AJ114">
        <v>129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ROW(Source!A1455)</f>
        <v>1455</v>
      </c>
      <c r="B115">
        <v>36291212</v>
      </c>
      <c r="C115">
        <v>36291207</v>
      </c>
      <c r="D115">
        <v>34861490</v>
      </c>
      <c r="E115">
        <v>23</v>
      </c>
      <c r="F115">
        <v>1</v>
      </c>
      <c r="G115">
        <v>23</v>
      </c>
      <c r="H115">
        <v>1</v>
      </c>
      <c r="I115" t="s">
        <v>348</v>
      </c>
      <c r="J115" t="s">
        <v>3</v>
      </c>
      <c r="K115" t="s">
        <v>349</v>
      </c>
      <c r="L115">
        <v>1191</v>
      </c>
      <c r="N115">
        <v>1013</v>
      </c>
      <c r="O115" t="s">
        <v>350</v>
      </c>
      <c r="P115" t="s">
        <v>350</v>
      </c>
      <c r="Q115">
        <v>1</v>
      </c>
      <c r="X115">
        <v>80.27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1</v>
      </c>
      <c r="AE115">
        <v>1</v>
      </c>
      <c r="AF115" t="s">
        <v>3</v>
      </c>
      <c r="AG115">
        <v>80.27</v>
      </c>
      <c r="AH115">
        <v>2</v>
      </c>
      <c r="AI115">
        <v>36291208</v>
      </c>
      <c r="AJ115">
        <v>130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ROW(Source!A1455)</f>
        <v>1455</v>
      </c>
      <c r="B116">
        <v>36291213</v>
      </c>
      <c r="C116">
        <v>36291207</v>
      </c>
      <c r="D116">
        <v>34889639</v>
      </c>
      <c r="E116">
        <v>1</v>
      </c>
      <c r="F116">
        <v>1</v>
      </c>
      <c r="G116">
        <v>23</v>
      </c>
      <c r="H116">
        <v>3</v>
      </c>
      <c r="I116" t="s">
        <v>439</v>
      </c>
      <c r="J116" t="s">
        <v>440</v>
      </c>
      <c r="K116" t="s">
        <v>441</v>
      </c>
      <c r="L116">
        <v>1339</v>
      </c>
      <c r="N116">
        <v>1007</v>
      </c>
      <c r="O116" t="s">
        <v>125</v>
      </c>
      <c r="P116" t="s">
        <v>125</v>
      </c>
      <c r="Q116">
        <v>1</v>
      </c>
      <c r="X116">
        <v>5.9</v>
      </c>
      <c r="Y116">
        <v>3834.09</v>
      </c>
      <c r="Z116">
        <v>0</v>
      </c>
      <c r="AA116">
        <v>0</v>
      </c>
      <c r="AB116">
        <v>0</v>
      </c>
      <c r="AC116">
        <v>0</v>
      </c>
      <c r="AD116">
        <v>1</v>
      </c>
      <c r="AE116">
        <v>0</v>
      </c>
      <c r="AF116" t="s">
        <v>3</v>
      </c>
      <c r="AG116">
        <v>5.9</v>
      </c>
      <c r="AH116">
        <v>2</v>
      </c>
      <c r="AI116">
        <v>36291209</v>
      </c>
      <c r="AJ116">
        <v>131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ROW(Source!A1455)</f>
        <v>1455</v>
      </c>
      <c r="B117">
        <v>36291214</v>
      </c>
      <c r="C117">
        <v>36291207</v>
      </c>
      <c r="D117">
        <v>34889715</v>
      </c>
      <c r="E117">
        <v>1</v>
      </c>
      <c r="F117">
        <v>1</v>
      </c>
      <c r="G117">
        <v>23</v>
      </c>
      <c r="H117">
        <v>3</v>
      </c>
      <c r="I117" t="s">
        <v>391</v>
      </c>
      <c r="J117" t="s">
        <v>392</v>
      </c>
      <c r="K117" t="s">
        <v>393</v>
      </c>
      <c r="L117">
        <v>1339</v>
      </c>
      <c r="N117">
        <v>1007</v>
      </c>
      <c r="O117" t="s">
        <v>125</v>
      </c>
      <c r="P117" t="s">
        <v>125</v>
      </c>
      <c r="Q117">
        <v>1</v>
      </c>
      <c r="X117">
        <v>0.06</v>
      </c>
      <c r="Y117">
        <v>3100.91</v>
      </c>
      <c r="Z117">
        <v>0</v>
      </c>
      <c r="AA117">
        <v>0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0.06</v>
      </c>
      <c r="AH117">
        <v>2</v>
      </c>
      <c r="AI117">
        <v>36291210</v>
      </c>
      <c r="AJ117">
        <v>132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ROW(Source!A1455)</f>
        <v>1455</v>
      </c>
      <c r="B118">
        <v>36291215</v>
      </c>
      <c r="C118">
        <v>36291207</v>
      </c>
      <c r="D118">
        <v>34890416</v>
      </c>
      <c r="E118">
        <v>1</v>
      </c>
      <c r="F118">
        <v>1</v>
      </c>
      <c r="G118">
        <v>23</v>
      </c>
      <c r="H118">
        <v>3</v>
      </c>
      <c r="I118" t="s">
        <v>442</v>
      </c>
      <c r="J118" t="s">
        <v>443</v>
      </c>
      <c r="K118" t="s">
        <v>444</v>
      </c>
      <c r="L118">
        <v>1339</v>
      </c>
      <c r="N118">
        <v>1007</v>
      </c>
      <c r="O118" t="s">
        <v>125</v>
      </c>
      <c r="P118" t="s">
        <v>125</v>
      </c>
      <c r="Q118">
        <v>1</v>
      </c>
      <c r="X118">
        <v>4.3</v>
      </c>
      <c r="Y118">
        <v>6132.93</v>
      </c>
      <c r="Z118">
        <v>0</v>
      </c>
      <c r="AA118">
        <v>0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4.3</v>
      </c>
      <c r="AH118">
        <v>2</v>
      </c>
      <c r="AI118">
        <v>36291211</v>
      </c>
      <c r="AJ118">
        <v>133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ROW(Source!A1490)</f>
        <v>1490</v>
      </c>
      <c r="B119">
        <v>36291280</v>
      </c>
      <c r="C119">
        <v>36291271</v>
      </c>
      <c r="D119">
        <v>34861490</v>
      </c>
      <c r="E119">
        <v>23</v>
      </c>
      <c r="F119">
        <v>1</v>
      </c>
      <c r="G119">
        <v>23</v>
      </c>
      <c r="H119">
        <v>1</v>
      </c>
      <c r="I119" t="s">
        <v>348</v>
      </c>
      <c r="J119" t="s">
        <v>3</v>
      </c>
      <c r="K119" t="s">
        <v>349</v>
      </c>
      <c r="L119">
        <v>1191</v>
      </c>
      <c r="N119">
        <v>1013</v>
      </c>
      <c r="O119" t="s">
        <v>350</v>
      </c>
      <c r="P119" t="s">
        <v>350</v>
      </c>
      <c r="Q119">
        <v>1</v>
      </c>
      <c r="X119">
        <v>16.559999999999999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1</v>
      </c>
      <c r="AF119" t="s">
        <v>3</v>
      </c>
      <c r="AG119">
        <v>16.559999999999999</v>
      </c>
      <c r="AH119">
        <v>2</v>
      </c>
      <c r="AI119">
        <v>36291272</v>
      </c>
      <c r="AJ119">
        <v>134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ROW(Source!A1490)</f>
        <v>1490</v>
      </c>
      <c r="B120">
        <v>36291281</v>
      </c>
      <c r="C120">
        <v>36291271</v>
      </c>
      <c r="D120">
        <v>34885945</v>
      </c>
      <c r="E120">
        <v>1</v>
      </c>
      <c r="F120">
        <v>1</v>
      </c>
      <c r="G120">
        <v>23</v>
      </c>
      <c r="H120">
        <v>2</v>
      </c>
      <c r="I120" t="s">
        <v>430</v>
      </c>
      <c r="J120" t="s">
        <v>431</v>
      </c>
      <c r="K120" t="s">
        <v>432</v>
      </c>
      <c r="L120">
        <v>1368</v>
      </c>
      <c r="N120">
        <v>1011</v>
      </c>
      <c r="O120" t="s">
        <v>354</v>
      </c>
      <c r="P120" t="s">
        <v>354</v>
      </c>
      <c r="Q120">
        <v>1</v>
      </c>
      <c r="X120">
        <v>2.08</v>
      </c>
      <c r="Y120">
        <v>0</v>
      </c>
      <c r="Z120">
        <v>1095.69</v>
      </c>
      <c r="AA120">
        <v>472.96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2.08</v>
      </c>
      <c r="AH120">
        <v>2</v>
      </c>
      <c r="AI120">
        <v>36291273</v>
      </c>
      <c r="AJ120">
        <v>135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ROW(Source!A1490)</f>
        <v>1490</v>
      </c>
      <c r="B121">
        <v>36291282</v>
      </c>
      <c r="C121">
        <v>36291271</v>
      </c>
      <c r="D121">
        <v>34886098</v>
      </c>
      <c r="E121">
        <v>1</v>
      </c>
      <c r="F121">
        <v>1</v>
      </c>
      <c r="G121">
        <v>23</v>
      </c>
      <c r="H121">
        <v>2</v>
      </c>
      <c r="I121" t="s">
        <v>433</v>
      </c>
      <c r="J121" t="s">
        <v>434</v>
      </c>
      <c r="K121" t="s">
        <v>435</v>
      </c>
      <c r="L121">
        <v>1368</v>
      </c>
      <c r="N121">
        <v>1011</v>
      </c>
      <c r="O121" t="s">
        <v>354</v>
      </c>
      <c r="P121" t="s">
        <v>354</v>
      </c>
      <c r="Q121">
        <v>1</v>
      </c>
      <c r="X121">
        <v>2.08</v>
      </c>
      <c r="Y121">
        <v>0</v>
      </c>
      <c r="Z121">
        <v>388.78</v>
      </c>
      <c r="AA121">
        <v>184.33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2.08</v>
      </c>
      <c r="AH121">
        <v>2</v>
      </c>
      <c r="AI121">
        <v>36291274</v>
      </c>
      <c r="AJ121">
        <v>136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ROW(Source!A1490)</f>
        <v>1490</v>
      </c>
      <c r="B122">
        <v>36291283</v>
      </c>
      <c r="C122">
        <v>36291271</v>
      </c>
      <c r="D122">
        <v>34886101</v>
      </c>
      <c r="E122">
        <v>1</v>
      </c>
      <c r="F122">
        <v>1</v>
      </c>
      <c r="G122">
        <v>23</v>
      </c>
      <c r="H122">
        <v>2</v>
      </c>
      <c r="I122" t="s">
        <v>397</v>
      </c>
      <c r="J122" t="s">
        <v>398</v>
      </c>
      <c r="K122" t="s">
        <v>399</v>
      </c>
      <c r="L122">
        <v>1368</v>
      </c>
      <c r="N122">
        <v>1011</v>
      </c>
      <c r="O122" t="s">
        <v>354</v>
      </c>
      <c r="P122" t="s">
        <v>354</v>
      </c>
      <c r="Q122">
        <v>1</v>
      </c>
      <c r="X122">
        <v>0.81</v>
      </c>
      <c r="Y122">
        <v>0</v>
      </c>
      <c r="Z122">
        <v>1869.26</v>
      </c>
      <c r="AA122">
        <v>392.58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0.81</v>
      </c>
      <c r="AH122">
        <v>2</v>
      </c>
      <c r="AI122">
        <v>36291275</v>
      </c>
      <c r="AJ122">
        <v>137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ROW(Source!A1490)</f>
        <v>1490</v>
      </c>
      <c r="B123">
        <v>36291284</v>
      </c>
      <c r="C123">
        <v>36291271</v>
      </c>
      <c r="D123">
        <v>34886125</v>
      </c>
      <c r="E123">
        <v>1</v>
      </c>
      <c r="F123">
        <v>1</v>
      </c>
      <c r="G123">
        <v>23</v>
      </c>
      <c r="H123">
        <v>2</v>
      </c>
      <c r="I123" t="s">
        <v>406</v>
      </c>
      <c r="J123" t="s">
        <v>407</v>
      </c>
      <c r="K123" t="s">
        <v>408</v>
      </c>
      <c r="L123">
        <v>1368</v>
      </c>
      <c r="N123">
        <v>1011</v>
      </c>
      <c r="O123" t="s">
        <v>354</v>
      </c>
      <c r="P123" t="s">
        <v>354</v>
      </c>
      <c r="Q123">
        <v>1</v>
      </c>
      <c r="X123">
        <v>1.94</v>
      </c>
      <c r="Y123">
        <v>0</v>
      </c>
      <c r="Z123">
        <v>1297.54</v>
      </c>
      <c r="AA123">
        <v>549.04</v>
      </c>
      <c r="AB123">
        <v>0</v>
      </c>
      <c r="AC123">
        <v>0</v>
      </c>
      <c r="AD123">
        <v>1</v>
      </c>
      <c r="AE123">
        <v>0</v>
      </c>
      <c r="AF123" t="s">
        <v>3</v>
      </c>
      <c r="AG123">
        <v>1.94</v>
      </c>
      <c r="AH123">
        <v>2</v>
      </c>
      <c r="AI123">
        <v>36291276</v>
      </c>
      <c r="AJ123">
        <v>138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ROW(Source!A1490)</f>
        <v>1490</v>
      </c>
      <c r="B124">
        <v>36291285</v>
      </c>
      <c r="C124">
        <v>36291271</v>
      </c>
      <c r="D124">
        <v>34886091</v>
      </c>
      <c r="E124">
        <v>1</v>
      </c>
      <c r="F124">
        <v>1</v>
      </c>
      <c r="G124">
        <v>23</v>
      </c>
      <c r="H124">
        <v>2</v>
      </c>
      <c r="I124" t="s">
        <v>409</v>
      </c>
      <c r="J124" t="s">
        <v>410</v>
      </c>
      <c r="K124" t="s">
        <v>411</v>
      </c>
      <c r="L124">
        <v>1368</v>
      </c>
      <c r="N124">
        <v>1011</v>
      </c>
      <c r="O124" t="s">
        <v>354</v>
      </c>
      <c r="P124" t="s">
        <v>354</v>
      </c>
      <c r="Q124">
        <v>1</v>
      </c>
      <c r="X124">
        <v>0.65</v>
      </c>
      <c r="Y124">
        <v>0</v>
      </c>
      <c r="Z124">
        <v>1772.7</v>
      </c>
      <c r="AA124">
        <v>583.58000000000004</v>
      </c>
      <c r="AB124">
        <v>0</v>
      </c>
      <c r="AC124">
        <v>0</v>
      </c>
      <c r="AD124">
        <v>1</v>
      </c>
      <c r="AE124">
        <v>0</v>
      </c>
      <c r="AF124" t="s">
        <v>3</v>
      </c>
      <c r="AG124">
        <v>0.65</v>
      </c>
      <c r="AH124">
        <v>2</v>
      </c>
      <c r="AI124">
        <v>36291277</v>
      </c>
      <c r="AJ124">
        <v>139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ROW(Source!A1490)</f>
        <v>1490</v>
      </c>
      <c r="B125">
        <v>36291286</v>
      </c>
      <c r="C125">
        <v>36291271</v>
      </c>
      <c r="D125">
        <v>34887992</v>
      </c>
      <c r="E125">
        <v>1</v>
      </c>
      <c r="F125">
        <v>1</v>
      </c>
      <c r="G125">
        <v>23</v>
      </c>
      <c r="H125">
        <v>3</v>
      </c>
      <c r="I125" t="s">
        <v>436</v>
      </c>
      <c r="J125" t="s">
        <v>437</v>
      </c>
      <c r="K125" t="s">
        <v>438</v>
      </c>
      <c r="L125">
        <v>1339</v>
      </c>
      <c r="N125">
        <v>1007</v>
      </c>
      <c r="O125" t="s">
        <v>125</v>
      </c>
      <c r="P125" t="s">
        <v>125</v>
      </c>
      <c r="Q125">
        <v>1</v>
      </c>
      <c r="X125">
        <v>110</v>
      </c>
      <c r="Y125">
        <v>600.76</v>
      </c>
      <c r="Z125">
        <v>0</v>
      </c>
      <c r="AA125">
        <v>0</v>
      </c>
      <c r="AB125">
        <v>0</v>
      </c>
      <c r="AC125">
        <v>0</v>
      </c>
      <c r="AD125">
        <v>1</v>
      </c>
      <c r="AE125">
        <v>0</v>
      </c>
      <c r="AF125" t="s">
        <v>3</v>
      </c>
      <c r="AG125">
        <v>110</v>
      </c>
      <c r="AH125">
        <v>2</v>
      </c>
      <c r="AI125">
        <v>36291278</v>
      </c>
      <c r="AJ125">
        <v>140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ROW(Source!A1490)</f>
        <v>1490</v>
      </c>
      <c r="B126">
        <v>36291287</v>
      </c>
      <c r="C126">
        <v>36291271</v>
      </c>
      <c r="D126">
        <v>34888734</v>
      </c>
      <c r="E126">
        <v>1</v>
      </c>
      <c r="F126">
        <v>1</v>
      </c>
      <c r="G126">
        <v>23</v>
      </c>
      <c r="H126">
        <v>3</v>
      </c>
      <c r="I126" t="s">
        <v>415</v>
      </c>
      <c r="J126" t="s">
        <v>416</v>
      </c>
      <c r="K126" t="s">
        <v>417</v>
      </c>
      <c r="L126">
        <v>1339</v>
      </c>
      <c r="N126">
        <v>1007</v>
      </c>
      <c r="O126" t="s">
        <v>125</v>
      </c>
      <c r="P126" t="s">
        <v>125</v>
      </c>
      <c r="Q126">
        <v>1</v>
      </c>
      <c r="X126">
        <v>5</v>
      </c>
      <c r="Y126">
        <v>32.25</v>
      </c>
      <c r="Z126">
        <v>0</v>
      </c>
      <c r="AA126">
        <v>0</v>
      </c>
      <c r="AB126">
        <v>0</v>
      </c>
      <c r="AC126">
        <v>0</v>
      </c>
      <c r="AD126">
        <v>1</v>
      </c>
      <c r="AE126">
        <v>0</v>
      </c>
      <c r="AF126" t="s">
        <v>3</v>
      </c>
      <c r="AG126">
        <v>5</v>
      </c>
      <c r="AH126">
        <v>2</v>
      </c>
      <c r="AI126">
        <v>36291279</v>
      </c>
      <c r="AJ126">
        <v>141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ROW(Source!A1491)</f>
        <v>1491</v>
      </c>
      <c r="B127">
        <v>36291298</v>
      </c>
      <c r="C127">
        <v>36291288</v>
      </c>
      <c r="D127">
        <v>34861490</v>
      </c>
      <c r="E127">
        <v>23</v>
      </c>
      <c r="F127">
        <v>1</v>
      </c>
      <c r="G127">
        <v>23</v>
      </c>
      <c r="H127">
        <v>1</v>
      </c>
      <c r="I127" t="s">
        <v>348</v>
      </c>
      <c r="J127" t="s">
        <v>3</v>
      </c>
      <c r="K127" t="s">
        <v>349</v>
      </c>
      <c r="L127">
        <v>1191</v>
      </c>
      <c r="N127">
        <v>1013</v>
      </c>
      <c r="O127" t="s">
        <v>350</v>
      </c>
      <c r="P127" t="s">
        <v>350</v>
      </c>
      <c r="Q127">
        <v>1</v>
      </c>
      <c r="X127">
        <v>24.84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1</v>
      </c>
      <c r="AE127">
        <v>1</v>
      </c>
      <c r="AF127" t="s">
        <v>3</v>
      </c>
      <c r="AG127">
        <v>24.84</v>
      </c>
      <c r="AH127">
        <v>2</v>
      </c>
      <c r="AI127">
        <v>36291289</v>
      </c>
      <c r="AJ127">
        <v>142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ROW(Source!A1491)</f>
        <v>1491</v>
      </c>
      <c r="B128">
        <v>36291299</v>
      </c>
      <c r="C128">
        <v>36291288</v>
      </c>
      <c r="D128">
        <v>34885924</v>
      </c>
      <c r="E128">
        <v>1</v>
      </c>
      <c r="F128">
        <v>1</v>
      </c>
      <c r="G128">
        <v>23</v>
      </c>
      <c r="H128">
        <v>2</v>
      </c>
      <c r="I128" t="s">
        <v>394</v>
      </c>
      <c r="J128" t="s">
        <v>395</v>
      </c>
      <c r="K128" t="s">
        <v>396</v>
      </c>
      <c r="L128">
        <v>1368</v>
      </c>
      <c r="N128">
        <v>1011</v>
      </c>
      <c r="O128" t="s">
        <v>354</v>
      </c>
      <c r="P128" t="s">
        <v>354</v>
      </c>
      <c r="Q128">
        <v>1</v>
      </c>
      <c r="X128">
        <v>2.94</v>
      </c>
      <c r="Y128">
        <v>0</v>
      </c>
      <c r="Z128">
        <v>833.19</v>
      </c>
      <c r="AA128">
        <v>426.11</v>
      </c>
      <c r="AB128">
        <v>0</v>
      </c>
      <c r="AC128">
        <v>0</v>
      </c>
      <c r="AD128">
        <v>1</v>
      </c>
      <c r="AE128">
        <v>0</v>
      </c>
      <c r="AF128" t="s">
        <v>3</v>
      </c>
      <c r="AG128">
        <v>2.94</v>
      </c>
      <c r="AH128">
        <v>2</v>
      </c>
      <c r="AI128">
        <v>36291290</v>
      </c>
      <c r="AJ128">
        <v>143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ROW(Source!A1491)</f>
        <v>1491</v>
      </c>
      <c r="B129">
        <v>36291300</v>
      </c>
      <c r="C129">
        <v>36291288</v>
      </c>
      <c r="D129">
        <v>34886101</v>
      </c>
      <c r="E129">
        <v>1</v>
      </c>
      <c r="F129">
        <v>1</v>
      </c>
      <c r="G129">
        <v>23</v>
      </c>
      <c r="H129">
        <v>2</v>
      </c>
      <c r="I129" t="s">
        <v>397</v>
      </c>
      <c r="J129" t="s">
        <v>398</v>
      </c>
      <c r="K129" t="s">
        <v>399</v>
      </c>
      <c r="L129">
        <v>1368</v>
      </c>
      <c r="N129">
        <v>1011</v>
      </c>
      <c r="O129" t="s">
        <v>354</v>
      </c>
      <c r="P129" t="s">
        <v>354</v>
      </c>
      <c r="Q129">
        <v>1</v>
      </c>
      <c r="X129">
        <v>1.1399999999999999</v>
      </c>
      <c r="Y129">
        <v>0</v>
      </c>
      <c r="Z129">
        <v>1869.26</v>
      </c>
      <c r="AA129">
        <v>392.58</v>
      </c>
      <c r="AB129">
        <v>0</v>
      </c>
      <c r="AC129">
        <v>0</v>
      </c>
      <c r="AD129">
        <v>1</v>
      </c>
      <c r="AE129">
        <v>0</v>
      </c>
      <c r="AF129" t="s">
        <v>3</v>
      </c>
      <c r="AG129">
        <v>1.1399999999999999</v>
      </c>
      <c r="AH129">
        <v>2</v>
      </c>
      <c r="AI129">
        <v>36291291</v>
      </c>
      <c r="AJ129">
        <v>144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ROW(Source!A1491)</f>
        <v>1491</v>
      </c>
      <c r="B130">
        <v>36291301</v>
      </c>
      <c r="C130">
        <v>36291288</v>
      </c>
      <c r="D130">
        <v>34886086</v>
      </c>
      <c r="E130">
        <v>1</v>
      </c>
      <c r="F130">
        <v>1</v>
      </c>
      <c r="G130">
        <v>23</v>
      </c>
      <c r="H130">
        <v>2</v>
      </c>
      <c r="I130" t="s">
        <v>400</v>
      </c>
      <c r="J130" t="s">
        <v>401</v>
      </c>
      <c r="K130" t="s">
        <v>402</v>
      </c>
      <c r="L130">
        <v>1368</v>
      </c>
      <c r="N130">
        <v>1011</v>
      </c>
      <c r="O130" t="s">
        <v>354</v>
      </c>
      <c r="P130" t="s">
        <v>354</v>
      </c>
      <c r="Q130">
        <v>1</v>
      </c>
      <c r="X130">
        <v>8.9600000000000009</v>
      </c>
      <c r="Y130">
        <v>0</v>
      </c>
      <c r="Z130">
        <v>1117.3800000000001</v>
      </c>
      <c r="AA130">
        <v>453.76</v>
      </c>
      <c r="AB130">
        <v>0</v>
      </c>
      <c r="AC130">
        <v>0</v>
      </c>
      <c r="AD130">
        <v>1</v>
      </c>
      <c r="AE130">
        <v>0</v>
      </c>
      <c r="AF130" t="s">
        <v>3</v>
      </c>
      <c r="AG130">
        <v>8.9600000000000009</v>
      </c>
      <c r="AH130">
        <v>2</v>
      </c>
      <c r="AI130">
        <v>36291292</v>
      </c>
      <c r="AJ130">
        <v>145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ROW(Source!A1491)</f>
        <v>1491</v>
      </c>
      <c r="B131">
        <v>36291302</v>
      </c>
      <c r="C131">
        <v>36291288</v>
      </c>
      <c r="D131">
        <v>34886087</v>
      </c>
      <c r="E131">
        <v>1</v>
      </c>
      <c r="F131">
        <v>1</v>
      </c>
      <c r="G131">
        <v>23</v>
      </c>
      <c r="H131">
        <v>2</v>
      </c>
      <c r="I131" t="s">
        <v>403</v>
      </c>
      <c r="J131" t="s">
        <v>404</v>
      </c>
      <c r="K131" t="s">
        <v>405</v>
      </c>
      <c r="L131">
        <v>1368</v>
      </c>
      <c r="N131">
        <v>1011</v>
      </c>
      <c r="O131" t="s">
        <v>354</v>
      </c>
      <c r="P131" t="s">
        <v>354</v>
      </c>
      <c r="Q131">
        <v>1</v>
      </c>
      <c r="X131">
        <v>18.25</v>
      </c>
      <c r="Y131">
        <v>0</v>
      </c>
      <c r="Z131">
        <v>1642.62</v>
      </c>
      <c r="AA131">
        <v>616.87</v>
      </c>
      <c r="AB131">
        <v>0</v>
      </c>
      <c r="AC131">
        <v>0</v>
      </c>
      <c r="AD131">
        <v>1</v>
      </c>
      <c r="AE131">
        <v>0</v>
      </c>
      <c r="AF131" t="s">
        <v>3</v>
      </c>
      <c r="AG131">
        <v>18.25</v>
      </c>
      <c r="AH131">
        <v>2</v>
      </c>
      <c r="AI131">
        <v>36291293</v>
      </c>
      <c r="AJ131">
        <v>146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ROW(Source!A1491)</f>
        <v>1491</v>
      </c>
      <c r="B132">
        <v>36291303</v>
      </c>
      <c r="C132">
        <v>36291288</v>
      </c>
      <c r="D132">
        <v>34886125</v>
      </c>
      <c r="E132">
        <v>1</v>
      </c>
      <c r="F132">
        <v>1</v>
      </c>
      <c r="G132">
        <v>23</v>
      </c>
      <c r="H132">
        <v>2</v>
      </c>
      <c r="I132" t="s">
        <v>406</v>
      </c>
      <c r="J132" t="s">
        <v>407</v>
      </c>
      <c r="K132" t="s">
        <v>408</v>
      </c>
      <c r="L132">
        <v>1368</v>
      </c>
      <c r="N132">
        <v>1011</v>
      </c>
      <c r="O132" t="s">
        <v>354</v>
      </c>
      <c r="P132" t="s">
        <v>354</v>
      </c>
      <c r="Q132">
        <v>1</v>
      </c>
      <c r="X132">
        <v>2.2400000000000002</v>
      </c>
      <c r="Y132">
        <v>0</v>
      </c>
      <c r="Z132">
        <v>1297.54</v>
      </c>
      <c r="AA132">
        <v>549.04</v>
      </c>
      <c r="AB132">
        <v>0</v>
      </c>
      <c r="AC132">
        <v>0</v>
      </c>
      <c r="AD132">
        <v>1</v>
      </c>
      <c r="AE132">
        <v>0</v>
      </c>
      <c r="AF132" t="s">
        <v>3</v>
      </c>
      <c r="AG132">
        <v>2.2400000000000002</v>
      </c>
      <c r="AH132">
        <v>2</v>
      </c>
      <c r="AI132">
        <v>36291294</v>
      </c>
      <c r="AJ132">
        <v>147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ROW(Source!A1491)</f>
        <v>1491</v>
      </c>
      <c r="B133">
        <v>36291304</v>
      </c>
      <c r="C133">
        <v>36291288</v>
      </c>
      <c r="D133">
        <v>34886091</v>
      </c>
      <c r="E133">
        <v>1</v>
      </c>
      <c r="F133">
        <v>1</v>
      </c>
      <c r="G133">
        <v>23</v>
      </c>
      <c r="H133">
        <v>2</v>
      </c>
      <c r="I133" t="s">
        <v>409</v>
      </c>
      <c r="J133" t="s">
        <v>410</v>
      </c>
      <c r="K133" t="s">
        <v>411</v>
      </c>
      <c r="L133">
        <v>1368</v>
      </c>
      <c r="N133">
        <v>1011</v>
      </c>
      <c r="O133" t="s">
        <v>354</v>
      </c>
      <c r="P133" t="s">
        <v>354</v>
      </c>
      <c r="Q133">
        <v>1</v>
      </c>
      <c r="X133">
        <v>0.65</v>
      </c>
      <c r="Y133">
        <v>0</v>
      </c>
      <c r="Z133">
        <v>1772.7</v>
      </c>
      <c r="AA133">
        <v>583.58000000000004</v>
      </c>
      <c r="AB133">
        <v>0</v>
      </c>
      <c r="AC133">
        <v>0</v>
      </c>
      <c r="AD133">
        <v>1</v>
      </c>
      <c r="AE133">
        <v>0</v>
      </c>
      <c r="AF133" t="s">
        <v>3</v>
      </c>
      <c r="AG133">
        <v>0.65</v>
      </c>
      <c r="AH133">
        <v>2</v>
      </c>
      <c r="AI133">
        <v>36291295</v>
      </c>
      <c r="AJ133">
        <v>148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ROW(Source!A1491)</f>
        <v>1491</v>
      </c>
      <c r="B134">
        <v>36291305</v>
      </c>
      <c r="C134">
        <v>36291288</v>
      </c>
      <c r="D134">
        <v>34888018</v>
      </c>
      <c r="E134">
        <v>1</v>
      </c>
      <c r="F134">
        <v>1</v>
      </c>
      <c r="G134">
        <v>23</v>
      </c>
      <c r="H134">
        <v>3</v>
      </c>
      <c r="I134" t="s">
        <v>412</v>
      </c>
      <c r="J134" t="s">
        <v>413</v>
      </c>
      <c r="K134" t="s">
        <v>414</v>
      </c>
      <c r="L134">
        <v>1339</v>
      </c>
      <c r="N134">
        <v>1007</v>
      </c>
      <c r="O134" t="s">
        <v>125</v>
      </c>
      <c r="P134" t="s">
        <v>125</v>
      </c>
      <c r="Q134">
        <v>1</v>
      </c>
      <c r="X134">
        <v>126</v>
      </c>
      <c r="Y134">
        <v>1906.02</v>
      </c>
      <c r="Z134">
        <v>0</v>
      </c>
      <c r="AA134">
        <v>0</v>
      </c>
      <c r="AB134">
        <v>0</v>
      </c>
      <c r="AC134">
        <v>0</v>
      </c>
      <c r="AD134">
        <v>1</v>
      </c>
      <c r="AE134">
        <v>0</v>
      </c>
      <c r="AF134" t="s">
        <v>3</v>
      </c>
      <c r="AG134">
        <v>126</v>
      </c>
      <c r="AH134">
        <v>2</v>
      </c>
      <c r="AI134">
        <v>36291296</v>
      </c>
      <c r="AJ134">
        <v>149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ROW(Source!A1491)</f>
        <v>1491</v>
      </c>
      <c r="B135">
        <v>36291306</v>
      </c>
      <c r="C135">
        <v>36291288</v>
      </c>
      <c r="D135">
        <v>34888734</v>
      </c>
      <c r="E135">
        <v>1</v>
      </c>
      <c r="F135">
        <v>1</v>
      </c>
      <c r="G135">
        <v>23</v>
      </c>
      <c r="H135">
        <v>3</v>
      </c>
      <c r="I135" t="s">
        <v>415</v>
      </c>
      <c r="J135" t="s">
        <v>416</v>
      </c>
      <c r="K135" t="s">
        <v>417</v>
      </c>
      <c r="L135">
        <v>1339</v>
      </c>
      <c r="N135">
        <v>1007</v>
      </c>
      <c r="O135" t="s">
        <v>125</v>
      </c>
      <c r="P135" t="s">
        <v>125</v>
      </c>
      <c r="Q135">
        <v>1</v>
      </c>
      <c r="X135">
        <v>7</v>
      </c>
      <c r="Y135">
        <v>32.25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0</v>
      </c>
      <c r="AF135" t="s">
        <v>3</v>
      </c>
      <c r="AG135">
        <v>7</v>
      </c>
      <c r="AH135">
        <v>2</v>
      </c>
      <c r="AI135">
        <v>36291297</v>
      </c>
      <c r="AJ135">
        <v>150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ROW(Source!A1492)</f>
        <v>1492</v>
      </c>
      <c r="B136">
        <v>36291313</v>
      </c>
      <c r="C136">
        <v>36291307</v>
      </c>
      <c r="D136">
        <v>34861490</v>
      </c>
      <c r="E136">
        <v>23</v>
      </c>
      <c r="F136">
        <v>1</v>
      </c>
      <c r="G136">
        <v>23</v>
      </c>
      <c r="H136">
        <v>1</v>
      </c>
      <c r="I136" t="s">
        <v>348</v>
      </c>
      <c r="J136" t="s">
        <v>3</v>
      </c>
      <c r="K136" t="s">
        <v>349</v>
      </c>
      <c r="L136">
        <v>1191</v>
      </c>
      <c r="N136">
        <v>1013</v>
      </c>
      <c r="O136" t="s">
        <v>350</v>
      </c>
      <c r="P136" t="s">
        <v>350</v>
      </c>
      <c r="Q136">
        <v>1</v>
      </c>
      <c r="X136">
        <v>10.3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1</v>
      </c>
      <c r="AE136">
        <v>1</v>
      </c>
      <c r="AF136" t="s">
        <v>3</v>
      </c>
      <c r="AG136">
        <v>10.3</v>
      </c>
      <c r="AH136">
        <v>2</v>
      </c>
      <c r="AI136">
        <v>36291308</v>
      </c>
      <c r="AJ136">
        <v>151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ROW(Source!A1492)</f>
        <v>1492</v>
      </c>
      <c r="B137">
        <v>36291314</v>
      </c>
      <c r="C137">
        <v>36291307</v>
      </c>
      <c r="D137">
        <v>34886086</v>
      </c>
      <c r="E137">
        <v>1</v>
      </c>
      <c r="F137">
        <v>1</v>
      </c>
      <c r="G137">
        <v>23</v>
      </c>
      <c r="H137">
        <v>2</v>
      </c>
      <c r="I137" t="s">
        <v>400</v>
      </c>
      <c r="J137" t="s">
        <v>401</v>
      </c>
      <c r="K137" t="s">
        <v>402</v>
      </c>
      <c r="L137">
        <v>1368</v>
      </c>
      <c r="N137">
        <v>1011</v>
      </c>
      <c r="O137" t="s">
        <v>354</v>
      </c>
      <c r="P137" t="s">
        <v>354</v>
      </c>
      <c r="Q137">
        <v>1</v>
      </c>
      <c r="X137">
        <v>0.89</v>
      </c>
      <c r="Y137">
        <v>0</v>
      </c>
      <c r="Z137">
        <v>1117.3800000000001</v>
      </c>
      <c r="AA137">
        <v>453.76</v>
      </c>
      <c r="AB137">
        <v>0</v>
      </c>
      <c r="AC137">
        <v>0</v>
      </c>
      <c r="AD137">
        <v>1</v>
      </c>
      <c r="AE137">
        <v>0</v>
      </c>
      <c r="AF137" t="s">
        <v>3</v>
      </c>
      <c r="AG137">
        <v>0.89</v>
      </c>
      <c r="AH137">
        <v>2</v>
      </c>
      <c r="AI137">
        <v>36291309</v>
      </c>
      <c r="AJ137">
        <v>152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ROW(Source!A1492)</f>
        <v>1492</v>
      </c>
      <c r="B138">
        <v>36291315</v>
      </c>
      <c r="C138">
        <v>36291307</v>
      </c>
      <c r="D138">
        <v>34886848</v>
      </c>
      <c r="E138">
        <v>1</v>
      </c>
      <c r="F138">
        <v>1</v>
      </c>
      <c r="G138">
        <v>23</v>
      </c>
      <c r="H138">
        <v>3</v>
      </c>
      <c r="I138" t="s">
        <v>418</v>
      </c>
      <c r="J138" t="s">
        <v>419</v>
      </c>
      <c r="K138" t="s">
        <v>420</v>
      </c>
      <c r="L138">
        <v>1348</v>
      </c>
      <c r="N138">
        <v>1009</v>
      </c>
      <c r="O138" t="s">
        <v>171</v>
      </c>
      <c r="P138" t="s">
        <v>171</v>
      </c>
      <c r="Q138">
        <v>1000</v>
      </c>
      <c r="X138">
        <v>0.06</v>
      </c>
      <c r="Y138">
        <v>32351.38</v>
      </c>
      <c r="Z138">
        <v>0</v>
      </c>
      <c r="AA138">
        <v>0</v>
      </c>
      <c r="AB138">
        <v>0</v>
      </c>
      <c r="AC138">
        <v>0</v>
      </c>
      <c r="AD138">
        <v>1</v>
      </c>
      <c r="AE138">
        <v>0</v>
      </c>
      <c r="AF138" t="s">
        <v>3</v>
      </c>
      <c r="AG138">
        <v>0.06</v>
      </c>
      <c r="AH138">
        <v>2</v>
      </c>
      <c r="AI138">
        <v>36291310</v>
      </c>
      <c r="AJ138">
        <v>153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ROW(Source!A1492)</f>
        <v>1492</v>
      </c>
      <c r="B139">
        <v>36291316</v>
      </c>
      <c r="C139">
        <v>36291307</v>
      </c>
      <c r="D139">
        <v>34889865</v>
      </c>
      <c r="E139">
        <v>1</v>
      </c>
      <c r="F139">
        <v>1</v>
      </c>
      <c r="G139">
        <v>23</v>
      </c>
      <c r="H139">
        <v>3</v>
      </c>
      <c r="I139" t="s">
        <v>205</v>
      </c>
      <c r="J139" t="s">
        <v>223</v>
      </c>
      <c r="K139" t="s">
        <v>206</v>
      </c>
      <c r="L139">
        <v>1348</v>
      </c>
      <c r="N139">
        <v>1009</v>
      </c>
      <c r="O139" t="s">
        <v>171</v>
      </c>
      <c r="P139" t="s">
        <v>171</v>
      </c>
      <c r="Q139">
        <v>1000</v>
      </c>
      <c r="X139">
        <v>7.14</v>
      </c>
      <c r="Y139">
        <v>2653.46</v>
      </c>
      <c r="Z139">
        <v>0</v>
      </c>
      <c r="AA139">
        <v>0</v>
      </c>
      <c r="AB139">
        <v>0</v>
      </c>
      <c r="AC139">
        <v>0</v>
      </c>
      <c r="AD139">
        <v>1</v>
      </c>
      <c r="AE139">
        <v>0</v>
      </c>
      <c r="AF139" t="s">
        <v>3</v>
      </c>
      <c r="AG139">
        <v>7.14</v>
      </c>
      <c r="AH139">
        <v>2</v>
      </c>
      <c r="AI139">
        <v>36291311</v>
      </c>
      <c r="AJ139">
        <v>154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ROW(Source!A1529)</f>
        <v>1529</v>
      </c>
      <c r="B140">
        <v>36291379</v>
      </c>
      <c r="C140">
        <v>36291374</v>
      </c>
      <c r="D140">
        <v>34861490</v>
      </c>
      <c r="E140">
        <v>23</v>
      </c>
      <c r="F140">
        <v>1</v>
      </c>
      <c r="G140">
        <v>23</v>
      </c>
      <c r="H140">
        <v>1</v>
      </c>
      <c r="I140" t="s">
        <v>348</v>
      </c>
      <c r="J140" t="s">
        <v>3</v>
      </c>
      <c r="K140" t="s">
        <v>349</v>
      </c>
      <c r="L140">
        <v>1191</v>
      </c>
      <c r="N140">
        <v>1013</v>
      </c>
      <c r="O140" t="s">
        <v>350</v>
      </c>
      <c r="P140" t="s">
        <v>350</v>
      </c>
      <c r="Q140">
        <v>1</v>
      </c>
      <c r="X140">
        <v>0.82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1</v>
      </c>
      <c r="AE140">
        <v>1</v>
      </c>
      <c r="AF140" t="s">
        <v>3</v>
      </c>
      <c r="AG140">
        <v>0.82</v>
      </c>
      <c r="AH140">
        <v>2</v>
      </c>
      <c r="AI140">
        <v>36291375</v>
      </c>
      <c r="AJ140">
        <v>156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2">
      <c r="A141">
        <f>ROW(Source!A1529)</f>
        <v>1529</v>
      </c>
      <c r="B141">
        <v>36291380</v>
      </c>
      <c r="C141">
        <v>36291374</v>
      </c>
      <c r="D141">
        <v>34886101</v>
      </c>
      <c r="E141">
        <v>1</v>
      </c>
      <c r="F141">
        <v>1</v>
      </c>
      <c r="G141">
        <v>23</v>
      </c>
      <c r="H141">
        <v>2</v>
      </c>
      <c r="I141" t="s">
        <v>397</v>
      </c>
      <c r="J141" t="s">
        <v>398</v>
      </c>
      <c r="K141" t="s">
        <v>399</v>
      </c>
      <c r="L141">
        <v>1368</v>
      </c>
      <c r="N141">
        <v>1011</v>
      </c>
      <c r="O141" t="s">
        <v>354</v>
      </c>
      <c r="P141" t="s">
        <v>354</v>
      </c>
      <c r="Q141">
        <v>1</v>
      </c>
      <c r="X141">
        <v>0.04</v>
      </c>
      <c r="Y141">
        <v>0</v>
      </c>
      <c r="Z141">
        <v>1869.26</v>
      </c>
      <c r="AA141">
        <v>392.58</v>
      </c>
      <c r="AB141">
        <v>0</v>
      </c>
      <c r="AC141">
        <v>0</v>
      </c>
      <c r="AD141">
        <v>1</v>
      </c>
      <c r="AE141">
        <v>0</v>
      </c>
      <c r="AF141" t="s">
        <v>3</v>
      </c>
      <c r="AG141">
        <v>0.04</v>
      </c>
      <c r="AH141">
        <v>2</v>
      </c>
      <c r="AI141">
        <v>36291376</v>
      </c>
      <c r="AJ141">
        <v>157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ROW(Source!A1529)</f>
        <v>1529</v>
      </c>
      <c r="B142">
        <v>36291381</v>
      </c>
      <c r="C142">
        <v>36291374</v>
      </c>
      <c r="D142">
        <v>34886127</v>
      </c>
      <c r="E142">
        <v>1</v>
      </c>
      <c r="F142">
        <v>1</v>
      </c>
      <c r="G142">
        <v>23</v>
      </c>
      <c r="H142">
        <v>2</v>
      </c>
      <c r="I142" t="s">
        <v>445</v>
      </c>
      <c r="J142" t="s">
        <v>446</v>
      </c>
      <c r="K142" t="s">
        <v>447</v>
      </c>
      <c r="L142">
        <v>1368</v>
      </c>
      <c r="N142">
        <v>1011</v>
      </c>
      <c r="O142" t="s">
        <v>354</v>
      </c>
      <c r="P142" t="s">
        <v>354</v>
      </c>
      <c r="Q142">
        <v>1</v>
      </c>
      <c r="X142">
        <v>0.41</v>
      </c>
      <c r="Y142">
        <v>0</v>
      </c>
      <c r="Z142">
        <v>913.4</v>
      </c>
      <c r="AA142">
        <v>625.46</v>
      </c>
      <c r="AB142">
        <v>0</v>
      </c>
      <c r="AC142">
        <v>0</v>
      </c>
      <c r="AD142">
        <v>1</v>
      </c>
      <c r="AE142">
        <v>0</v>
      </c>
      <c r="AF142" t="s">
        <v>3</v>
      </c>
      <c r="AG142">
        <v>0.41</v>
      </c>
      <c r="AH142">
        <v>2</v>
      </c>
      <c r="AI142">
        <v>36291377</v>
      </c>
      <c r="AJ142">
        <v>158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ROW(Source!A1529)</f>
        <v>1529</v>
      </c>
      <c r="B143">
        <v>36291382</v>
      </c>
      <c r="C143">
        <v>36291374</v>
      </c>
      <c r="D143">
        <v>34862856</v>
      </c>
      <c r="E143">
        <v>23</v>
      </c>
      <c r="F143">
        <v>1</v>
      </c>
      <c r="G143">
        <v>23</v>
      </c>
      <c r="H143">
        <v>3</v>
      </c>
      <c r="I143" t="s">
        <v>509</v>
      </c>
      <c r="J143" t="s">
        <v>3</v>
      </c>
      <c r="K143" t="s">
        <v>510</v>
      </c>
      <c r="L143">
        <v>1035</v>
      </c>
      <c r="N143">
        <v>1013</v>
      </c>
      <c r="O143" t="s">
        <v>288</v>
      </c>
      <c r="P143" t="s">
        <v>288</v>
      </c>
      <c r="Q143">
        <v>1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 t="s">
        <v>3</v>
      </c>
      <c r="AG143">
        <v>0</v>
      </c>
      <c r="AH143">
        <v>3</v>
      </c>
      <c r="AI143">
        <v>-1</v>
      </c>
      <c r="AJ143" t="s">
        <v>3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ROW(Source!A1531)</f>
        <v>1531</v>
      </c>
      <c r="B144">
        <v>36291391</v>
      </c>
      <c r="C144">
        <v>36291384</v>
      </c>
      <c r="D144">
        <v>34861490</v>
      </c>
      <c r="E144">
        <v>23</v>
      </c>
      <c r="F144">
        <v>1</v>
      </c>
      <c r="G144">
        <v>23</v>
      </c>
      <c r="H144">
        <v>1</v>
      </c>
      <c r="I144" t="s">
        <v>348</v>
      </c>
      <c r="J144" t="s">
        <v>3</v>
      </c>
      <c r="K144" t="s">
        <v>349</v>
      </c>
      <c r="L144">
        <v>1191</v>
      </c>
      <c r="N144">
        <v>1013</v>
      </c>
      <c r="O144" t="s">
        <v>350</v>
      </c>
      <c r="P144" t="s">
        <v>350</v>
      </c>
      <c r="Q144">
        <v>1</v>
      </c>
      <c r="X144">
        <v>2.35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1</v>
      </c>
      <c r="AE144">
        <v>1</v>
      </c>
      <c r="AF144" t="s">
        <v>3</v>
      </c>
      <c r="AG144">
        <v>2.35</v>
      </c>
      <c r="AH144">
        <v>2</v>
      </c>
      <c r="AI144">
        <v>36291385</v>
      </c>
      <c r="AJ144">
        <v>160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 x14ac:dyDescent="0.2">
      <c r="A145">
        <f>ROW(Source!A1531)</f>
        <v>1531</v>
      </c>
      <c r="B145">
        <v>36291392</v>
      </c>
      <c r="C145">
        <v>36291384</v>
      </c>
      <c r="D145">
        <v>34886261</v>
      </c>
      <c r="E145">
        <v>1</v>
      </c>
      <c r="F145">
        <v>1</v>
      </c>
      <c r="G145">
        <v>23</v>
      </c>
      <c r="H145">
        <v>2</v>
      </c>
      <c r="I145" t="s">
        <v>448</v>
      </c>
      <c r="J145" t="s">
        <v>449</v>
      </c>
      <c r="K145" t="s">
        <v>450</v>
      </c>
      <c r="L145">
        <v>1368</v>
      </c>
      <c r="N145">
        <v>1011</v>
      </c>
      <c r="O145" t="s">
        <v>354</v>
      </c>
      <c r="P145" t="s">
        <v>354</v>
      </c>
      <c r="Q145">
        <v>1</v>
      </c>
      <c r="X145">
        <v>0.51</v>
      </c>
      <c r="Y145">
        <v>0</v>
      </c>
      <c r="Z145">
        <v>90.81</v>
      </c>
      <c r="AA145">
        <v>28.3</v>
      </c>
      <c r="AB145">
        <v>0</v>
      </c>
      <c r="AC145">
        <v>0</v>
      </c>
      <c r="AD145">
        <v>1</v>
      </c>
      <c r="AE145">
        <v>0</v>
      </c>
      <c r="AF145" t="s">
        <v>3</v>
      </c>
      <c r="AG145">
        <v>0.51</v>
      </c>
      <c r="AH145">
        <v>2</v>
      </c>
      <c r="AI145">
        <v>36291386</v>
      </c>
      <c r="AJ145">
        <v>161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 x14ac:dyDescent="0.2">
      <c r="A146">
        <f>ROW(Source!A1531)</f>
        <v>1531</v>
      </c>
      <c r="B146">
        <v>36291393</v>
      </c>
      <c r="C146">
        <v>36291384</v>
      </c>
      <c r="D146">
        <v>34886337</v>
      </c>
      <c r="E146">
        <v>1</v>
      </c>
      <c r="F146">
        <v>1</v>
      </c>
      <c r="G146">
        <v>23</v>
      </c>
      <c r="H146">
        <v>2</v>
      </c>
      <c r="I146" t="s">
        <v>451</v>
      </c>
      <c r="J146" t="s">
        <v>452</v>
      </c>
      <c r="K146" t="s">
        <v>453</v>
      </c>
      <c r="L146">
        <v>1368</v>
      </c>
      <c r="N146">
        <v>1011</v>
      </c>
      <c r="O146" t="s">
        <v>354</v>
      </c>
      <c r="P146" t="s">
        <v>354</v>
      </c>
      <c r="Q146">
        <v>1</v>
      </c>
      <c r="X146">
        <v>0.51</v>
      </c>
      <c r="Y146">
        <v>0</v>
      </c>
      <c r="Z146">
        <v>501.3</v>
      </c>
      <c r="AA146">
        <v>307.17</v>
      </c>
      <c r="AB146">
        <v>0</v>
      </c>
      <c r="AC146">
        <v>0</v>
      </c>
      <c r="AD146">
        <v>1</v>
      </c>
      <c r="AE146">
        <v>0</v>
      </c>
      <c r="AF146" t="s">
        <v>3</v>
      </c>
      <c r="AG146">
        <v>0.51</v>
      </c>
      <c r="AH146">
        <v>2</v>
      </c>
      <c r="AI146">
        <v>36291387</v>
      </c>
      <c r="AJ146">
        <v>162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ROW(Source!A1531)</f>
        <v>1531</v>
      </c>
      <c r="B147">
        <v>36291394</v>
      </c>
      <c r="C147">
        <v>36291384</v>
      </c>
      <c r="D147">
        <v>34888852</v>
      </c>
      <c r="E147">
        <v>1</v>
      </c>
      <c r="F147">
        <v>1</v>
      </c>
      <c r="G147">
        <v>23</v>
      </c>
      <c r="H147">
        <v>3</v>
      </c>
      <c r="I147" t="s">
        <v>454</v>
      </c>
      <c r="J147" t="s">
        <v>455</v>
      </c>
      <c r="K147" t="s">
        <v>456</v>
      </c>
      <c r="L147">
        <v>1301</v>
      </c>
      <c r="N147">
        <v>1003</v>
      </c>
      <c r="O147" t="s">
        <v>457</v>
      </c>
      <c r="P147" t="s">
        <v>457</v>
      </c>
      <c r="Q147">
        <v>1</v>
      </c>
      <c r="X147">
        <v>12</v>
      </c>
      <c r="Y147">
        <v>24.53</v>
      </c>
      <c r="Z147">
        <v>0</v>
      </c>
      <c r="AA147">
        <v>0</v>
      </c>
      <c r="AB147">
        <v>0</v>
      </c>
      <c r="AC147">
        <v>0</v>
      </c>
      <c r="AD147">
        <v>1</v>
      </c>
      <c r="AE147">
        <v>0</v>
      </c>
      <c r="AF147" t="s">
        <v>3</v>
      </c>
      <c r="AG147">
        <v>12</v>
      </c>
      <c r="AH147">
        <v>2</v>
      </c>
      <c r="AI147">
        <v>36291388</v>
      </c>
      <c r="AJ147">
        <v>163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">
      <c r="A148">
        <f>ROW(Source!A1531)</f>
        <v>1531</v>
      </c>
      <c r="B148">
        <v>36291395</v>
      </c>
      <c r="C148">
        <v>36291384</v>
      </c>
      <c r="D148">
        <v>34889276</v>
      </c>
      <c r="E148">
        <v>1</v>
      </c>
      <c r="F148">
        <v>1</v>
      </c>
      <c r="G148">
        <v>23</v>
      </c>
      <c r="H148">
        <v>3</v>
      </c>
      <c r="I148" t="s">
        <v>293</v>
      </c>
      <c r="J148" t="s">
        <v>296</v>
      </c>
      <c r="K148" t="s">
        <v>294</v>
      </c>
      <c r="L148">
        <v>1346</v>
      </c>
      <c r="N148">
        <v>1009</v>
      </c>
      <c r="O148" t="s">
        <v>295</v>
      </c>
      <c r="P148" t="s">
        <v>295</v>
      </c>
      <c r="Q148">
        <v>1</v>
      </c>
      <c r="X148">
        <v>6.6</v>
      </c>
      <c r="Y148">
        <v>123.47</v>
      </c>
      <c r="Z148">
        <v>0</v>
      </c>
      <c r="AA148">
        <v>0</v>
      </c>
      <c r="AB148">
        <v>0</v>
      </c>
      <c r="AC148">
        <v>0</v>
      </c>
      <c r="AD148">
        <v>1</v>
      </c>
      <c r="AE148">
        <v>0</v>
      </c>
      <c r="AF148" t="s">
        <v>3</v>
      </c>
      <c r="AG148">
        <v>6.6</v>
      </c>
      <c r="AH148">
        <v>2</v>
      </c>
      <c r="AI148">
        <v>36291389</v>
      </c>
      <c r="AJ148">
        <v>164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</row>
    <row r="149" spans="1:44" x14ac:dyDescent="0.2">
      <c r="A149">
        <f>ROW(Source!A1534)</f>
        <v>1534</v>
      </c>
      <c r="B149">
        <v>36291402</v>
      </c>
      <c r="C149">
        <v>36291398</v>
      </c>
      <c r="D149">
        <v>34861490</v>
      </c>
      <c r="E149">
        <v>23</v>
      </c>
      <c r="F149">
        <v>1</v>
      </c>
      <c r="G149">
        <v>23</v>
      </c>
      <c r="H149">
        <v>1</v>
      </c>
      <c r="I149" t="s">
        <v>348</v>
      </c>
      <c r="J149" t="s">
        <v>3</v>
      </c>
      <c r="K149" t="s">
        <v>349</v>
      </c>
      <c r="L149">
        <v>1191</v>
      </c>
      <c r="N149">
        <v>1013</v>
      </c>
      <c r="O149" t="s">
        <v>350</v>
      </c>
      <c r="P149" t="s">
        <v>350</v>
      </c>
      <c r="Q149">
        <v>1</v>
      </c>
      <c r="X149">
        <v>0.23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1</v>
      </c>
      <c r="AE149">
        <v>1</v>
      </c>
      <c r="AF149" t="s">
        <v>3</v>
      </c>
      <c r="AG149">
        <v>0.23</v>
      </c>
      <c r="AH149">
        <v>2</v>
      </c>
      <c r="AI149">
        <v>36291399</v>
      </c>
      <c r="AJ149">
        <v>166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>
        <f>ROW(Source!A1534)</f>
        <v>1534</v>
      </c>
      <c r="B150">
        <v>36291403</v>
      </c>
      <c r="C150">
        <v>36291398</v>
      </c>
      <c r="D150">
        <v>34886138</v>
      </c>
      <c r="E150">
        <v>1</v>
      </c>
      <c r="F150">
        <v>1</v>
      </c>
      <c r="G150">
        <v>23</v>
      </c>
      <c r="H150">
        <v>2</v>
      </c>
      <c r="I150" t="s">
        <v>458</v>
      </c>
      <c r="J150" t="s">
        <v>459</v>
      </c>
      <c r="K150" t="s">
        <v>460</v>
      </c>
      <c r="L150">
        <v>1368</v>
      </c>
      <c r="N150">
        <v>1011</v>
      </c>
      <c r="O150" t="s">
        <v>354</v>
      </c>
      <c r="P150" t="s">
        <v>354</v>
      </c>
      <c r="Q150">
        <v>1</v>
      </c>
      <c r="X150">
        <v>0.06</v>
      </c>
      <c r="Y150">
        <v>0</v>
      </c>
      <c r="Z150">
        <v>1806.54</v>
      </c>
      <c r="AA150">
        <v>351.75</v>
      </c>
      <c r="AB150">
        <v>0</v>
      </c>
      <c r="AC150">
        <v>0</v>
      </c>
      <c r="AD150">
        <v>1</v>
      </c>
      <c r="AE150">
        <v>0</v>
      </c>
      <c r="AF150" t="s">
        <v>3</v>
      </c>
      <c r="AG150">
        <v>0.06</v>
      </c>
      <c r="AH150">
        <v>2</v>
      </c>
      <c r="AI150">
        <v>36291400</v>
      </c>
      <c r="AJ150">
        <v>167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>
        <f>ROW(Source!A1534)</f>
        <v>1534</v>
      </c>
      <c r="B151">
        <v>36291404</v>
      </c>
      <c r="C151">
        <v>36291398</v>
      </c>
      <c r="D151">
        <v>34887336</v>
      </c>
      <c r="E151">
        <v>1</v>
      </c>
      <c r="F151">
        <v>1</v>
      </c>
      <c r="G151">
        <v>23</v>
      </c>
      <c r="H151">
        <v>3</v>
      </c>
      <c r="I151" t="s">
        <v>461</v>
      </c>
      <c r="J151" t="s">
        <v>462</v>
      </c>
      <c r="K151" t="s">
        <v>463</v>
      </c>
      <c r="L151">
        <v>1348</v>
      </c>
      <c r="N151">
        <v>1009</v>
      </c>
      <c r="O151" t="s">
        <v>171</v>
      </c>
      <c r="P151" t="s">
        <v>171</v>
      </c>
      <c r="Q151">
        <v>1000</v>
      </c>
      <c r="X151">
        <v>5.2999999999999998E-4</v>
      </c>
      <c r="Y151">
        <v>67600.97</v>
      </c>
      <c r="Z151">
        <v>0</v>
      </c>
      <c r="AA151">
        <v>0</v>
      </c>
      <c r="AB151">
        <v>0</v>
      </c>
      <c r="AC151">
        <v>0</v>
      </c>
      <c r="AD151">
        <v>1</v>
      </c>
      <c r="AE151">
        <v>0</v>
      </c>
      <c r="AF151" t="s">
        <v>3</v>
      </c>
      <c r="AG151">
        <v>5.2999999999999998E-4</v>
      </c>
      <c r="AH151">
        <v>2</v>
      </c>
      <c r="AI151">
        <v>36291401</v>
      </c>
      <c r="AJ151">
        <v>168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ROW(Source!A1641)</f>
        <v>1641</v>
      </c>
      <c r="B152">
        <v>36291573</v>
      </c>
      <c r="C152">
        <v>36291571</v>
      </c>
      <c r="D152">
        <v>34861490</v>
      </c>
      <c r="E152">
        <v>23</v>
      </c>
      <c r="F152">
        <v>1</v>
      </c>
      <c r="G152">
        <v>23</v>
      </c>
      <c r="H152">
        <v>1</v>
      </c>
      <c r="I152" t="s">
        <v>348</v>
      </c>
      <c r="J152" t="s">
        <v>3</v>
      </c>
      <c r="K152" t="s">
        <v>349</v>
      </c>
      <c r="L152">
        <v>1191</v>
      </c>
      <c r="N152">
        <v>1013</v>
      </c>
      <c r="O152" t="s">
        <v>350</v>
      </c>
      <c r="P152" t="s">
        <v>350</v>
      </c>
      <c r="Q152">
        <v>1</v>
      </c>
      <c r="X152">
        <v>76.7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1</v>
      </c>
      <c r="AE152">
        <v>1</v>
      </c>
      <c r="AF152" t="s">
        <v>3</v>
      </c>
      <c r="AG152">
        <v>76.7</v>
      </c>
      <c r="AH152">
        <v>2</v>
      </c>
      <c r="AI152">
        <v>36291572</v>
      </c>
      <c r="AJ152">
        <v>169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">
      <c r="A153">
        <f>ROW(Source!A1642)</f>
        <v>1642</v>
      </c>
      <c r="B153">
        <v>36291576</v>
      </c>
      <c r="C153">
        <v>36291574</v>
      </c>
      <c r="D153">
        <v>34885903</v>
      </c>
      <c r="E153">
        <v>1</v>
      </c>
      <c r="F153">
        <v>1</v>
      </c>
      <c r="G153">
        <v>23</v>
      </c>
      <c r="H153">
        <v>2</v>
      </c>
      <c r="I153" t="s">
        <v>421</v>
      </c>
      <c r="J153" t="s">
        <v>422</v>
      </c>
      <c r="K153" t="s">
        <v>423</v>
      </c>
      <c r="L153">
        <v>1368</v>
      </c>
      <c r="N153">
        <v>1011</v>
      </c>
      <c r="O153" t="s">
        <v>354</v>
      </c>
      <c r="P153" t="s">
        <v>354</v>
      </c>
      <c r="Q153">
        <v>1</v>
      </c>
      <c r="X153">
        <v>5.3699999999999998E-2</v>
      </c>
      <c r="Y153">
        <v>0</v>
      </c>
      <c r="Z153">
        <v>1367.15</v>
      </c>
      <c r="AA153">
        <v>410.31</v>
      </c>
      <c r="AB153">
        <v>0</v>
      </c>
      <c r="AC153">
        <v>0</v>
      </c>
      <c r="AD153">
        <v>1</v>
      </c>
      <c r="AE153">
        <v>0</v>
      </c>
      <c r="AF153" t="s">
        <v>3</v>
      </c>
      <c r="AG153">
        <v>5.3699999999999998E-2</v>
      </c>
      <c r="AH153">
        <v>2</v>
      </c>
      <c r="AI153">
        <v>36291575</v>
      </c>
      <c r="AJ153">
        <v>170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 x14ac:dyDescent="0.2">
      <c r="A154">
        <f>ROW(Source!A1643)</f>
        <v>1643</v>
      </c>
      <c r="B154">
        <v>36291580</v>
      </c>
      <c r="C154">
        <v>36291577</v>
      </c>
      <c r="D154">
        <v>34886658</v>
      </c>
      <c r="E154">
        <v>1</v>
      </c>
      <c r="F154">
        <v>1</v>
      </c>
      <c r="G154">
        <v>23</v>
      </c>
      <c r="H154">
        <v>2</v>
      </c>
      <c r="I154" t="s">
        <v>424</v>
      </c>
      <c r="J154" t="s">
        <v>425</v>
      </c>
      <c r="K154" t="s">
        <v>426</v>
      </c>
      <c r="L154">
        <v>1368</v>
      </c>
      <c r="N154">
        <v>1011</v>
      </c>
      <c r="O154" t="s">
        <v>354</v>
      </c>
      <c r="P154" t="s">
        <v>354</v>
      </c>
      <c r="Q154">
        <v>1</v>
      </c>
      <c r="X154">
        <v>0.02</v>
      </c>
      <c r="Y154">
        <v>0</v>
      </c>
      <c r="Z154">
        <v>905.74</v>
      </c>
      <c r="AA154">
        <v>271.23</v>
      </c>
      <c r="AB154">
        <v>0</v>
      </c>
      <c r="AC154">
        <v>0</v>
      </c>
      <c r="AD154">
        <v>1</v>
      </c>
      <c r="AE154">
        <v>0</v>
      </c>
      <c r="AF154" t="s">
        <v>3</v>
      </c>
      <c r="AG154">
        <v>0.02</v>
      </c>
      <c r="AH154">
        <v>2</v>
      </c>
      <c r="AI154">
        <v>36291578</v>
      </c>
      <c r="AJ154">
        <v>171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 x14ac:dyDescent="0.2">
      <c r="A155">
        <f>ROW(Source!A1643)</f>
        <v>1643</v>
      </c>
      <c r="B155">
        <v>36291581</v>
      </c>
      <c r="C155">
        <v>36291577</v>
      </c>
      <c r="D155">
        <v>34886659</v>
      </c>
      <c r="E155">
        <v>1</v>
      </c>
      <c r="F155">
        <v>1</v>
      </c>
      <c r="G155">
        <v>23</v>
      </c>
      <c r="H155">
        <v>2</v>
      </c>
      <c r="I155" t="s">
        <v>427</v>
      </c>
      <c r="J155" t="s">
        <v>428</v>
      </c>
      <c r="K155" t="s">
        <v>429</v>
      </c>
      <c r="L155">
        <v>1368</v>
      </c>
      <c r="N155">
        <v>1011</v>
      </c>
      <c r="O155" t="s">
        <v>354</v>
      </c>
      <c r="P155" t="s">
        <v>354</v>
      </c>
      <c r="Q155">
        <v>1</v>
      </c>
      <c r="X155">
        <v>1.7999999999999999E-2</v>
      </c>
      <c r="Y155">
        <v>0</v>
      </c>
      <c r="Z155">
        <v>950.87</v>
      </c>
      <c r="AA155">
        <v>271.5</v>
      </c>
      <c r="AB155">
        <v>0</v>
      </c>
      <c r="AC155">
        <v>0</v>
      </c>
      <c r="AD155">
        <v>1</v>
      </c>
      <c r="AE155">
        <v>0</v>
      </c>
      <c r="AF155" t="s">
        <v>3</v>
      </c>
      <c r="AG155">
        <v>1.7999999999999999E-2</v>
      </c>
      <c r="AH155">
        <v>2</v>
      </c>
      <c r="AI155">
        <v>36291579</v>
      </c>
      <c r="AJ155">
        <v>172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 x14ac:dyDescent="0.2">
      <c r="A156">
        <f>ROW(Source!A1644)</f>
        <v>1644</v>
      </c>
      <c r="B156">
        <v>36291584</v>
      </c>
      <c r="C156">
        <v>36291582</v>
      </c>
      <c r="D156">
        <v>34861490</v>
      </c>
      <c r="E156">
        <v>23</v>
      </c>
      <c r="F156">
        <v>1</v>
      </c>
      <c r="G156">
        <v>23</v>
      </c>
      <c r="H156">
        <v>1</v>
      </c>
      <c r="I156" t="s">
        <v>348</v>
      </c>
      <c r="J156" t="s">
        <v>3</v>
      </c>
      <c r="K156" t="s">
        <v>349</v>
      </c>
      <c r="L156">
        <v>1191</v>
      </c>
      <c r="N156">
        <v>1013</v>
      </c>
      <c r="O156" t="s">
        <v>350</v>
      </c>
      <c r="P156" t="s">
        <v>350</v>
      </c>
      <c r="Q156">
        <v>1</v>
      </c>
      <c r="X156">
        <v>1.02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1</v>
      </c>
      <c r="AE156">
        <v>1</v>
      </c>
      <c r="AF156" t="s">
        <v>3</v>
      </c>
      <c r="AG156">
        <v>1.02</v>
      </c>
      <c r="AH156">
        <v>2</v>
      </c>
      <c r="AI156">
        <v>36291583</v>
      </c>
      <c r="AJ156">
        <v>173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</row>
    <row r="157" spans="1:44" x14ac:dyDescent="0.2">
      <c r="A157">
        <f>ROW(Source!A1645)</f>
        <v>1645</v>
      </c>
      <c r="B157">
        <v>36291588</v>
      </c>
      <c r="C157">
        <v>36291585</v>
      </c>
      <c r="D157">
        <v>34886658</v>
      </c>
      <c r="E157">
        <v>1</v>
      </c>
      <c r="F157">
        <v>1</v>
      </c>
      <c r="G157">
        <v>23</v>
      </c>
      <c r="H157">
        <v>2</v>
      </c>
      <c r="I157" t="s">
        <v>424</v>
      </c>
      <c r="J157" t="s">
        <v>425</v>
      </c>
      <c r="K157" t="s">
        <v>426</v>
      </c>
      <c r="L157">
        <v>1368</v>
      </c>
      <c r="N157">
        <v>1011</v>
      </c>
      <c r="O157" t="s">
        <v>354</v>
      </c>
      <c r="P157" t="s">
        <v>354</v>
      </c>
      <c r="Q157">
        <v>1</v>
      </c>
      <c r="X157">
        <v>5.3999999999999999E-2</v>
      </c>
      <c r="Y157">
        <v>0</v>
      </c>
      <c r="Z157">
        <v>905.74</v>
      </c>
      <c r="AA157">
        <v>271.23</v>
      </c>
      <c r="AB157">
        <v>0</v>
      </c>
      <c r="AC157">
        <v>0</v>
      </c>
      <c r="AD157">
        <v>1</v>
      </c>
      <c r="AE157">
        <v>0</v>
      </c>
      <c r="AF157" t="s">
        <v>3</v>
      </c>
      <c r="AG157">
        <v>5.3999999999999999E-2</v>
      </c>
      <c r="AH157">
        <v>2</v>
      </c>
      <c r="AI157">
        <v>36291586</v>
      </c>
      <c r="AJ157">
        <v>174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</row>
    <row r="158" spans="1:44" x14ac:dyDescent="0.2">
      <c r="A158">
        <f>ROW(Source!A1645)</f>
        <v>1645</v>
      </c>
      <c r="B158">
        <v>36291589</v>
      </c>
      <c r="C158">
        <v>36291585</v>
      </c>
      <c r="D158">
        <v>34886659</v>
      </c>
      <c r="E158">
        <v>1</v>
      </c>
      <c r="F158">
        <v>1</v>
      </c>
      <c r="G158">
        <v>23</v>
      </c>
      <c r="H158">
        <v>2</v>
      </c>
      <c r="I158" t="s">
        <v>427</v>
      </c>
      <c r="J158" t="s">
        <v>428</v>
      </c>
      <c r="K158" t="s">
        <v>429</v>
      </c>
      <c r="L158">
        <v>1368</v>
      </c>
      <c r="N158">
        <v>1011</v>
      </c>
      <c r="O158" t="s">
        <v>354</v>
      </c>
      <c r="P158" t="s">
        <v>354</v>
      </c>
      <c r="Q158">
        <v>1</v>
      </c>
      <c r="X158">
        <v>5.5E-2</v>
      </c>
      <c r="Y158">
        <v>0</v>
      </c>
      <c r="Z158">
        <v>950.87</v>
      </c>
      <c r="AA158">
        <v>271.5</v>
      </c>
      <c r="AB158">
        <v>0</v>
      </c>
      <c r="AC158">
        <v>0</v>
      </c>
      <c r="AD158">
        <v>1</v>
      </c>
      <c r="AE158">
        <v>0</v>
      </c>
      <c r="AF158" t="s">
        <v>3</v>
      </c>
      <c r="AG158">
        <v>5.5E-2</v>
      </c>
      <c r="AH158">
        <v>2</v>
      </c>
      <c r="AI158">
        <v>36291587</v>
      </c>
      <c r="AJ158">
        <v>175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 x14ac:dyDescent="0.2">
      <c r="A159">
        <f>ROW(Source!A1646)</f>
        <v>1646</v>
      </c>
      <c r="B159">
        <v>36291593</v>
      </c>
      <c r="C159">
        <v>36291590</v>
      </c>
      <c r="D159">
        <v>34886658</v>
      </c>
      <c r="E159">
        <v>1</v>
      </c>
      <c r="F159">
        <v>1</v>
      </c>
      <c r="G159">
        <v>23</v>
      </c>
      <c r="H159">
        <v>2</v>
      </c>
      <c r="I159" t="s">
        <v>424</v>
      </c>
      <c r="J159" t="s">
        <v>425</v>
      </c>
      <c r="K159" t="s">
        <v>426</v>
      </c>
      <c r="L159">
        <v>1368</v>
      </c>
      <c r="N159">
        <v>1011</v>
      </c>
      <c r="O159" t="s">
        <v>354</v>
      </c>
      <c r="P159" t="s">
        <v>354</v>
      </c>
      <c r="Q159">
        <v>1</v>
      </c>
      <c r="X159">
        <v>0.01</v>
      </c>
      <c r="Y159">
        <v>0</v>
      </c>
      <c r="Z159">
        <v>905.74</v>
      </c>
      <c r="AA159">
        <v>271.23</v>
      </c>
      <c r="AB159">
        <v>0</v>
      </c>
      <c r="AC159">
        <v>0</v>
      </c>
      <c r="AD159">
        <v>1</v>
      </c>
      <c r="AE159">
        <v>0</v>
      </c>
      <c r="AF159" t="s">
        <v>186</v>
      </c>
      <c r="AG159">
        <v>0.26</v>
      </c>
      <c r="AH159">
        <v>2</v>
      </c>
      <c r="AI159">
        <v>36291591</v>
      </c>
      <c r="AJ159">
        <v>176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 x14ac:dyDescent="0.2">
      <c r="A160">
        <f>ROW(Source!A1646)</f>
        <v>1646</v>
      </c>
      <c r="B160">
        <v>36291594</v>
      </c>
      <c r="C160">
        <v>36291590</v>
      </c>
      <c r="D160">
        <v>34886659</v>
      </c>
      <c r="E160">
        <v>1</v>
      </c>
      <c r="F160">
        <v>1</v>
      </c>
      <c r="G160">
        <v>23</v>
      </c>
      <c r="H160">
        <v>2</v>
      </c>
      <c r="I160" t="s">
        <v>427</v>
      </c>
      <c r="J160" t="s">
        <v>428</v>
      </c>
      <c r="K160" t="s">
        <v>429</v>
      </c>
      <c r="L160">
        <v>1368</v>
      </c>
      <c r="N160">
        <v>1011</v>
      </c>
      <c r="O160" t="s">
        <v>354</v>
      </c>
      <c r="P160" t="s">
        <v>354</v>
      </c>
      <c r="Q160">
        <v>1</v>
      </c>
      <c r="X160">
        <v>8.0000000000000002E-3</v>
      </c>
      <c r="Y160">
        <v>0</v>
      </c>
      <c r="Z160">
        <v>950.87</v>
      </c>
      <c r="AA160">
        <v>271.5</v>
      </c>
      <c r="AB160">
        <v>0</v>
      </c>
      <c r="AC160">
        <v>0</v>
      </c>
      <c r="AD160">
        <v>1</v>
      </c>
      <c r="AE160">
        <v>0</v>
      </c>
      <c r="AF160" t="s">
        <v>186</v>
      </c>
      <c r="AG160">
        <v>0.20800000000000002</v>
      </c>
      <c r="AH160">
        <v>2</v>
      </c>
      <c r="AI160">
        <v>36291592</v>
      </c>
      <c r="AJ160">
        <v>177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 x14ac:dyDescent="0.2">
      <c r="A161">
        <f>ROW(Source!A1682)</f>
        <v>1682</v>
      </c>
      <c r="B161">
        <v>36291660</v>
      </c>
      <c r="C161">
        <v>36291651</v>
      </c>
      <c r="D161">
        <v>34861490</v>
      </c>
      <c r="E161">
        <v>23</v>
      </c>
      <c r="F161">
        <v>1</v>
      </c>
      <c r="G161">
        <v>23</v>
      </c>
      <c r="H161">
        <v>1</v>
      </c>
      <c r="I161" t="s">
        <v>348</v>
      </c>
      <c r="J161" t="s">
        <v>3</v>
      </c>
      <c r="K161" t="s">
        <v>349</v>
      </c>
      <c r="L161">
        <v>1191</v>
      </c>
      <c r="N161">
        <v>1013</v>
      </c>
      <c r="O161" t="s">
        <v>350</v>
      </c>
      <c r="P161" t="s">
        <v>350</v>
      </c>
      <c r="Q161">
        <v>1</v>
      </c>
      <c r="X161">
        <v>16.559999999999999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1</v>
      </c>
      <c r="AE161">
        <v>1</v>
      </c>
      <c r="AF161" t="s">
        <v>3</v>
      </c>
      <c r="AG161">
        <v>16.559999999999999</v>
      </c>
      <c r="AH161">
        <v>2</v>
      </c>
      <c r="AI161">
        <v>36291652</v>
      </c>
      <c r="AJ161">
        <v>178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2">
      <c r="A162">
        <f>ROW(Source!A1682)</f>
        <v>1682</v>
      </c>
      <c r="B162">
        <v>36291661</v>
      </c>
      <c r="C162">
        <v>36291651</v>
      </c>
      <c r="D162">
        <v>34885945</v>
      </c>
      <c r="E162">
        <v>1</v>
      </c>
      <c r="F162">
        <v>1</v>
      </c>
      <c r="G162">
        <v>23</v>
      </c>
      <c r="H162">
        <v>2</v>
      </c>
      <c r="I162" t="s">
        <v>430</v>
      </c>
      <c r="J162" t="s">
        <v>431</v>
      </c>
      <c r="K162" t="s">
        <v>432</v>
      </c>
      <c r="L162">
        <v>1368</v>
      </c>
      <c r="N162">
        <v>1011</v>
      </c>
      <c r="O162" t="s">
        <v>354</v>
      </c>
      <c r="P162" t="s">
        <v>354</v>
      </c>
      <c r="Q162">
        <v>1</v>
      </c>
      <c r="X162">
        <v>2.08</v>
      </c>
      <c r="Y162">
        <v>0</v>
      </c>
      <c r="Z162">
        <v>1095.69</v>
      </c>
      <c r="AA162">
        <v>472.96</v>
      </c>
      <c r="AB162">
        <v>0</v>
      </c>
      <c r="AC162">
        <v>0</v>
      </c>
      <c r="AD162">
        <v>1</v>
      </c>
      <c r="AE162">
        <v>0</v>
      </c>
      <c r="AF162" t="s">
        <v>3</v>
      </c>
      <c r="AG162">
        <v>2.08</v>
      </c>
      <c r="AH162">
        <v>2</v>
      </c>
      <c r="AI162">
        <v>36291653</v>
      </c>
      <c r="AJ162">
        <v>179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</row>
    <row r="163" spans="1:44" x14ac:dyDescent="0.2">
      <c r="A163">
        <f>ROW(Source!A1682)</f>
        <v>1682</v>
      </c>
      <c r="B163">
        <v>36291662</v>
      </c>
      <c r="C163">
        <v>36291651</v>
      </c>
      <c r="D163">
        <v>34886098</v>
      </c>
      <c r="E163">
        <v>1</v>
      </c>
      <c r="F163">
        <v>1</v>
      </c>
      <c r="G163">
        <v>23</v>
      </c>
      <c r="H163">
        <v>2</v>
      </c>
      <c r="I163" t="s">
        <v>433</v>
      </c>
      <c r="J163" t="s">
        <v>434</v>
      </c>
      <c r="K163" t="s">
        <v>435</v>
      </c>
      <c r="L163">
        <v>1368</v>
      </c>
      <c r="N163">
        <v>1011</v>
      </c>
      <c r="O163" t="s">
        <v>354</v>
      </c>
      <c r="P163" t="s">
        <v>354</v>
      </c>
      <c r="Q163">
        <v>1</v>
      </c>
      <c r="X163">
        <v>2.08</v>
      </c>
      <c r="Y163">
        <v>0</v>
      </c>
      <c r="Z163">
        <v>388.78</v>
      </c>
      <c r="AA163">
        <v>184.33</v>
      </c>
      <c r="AB163">
        <v>0</v>
      </c>
      <c r="AC163">
        <v>0</v>
      </c>
      <c r="AD163">
        <v>1</v>
      </c>
      <c r="AE163">
        <v>0</v>
      </c>
      <c r="AF163" t="s">
        <v>3</v>
      </c>
      <c r="AG163">
        <v>2.08</v>
      </c>
      <c r="AH163">
        <v>2</v>
      </c>
      <c r="AI163">
        <v>36291654</v>
      </c>
      <c r="AJ163">
        <v>180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</row>
    <row r="164" spans="1:44" x14ac:dyDescent="0.2">
      <c r="A164">
        <f>ROW(Source!A1682)</f>
        <v>1682</v>
      </c>
      <c r="B164">
        <v>36291663</v>
      </c>
      <c r="C164">
        <v>36291651</v>
      </c>
      <c r="D164">
        <v>34886101</v>
      </c>
      <c r="E164">
        <v>1</v>
      </c>
      <c r="F164">
        <v>1</v>
      </c>
      <c r="G164">
        <v>23</v>
      </c>
      <c r="H164">
        <v>2</v>
      </c>
      <c r="I164" t="s">
        <v>397</v>
      </c>
      <c r="J164" t="s">
        <v>398</v>
      </c>
      <c r="K164" t="s">
        <v>399</v>
      </c>
      <c r="L164">
        <v>1368</v>
      </c>
      <c r="N164">
        <v>1011</v>
      </c>
      <c r="O164" t="s">
        <v>354</v>
      </c>
      <c r="P164" t="s">
        <v>354</v>
      </c>
      <c r="Q164">
        <v>1</v>
      </c>
      <c r="X164">
        <v>0.81</v>
      </c>
      <c r="Y164">
        <v>0</v>
      </c>
      <c r="Z164">
        <v>1869.26</v>
      </c>
      <c r="AA164">
        <v>392.58</v>
      </c>
      <c r="AB164">
        <v>0</v>
      </c>
      <c r="AC164">
        <v>0</v>
      </c>
      <c r="AD164">
        <v>1</v>
      </c>
      <c r="AE164">
        <v>0</v>
      </c>
      <c r="AF164" t="s">
        <v>3</v>
      </c>
      <c r="AG164">
        <v>0.81</v>
      </c>
      <c r="AH164">
        <v>2</v>
      </c>
      <c r="AI164">
        <v>36291655</v>
      </c>
      <c r="AJ164">
        <v>181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</row>
    <row r="165" spans="1:44" x14ac:dyDescent="0.2">
      <c r="A165">
        <f>ROW(Source!A1682)</f>
        <v>1682</v>
      </c>
      <c r="B165">
        <v>36291664</v>
      </c>
      <c r="C165">
        <v>36291651</v>
      </c>
      <c r="D165">
        <v>34886125</v>
      </c>
      <c r="E165">
        <v>1</v>
      </c>
      <c r="F165">
        <v>1</v>
      </c>
      <c r="G165">
        <v>23</v>
      </c>
      <c r="H165">
        <v>2</v>
      </c>
      <c r="I165" t="s">
        <v>406</v>
      </c>
      <c r="J165" t="s">
        <v>407</v>
      </c>
      <c r="K165" t="s">
        <v>408</v>
      </c>
      <c r="L165">
        <v>1368</v>
      </c>
      <c r="N165">
        <v>1011</v>
      </c>
      <c r="O165" t="s">
        <v>354</v>
      </c>
      <c r="P165" t="s">
        <v>354</v>
      </c>
      <c r="Q165">
        <v>1</v>
      </c>
      <c r="X165">
        <v>1.94</v>
      </c>
      <c r="Y165">
        <v>0</v>
      </c>
      <c r="Z165">
        <v>1297.54</v>
      </c>
      <c r="AA165">
        <v>549.04</v>
      </c>
      <c r="AB165">
        <v>0</v>
      </c>
      <c r="AC165">
        <v>0</v>
      </c>
      <c r="AD165">
        <v>1</v>
      </c>
      <c r="AE165">
        <v>0</v>
      </c>
      <c r="AF165" t="s">
        <v>3</v>
      </c>
      <c r="AG165">
        <v>1.94</v>
      </c>
      <c r="AH165">
        <v>2</v>
      </c>
      <c r="AI165">
        <v>36291656</v>
      </c>
      <c r="AJ165">
        <v>182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 x14ac:dyDescent="0.2">
      <c r="A166">
        <f>ROW(Source!A1682)</f>
        <v>1682</v>
      </c>
      <c r="B166">
        <v>36291665</v>
      </c>
      <c r="C166">
        <v>36291651</v>
      </c>
      <c r="D166">
        <v>34886091</v>
      </c>
      <c r="E166">
        <v>1</v>
      </c>
      <c r="F166">
        <v>1</v>
      </c>
      <c r="G166">
        <v>23</v>
      </c>
      <c r="H166">
        <v>2</v>
      </c>
      <c r="I166" t="s">
        <v>409</v>
      </c>
      <c r="J166" t="s">
        <v>410</v>
      </c>
      <c r="K166" t="s">
        <v>411</v>
      </c>
      <c r="L166">
        <v>1368</v>
      </c>
      <c r="N166">
        <v>1011</v>
      </c>
      <c r="O166" t="s">
        <v>354</v>
      </c>
      <c r="P166" t="s">
        <v>354</v>
      </c>
      <c r="Q166">
        <v>1</v>
      </c>
      <c r="X166">
        <v>0.65</v>
      </c>
      <c r="Y166">
        <v>0</v>
      </c>
      <c r="Z166">
        <v>1772.7</v>
      </c>
      <c r="AA166">
        <v>583.58000000000004</v>
      </c>
      <c r="AB166">
        <v>0</v>
      </c>
      <c r="AC166">
        <v>0</v>
      </c>
      <c r="AD166">
        <v>1</v>
      </c>
      <c r="AE166">
        <v>0</v>
      </c>
      <c r="AF166" t="s">
        <v>3</v>
      </c>
      <c r="AG166">
        <v>0.65</v>
      </c>
      <c r="AH166">
        <v>2</v>
      </c>
      <c r="AI166">
        <v>36291657</v>
      </c>
      <c r="AJ166">
        <v>183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 x14ac:dyDescent="0.2">
      <c r="A167">
        <f>ROW(Source!A1682)</f>
        <v>1682</v>
      </c>
      <c r="B167">
        <v>36291666</v>
      </c>
      <c r="C167">
        <v>36291651</v>
      </c>
      <c r="D167">
        <v>34887992</v>
      </c>
      <c r="E167">
        <v>1</v>
      </c>
      <c r="F167">
        <v>1</v>
      </c>
      <c r="G167">
        <v>23</v>
      </c>
      <c r="H167">
        <v>3</v>
      </c>
      <c r="I167" t="s">
        <v>436</v>
      </c>
      <c r="J167" t="s">
        <v>437</v>
      </c>
      <c r="K167" t="s">
        <v>438</v>
      </c>
      <c r="L167">
        <v>1339</v>
      </c>
      <c r="N167">
        <v>1007</v>
      </c>
      <c r="O167" t="s">
        <v>125</v>
      </c>
      <c r="P167" t="s">
        <v>125</v>
      </c>
      <c r="Q167">
        <v>1</v>
      </c>
      <c r="X167">
        <v>110</v>
      </c>
      <c r="Y167">
        <v>600.76</v>
      </c>
      <c r="Z167">
        <v>0</v>
      </c>
      <c r="AA167">
        <v>0</v>
      </c>
      <c r="AB167">
        <v>0</v>
      </c>
      <c r="AC167">
        <v>0</v>
      </c>
      <c r="AD167">
        <v>1</v>
      </c>
      <c r="AE167">
        <v>0</v>
      </c>
      <c r="AF167" t="s">
        <v>3</v>
      </c>
      <c r="AG167">
        <v>110</v>
      </c>
      <c r="AH167">
        <v>2</v>
      </c>
      <c r="AI167">
        <v>36291658</v>
      </c>
      <c r="AJ167">
        <v>184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 x14ac:dyDescent="0.2">
      <c r="A168">
        <f>ROW(Source!A1682)</f>
        <v>1682</v>
      </c>
      <c r="B168">
        <v>36291667</v>
      </c>
      <c r="C168">
        <v>36291651</v>
      </c>
      <c r="D168">
        <v>34888734</v>
      </c>
      <c r="E168">
        <v>1</v>
      </c>
      <c r="F168">
        <v>1</v>
      </c>
      <c r="G168">
        <v>23</v>
      </c>
      <c r="H168">
        <v>3</v>
      </c>
      <c r="I168" t="s">
        <v>415</v>
      </c>
      <c r="J168" t="s">
        <v>416</v>
      </c>
      <c r="K168" t="s">
        <v>417</v>
      </c>
      <c r="L168">
        <v>1339</v>
      </c>
      <c r="N168">
        <v>1007</v>
      </c>
      <c r="O168" t="s">
        <v>125</v>
      </c>
      <c r="P168" t="s">
        <v>125</v>
      </c>
      <c r="Q168">
        <v>1</v>
      </c>
      <c r="X168">
        <v>5</v>
      </c>
      <c r="Y168">
        <v>32.25</v>
      </c>
      <c r="Z168">
        <v>0</v>
      </c>
      <c r="AA168">
        <v>0</v>
      </c>
      <c r="AB168">
        <v>0</v>
      </c>
      <c r="AC168">
        <v>0</v>
      </c>
      <c r="AD168">
        <v>1</v>
      </c>
      <c r="AE168">
        <v>0</v>
      </c>
      <c r="AF168" t="s">
        <v>3</v>
      </c>
      <c r="AG168">
        <v>5</v>
      </c>
      <c r="AH168">
        <v>2</v>
      </c>
      <c r="AI168">
        <v>36291659</v>
      </c>
      <c r="AJ168">
        <v>185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4" x14ac:dyDescent="0.2">
      <c r="A169">
        <f>ROW(Source!A1683)</f>
        <v>1683</v>
      </c>
      <c r="B169">
        <v>36291673</v>
      </c>
      <c r="C169">
        <v>36291668</v>
      </c>
      <c r="D169">
        <v>34861490</v>
      </c>
      <c r="E169">
        <v>23</v>
      </c>
      <c r="F169">
        <v>1</v>
      </c>
      <c r="G169">
        <v>23</v>
      </c>
      <c r="H169">
        <v>1</v>
      </c>
      <c r="I169" t="s">
        <v>348</v>
      </c>
      <c r="J169" t="s">
        <v>3</v>
      </c>
      <c r="K169" t="s">
        <v>349</v>
      </c>
      <c r="L169">
        <v>1191</v>
      </c>
      <c r="N169">
        <v>1013</v>
      </c>
      <c r="O169" t="s">
        <v>350</v>
      </c>
      <c r="P169" t="s">
        <v>350</v>
      </c>
      <c r="Q169">
        <v>1</v>
      </c>
      <c r="X169">
        <v>80.27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1</v>
      </c>
      <c r="AE169">
        <v>1</v>
      </c>
      <c r="AF169" t="s">
        <v>3</v>
      </c>
      <c r="AG169">
        <v>80.27</v>
      </c>
      <c r="AH169">
        <v>2</v>
      </c>
      <c r="AI169">
        <v>36291669</v>
      </c>
      <c r="AJ169">
        <v>186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 x14ac:dyDescent="0.2">
      <c r="A170">
        <f>ROW(Source!A1683)</f>
        <v>1683</v>
      </c>
      <c r="B170">
        <v>36291674</v>
      </c>
      <c r="C170">
        <v>36291668</v>
      </c>
      <c r="D170">
        <v>34889639</v>
      </c>
      <c r="E170">
        <v>1</v>
      </c>
      <c r="F170">
        <v>1</v>
      </c>
      <c r="G170">
        <v>23</v>
      </c>
      <c r="H170">
        <v>3</v>
      </c>
      <c r="I170" t="s">
        <v>439</v>
      </c>
      <c r="J170" t="s">
        <v>440</v>
      </c>
      <c r="K170" t="s">
        <v>441</v>
      </c>
      <c r="L170">
        <v>1339</v>
      </c>
      <c r="N170">
        <v>1007</v>
      </c>
      <c r="O170" t="s">
        <v>125</v>
      </c>
      <c r="P170" t="s">
        <v>125</v>
      </c>
      <c r="Q170">
        <v>1</v>
      </c>
      <c r="X170">
        <v>5.9</v>
      </c>
      <c r="Y170">
        <v>3834.09</v>
      </c>
      <c r="Z170">
        <v>0</v>
      </c>
      <c r="AA170">
        <v>0</v>
      </c>
      <c r="AB170">
        <v>0</v>
      </c>
      <c r="AC170">
        <v>0</v>
      </c>
      <c r="AD170">
        <v>1</v>
      </c>
      <c r="AE170">
        <v>0</v>
      </c>
      <c r="AF170" t="s">
        <v>3</v>
      </c>
      <c r="AG170">
        <v>5.9</v>
      </c>
      <c r="AH170">
        <v>2</v>
      </c>
      <c r="AI170">
        <v>36291670</v>
      </c>
      <c r="AJ170">
        <v>187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</row>
    <row r="171" spans="1:44" x14ac:dyDescent="0.2">
      <c r="A171">
        <f>ROW(Source!A1683)</f>
        <v>1683</v>
      </c>
      <c r="B171">
        <v>36291675</v>
      </c>
      <c r="C171">
        <v>36291668</v>
      </c>
      <c r="D171">
        <v>34889715</v>
      </c>
      <c r="E171">
        <v>1</v>
      </c>
      <c r="F171">
        <v>1</v>
      </c>
      <c r="G171">
        <v>23</v>
      </c>
      <c r="H171">
        <v>3</v>
      </c>
      <c r="I171" t="s">
        <v>391</v>
      </c>
      <c r="J171" t="s">
        <v>392</v>
      </c>
      <c r="K171" t="s">
        <v>393</v>
      </c>
      <c r="L171">
        <v>1339</v>
      </c>
      <c r="N171">
        <v>1007</v>
      </c>
      <c r="O171" t="s">
        <v>125</v>
      </c>
      <c r="P171" t="s">
        <v>125</v>
      </c>
      <c r="Q171">
        <v>1</v>
      </c>
      <c r="X171">
        <v>0.06</v>
      </c>
      <c r="Y171">
        <v>3100.91</v>
      </c>
      <c r="Z171">
        <v>0</v>
      </c>
      <c r="AA171">
        <v>0</v>
      </c>
      <c r="AB171">
        <v>0</v>
      </c>
      <c r="AC171">
        <v>0</v>
      </c>
      <c r="AD171">
        <v>1</v>
      </c>
      <c r="AE171">
        <v>0</v>
      </c>
      <c r="AF171" t="s">
        <v>3</v>
      </c>
      <c r="AG171">
        <v>0.06</v>
      </c>
      <c r="AH171">
        <v>2</v>
      </c>
      <c r="AI171">
        <v>36291671</v>
      </c>
      <c r="AJ171">
        <v>188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</row>
    <row r="172" spans="1:44" x14ac:dyDescent="0.2">
      <c r="A172">
        <f>ROW(Source!A1683)</f>
        <v>1683</v>
      </c>
      <c r="B172">
        <v>36291676</v>
      </c>
      <c r="C172">
        <v>36291668</v>
      </c>
      <c r="D172">
        <v>34890416</v>
      </c>
      <c r="E172">
        <v>1</v>
      </c>
      <c r="F172">
        <v>1</v>
      </c>
      <c r="G172">
        <v>23</v>
      </c>
      <c r="H172">
        <v>3</v>
      </c>
      <c r="I172" t="s">
        <v>442</v>
      </c>
      <c r="J172" t="s">
        <v>443</v>
      </c>
      <c r="K172" t="s">
        <v>444</v>
      </c>
      <c r="L172">
        <v>1339</v>
      </c>
      <c r="N172">
        <v>1007</v>
      </c>
      <c r="O172" t="s">
        <v>125</v>
      </c>
      <c r="P172" t="s">
        <v>125</v>
      </c>
      <c r="Q172">
        <v>1</v>
      </c>
      <c r="X172">
        <v>4.3</v>
      </c>
      <c r="Y172">
        <v>6132.93</v>
      </c>
      <c r="Z172">
        <v>0</v>
      </c>
      <c r="AA172">
        <v>0</v>
      </c>
      <c r="AB172">
        <v>0</v>
      </c>
      <c r="AC172">
        <v>0</v>
      </c>
      <c r="AD172">
        <v>1</v>
      </c>
      <c r="AE172">
        <v>0</v>
      </c>
      <c r="AF172" t="s">
        <v>3</v>
      </c>
      <c r="AG172">
        <v>4.3</v>
      </c>
      <c r="AH172">
        <v>2</v>
      </c>
      <c r="AI172">
        <v>36291672</v>
      </c>
      <c r="AJ172">
        <v>189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</row>
    <row r="173" spans="1:44" x14ac:dyDescent="0.2">
      <c r="A173">
        <f>ROW(Source!A1718)</f>
        <v>1718</v>
      </c>
      <c r="B173">
        <v>36291741</v>
      </c>
      <c r="C173">
        <v>36291732</v>
      </c>
      <c r="D173">
        <v>34861490</v>
      </c>
      <c r="E173">
        <v>23</v>
      </c>
      <c r="F173">
        <v>1</v>
      </c>
      <c r="G173">
        <v>23</v>
      </c>
      <c r="H173">
        <v>1</v>
      </c>
      <c r="I173" t="s">
        <v>348</v>
      </c>
      <c r="J173" t="s">
        <v>3</v>
      </c>
      <c r="K173" t="s">
        <v>349</v>
      </c>
      <c r="L173">
        <v>1191</v>
      </c>
      <c r="N173">
        <v>1013</v>
      </c>
      <c r="O173" t="s">
        <v>350</v>
      </c>
      <c r="P173" t="s">
        <v>350</v>
      </c>
      <c r="Q173">
        <v>1</v>
      </c>
      <c r="X173">
        <v>16.559999999999999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1</v>
      </c>
      <c r="AE173">
        <v>1</v>
      </c>
      <c r="AF173" t="s">
        <v>3</v>
      </c>
      <c r="AG173">
        <v>16.559999999999999</v>
      </c>
      <c r="AH173">
        <v>2</v>
      </c>
      <c r="AI173">
        <v>36291733</v>
      </c>
      <c r="AJ173">
        <v>190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 x14ac:dyDescent="0.2">
      <c r="A174">
        <f>ROW(Source!A1718)</f>
        <v>1718</v>
      </c>
      <c r="B174">
        <v>36291742</v>
      </c>
      <c r="C174">
        <v>36291732</v>
      </c>
      <c r="D174">
        <v>34885945</v>
      </c>
      <c r="E174">
        <v>1</v>
      </c>
      <c r="F174">
        <v>1</v>
      </c>
      <c r="G174">
        <v>23</v>
      </c>
      <c r="H174">
        <v>2</v>
      </c>
      <c r="I174" t="s">
        <v>430</v>
      </c>
      <c r="J174" t="s">
        <v>431</v>
      </c>
      <c r="K174" t="s">
        <v>432</v>
      </c>
      <c r="L174">
        <v>1368</v>
      </c>
      <c r="N174">
        <v>1011</v>
      </c>
      <c r="O174" t="s">
        <v>354</v>
      </c>
      <c r="P174" t="s">
        <v>354</v>
      </c>
      <c r="Q174">
        <v>1</v>
      </c>
      <c r="X174">
        <v>2.08</v>
      </c>
      <c r="Y174">
        <v>0</v>
      </c>
      <c r="Z174">
        <v>1095.69</v>
      </c>
      <c r="AA174">
        <v>472.96</v>
      </c>
      <c r="AB174">
        <v>0</v>
      </c>
      <c r="AC174">
        <v>0</v>
      </c>
      <c r="AD174">
        <v>1</v>
      </c>
      <c r="AE174">
        <v>0</v>
      </c>
      <c r="AF174" t="s">
        <v>3</v>
      </c>
      <c r="AG174">
        <v>2.08</v>
      </c>
      <c r="AH174">
        <v>2</v>
      </c>
      <c r="AI174">
        <v>36291734</v>
      </c>
      <c r="AJ174">
        <v>191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 x14ac:dyDescent="0.2">
      <c r="A175">
        <f>ROW(Source!A1718)</f>
        <v>1718</v>
      </c>
      <c r="B175">
        <v>36291743</v>
      </c>
      <c r="C175">
        <v>36291732</v>
      </c>
      <c r="D175">
        <v>34886098</v>
      </c>
      <c r="E175">
        <v>1</v>
      </c>
      <c r="F175">
        <v>1</v>
      </c>
      <c r="G175">
        <v>23</v>
      </c>
      <c r="H175">
        <v>2</v>
      </c>
      <c r="I175" t="s">
        <v>433</v>
      </c>
      <c r="J175" t="s">
        <v>434</v>
      </c>
      <c r="K175" t="s">
        <v>435</v>
      </c>
      <c r="L175">
        <v>1368</v>
      </c>
      <c r="N175">
        <v>1011</v>
      </c>
      <c r="O175" t="s">
        <v>354</v>
      </c>
      <c r="P175" t="s">
        <v>354</v>
      </c>
      <c r="Q175">
        <v>1</v>
      </c>
      <c r="X175">
        <v>2.08</v>
      </c>
      <c r="Y175">
        <v>0</v>
      </c>
      <c r="Z175">
        <v>388.78</v>
      </c>
      <c r="AA175">
        <v>184.33</v>
      </c>
      <c r="AB175">
        <v>0</v>
      </c>
      <c r="AC175">
        <v>0</v>
      </c>
      <c r="AD175">
        <v>1</v>
      </c>
      <c r="AE175">
        <v>0</v>
      </c>
      <c r="AF175" t="s">
        <v>3</v>
      </c>
      <c r="AG175">
        <v>2.08</v>
      </c>
      <c r="AH175">
        <v>2</v>
      </c>
      <c r="AI175">
        <v>36291735</v>
      </c>
      <c r="AJ175">
        <v>192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 x14ac:dyDescent="0.2">
      <c r="A176">
        <f>ROW(Source!A1718)</f>
        <v>1718</v>
      </c>
      <c r="B176">
        <v>36291744</v>
      </c>
      <c r="C176">
        <v>36291732</v>
      </c>
      <c r="D176">
        <v>34886101</v>
      </c>
      <c r="E176">
        <v>1</v>
      </c>
      <c r="F176">
        <v>1</v>
      </c>
      <c r="G176">
        <v>23</v>
      </c>
      <c r="H176">
        <v>2</v>
      </c>
      <c r="I176" t="s">
        <v>397</v>
      </c>
      <c r="J176" t="s">
        <v>398</v>
      </c>
      <c r="K176" t="s">
        <v>399</v>
      </c>
      <c r="L176">
        <v>1368</v>
      </c>
      <c r="N176">
        <v>1011</v>
      </c>
      <c r="O176" t="s">
        <v>354</v>
      </c>
      <c r="P176" t="s">
        <v>354</v>
      </c>
      <c r="Q176">
        <v>1</v>
      </c>
      <c r="X176">
        <v>0.81</v>
      </c>
      <c r="Y176">
        <v>0</v>
      </c>
      <c r="Z176">
        <v>1869.26</v>
      </c>
      <c r="AA176">
        <v>392.58</v>
      </c>
      <c r="AB176">
        <v>0</v>
      </c>
      <c r="AC176">
        <v>0</v>
      </c>
      <c r="AD176">
        <v>1</v>
      </c>
      <c r="AE176">
        <v>0</v>
      </c>
      <c r="AF176" t="s">
        <v>3</v>
      </c>
      <c r="AG176">
        <v>0.81</v>
      </c>
      <c r="AH176">
        <v>2</v>
      </c>
      <c r="AI176">
        <v>36291736</v>
      </c>
      <c r="AJ176">
        <v>193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</row>
    <row r="177" spans="1:44" x14ac:dyDescent="0.2">
      <c r="A177">
        <f>ROW(Source!A1718)</f>
        <v>1718</v>
      </c>
      <c r="B177">
        <v>36291745</v>
      </c>
      <c r="C177">
        <v>36291732</v>
      </c>
      <c r="D177">
        <v>34886125</v>
      </c>
      <c r="E177">
        <v>1</v>
      </c>
      <c r="F177">
        <v>1</v>
      </c>
      <c r="G177">
        <v>23</v>
      </c>
      <c r="H177">
        <v>2</v>
      </c>
      <c r="I177" t="s">
        <v>406</v>
      </c>
      <c r="J177" t="s">
        <v>407</v>
      </c>
      <c r="K177" t="s">
        <v>408</v>
      </c>
      <c r="L177">
        <v>1368</v>
      </c>
      <c r="N177">
        <v>1011</v>
      </c>
      <c r="O177" t="s">
        <v>354</v>
      </c>
      <c r="P177" t="s">
        <v>354</v>
      </c>
      <c r="Q177">
        <v>1</v>
      </c>
      <c r="X177">
        <v>1.94</v>
      </c>
      <c r="Y177">
        <v>0</v>
      </c>
      <c r="Z177">
        <v>1297.54</v>
      </c>
      <c r="AA177">
        <v>549.04</v>
      </c>
      <c r="AB177">
        <v>0</v>
      </c>
      <c r="AC177">
        <v>0</v>
      </c>
      <c r="AD177">
        <v>1</v>
      </c>
      <c r="AE177">
        <v>0</v>
      </c>
      <c r="AF177" t="s">
        <v>3</v>
      </c>
      <c r="AG177">
        <v>1.94</v>
      </c>
      <c r="AH177">
        <v>2</v>
      </c>
      <c r="AI177">
        <v>36291737</v>
      </c>
      <c r="AJ177">
        <v>194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 x14ac:dyDescent="0.2">
      <c r="A178">
        <f>ROW(Source!A1718)</f>
        <v>1718</v>
      </c>
      <c r="B178">
        <v>36291746</v>
      </c>
      <c r="C178">
        <v>36291732</v>
      </c>
      <c r="D178">
        <v>34886091</v>
      </c>
      <c r="E178">
        <v>1</v>
      </c>
      <c r="F178">
        <v>1</v>
      </c>
      <c r="G178">
        <v>23</v>
      </c>
      <c r="H178">
        <v>2</v>
      </c>
      <c r="I178" t="s">
        <v>409</v>
      </c>
      <c r="J178" t="s">
        <v>410</v>
      </c>
      <c r="K178" t="s">
        <v>411</v>
      </c>
      <c r="L178">
        <v>1368</v>
      </c>
      <c r="N178">
        <v>1011</v>
      </c>
      <c r="O178" t="s">
        <v>354</v>
      </c>
      <c r="P178" t="s">
        <v>354</v>
      </c>
      <c r="Q178">
        <v>1</v>
      </c>
      <c r="X178">
        <v>0.65</v>
      </c>
      <c r="Y178">
        <v>0</v>
      </c>
      <c r="Z178">
        <v>1772.7</v>
      </c>
      <c r="AA178">
        <v>583.58000000000004</v>
      </c>
      <c r="AB178">
        <v>0</v>
      </c>
      <c r="AC178">
        <v>0</v>
      </c>
      <c r="AD178">
        <v>1</v>
      </c>
      <c r="AE178">
        <v>0</v>
      </c>
      <c r="AF178" t="s">
        <v>3</v>
      </c>
      <c r="AG178">
        <v>0.65</v>
      </c>
      <c r="AH178">
        <v>2</v>
      </c>
      <c r="AI178">
        <v>36291738</v>
      </c>
      <c r="AJ178">
        <v>195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</row>
    <row r="179" spans="1:44" x14ac:dyDescent="0.2">
      <c r="A179">
        <f>ROW(Source!A1718)</f>
        <v>1718</v>
      </c>
      <c r="B179">
        <v>36291747</v>
      </c>
      <c r="C179">
        <v>36291732</v>
      </c>
      <c r="D179">
        <v>34887992</v>
      </c>
      <c r="E179">
        <v>1</v>
      </c>
      <c r="F179">
        <v>1</v>
      </c>
      <c r="G179">
        <v>23</v>
      </c>
      <c r="H179">
        <v>3</v>
      </c>
      <c r="I179" t="s">
        <v>436</v>
      </c>
      <c r="J179" t="s">
        <v>437</v>
      </c>
      <c r="K179" t="s">
        <v>438</v>
      </c>
      <c r="L179">
        <v>1339</v>
      </c>
      <c r="N179">
        <v>1007</v>
      </c>
      <c r="O179" t="s">
        <v>125</v>
      </c>
      <c r="P179" t="s">
        <v>125</v>
      </c>
      <c r="Q179">
        <v>1</v>
      </c>
      <c r="X179">
        <v>110</v>
      </c>
      <c r="Y179">
        <v>600.76</v>
      </c>
      <c r="Z179">
        <v>0</v>
      </c>
      <c r="AA179">
        <v>0</v>
      </c>
      <c r="AB179">
        <v>0</v>
      </c>
      <c r="AC179">
        <v>0</v>
      </c>
      <c r="AD179">
        <v>1</v>
      </c>
      <c r="AE179">
        <v>0</v>
      </c>
      <c r="AF179" t="s">
        <v>3</v>
      </c>
      <c r="AG179">
        <v>110</v>
      </c>
      <c r="AH179">
        <v>2</v>
      </c>
      <c r="AI179">
        <v>36291739</v>
      </c>
      <c r="AJ179">
        <v>196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</row>
    <row r="180" spans="1:44" x14ac:dyDescent="0.2">
      <c r="A180">
        <f>ROW(Source!A1718)</f>
        <v>1718</v>
      </c>
      <c r="B180">
        <v>36291748</v>
      </c>
      <c r="C180">
        <v>36291732</v>
      </c>
      <c r="D180">
        <v>34888734</v>
      </c>
      <c r="E180">
        <v>1</v>
      </c>
      <c r="F180">
        <v>1</v>
      </c>
      <c r="G180">
        <v>23</v>
      </c>
      <c r="H180">
        <v>3</v>
      </c>
      <c r="I180" t="s">
        <v>415</v>
      </c>
      <c r="J180" t="s">
        <v>416</v>
      </c>
      <c r="K180" t="s">
        <v>417</v>
      </c>
      <c r="L180">
        <v>1339</v>
      </c>
      <c r="N180">
        <v>1007</v>
      </c>
      <c r="O180" t="s">
        <v>125</v>
      </c>
      <c r="P180" t="s">
        <v>125</v>
      </c>
      <c r="Q180">
        <v>1</v>
      </c>
      <c r="X180">
        <v>5</v>
      </c>
      <c r="Y180">
        <v>32.25</v>
      </c>
      <c r="Z180">
        <v>0</v>
      </c>
      <c r="AA180">
        <v>0</v>
      </c>
      <c r="AB180">
        <v>0</v>
      </c>
      <c r="AC180">
        <v>0</v>
      </c>
      <c r="AD180">
        <v>1</v>
      </c>
      <c r="AE180">
        <v>0</v>
      </c>
      <c r="AF180" t="s">
        <v>3</v>
      </c>
      <c r="AG180">
        <v>5</v>
      </c>
      <c r="AH180">
        <v>2</v>
      </c>
      <c r="AI180">
        <v>36291740</v>
      </c>
      <c r="AJ180">
        <v>197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</row>
    <row r="181" spans="1:44" x14ac:dyDescent="0.2">
      <c r="A181">
        <f>ROW(Source!A1719)</f>
        <v>1719</v>
      </c>
      <c r="B181">
        <v>36291759</v>
      </c>
      <c r="C181">
        <v>36291749</v>
      </c>
      <c r="D181">
        <v>34861490</v>
      </c>
      <c r="E181">
        <v>23</v>
      </c>
      <c r="F181">
        <v>1</v>
      </c>
      <c r="G181">
        <v>23</v>
      </c>
      <c r="H181">
        <v>1</v>
      </c>
      <c r="I181" t="s">
        <v>348</v>
      </c>
      <c r="J181" t="s">
        <v>3</v>
      </c>
      <c r="K181" t="s">
        <v>349</v>
      </c>
      <c r="L181">
        <v>1191</v>
      </c>
      <c r="N181">
        <v>1013</v>
      </c>
      <c r="O181" t="s">
        <v>350</v>
      </c>
      <c r="P181" t="s">
        <v>350</v>
      </c>
      <c r="Q181">
        <v>1</v>
      </c>
      <c r="X181">
        <v>24.84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1</v>
      </c>
      <c r="AE181">
        <v>1</v>
      </c>
      <c r="AF181" t="s">
        <v>3</v>
      </c>
      <c r="AG181">
        <v>24.84</v>
      </c>
      <c r="AH181">
        <v>2</v>
      </c>
      <c r="AI181">
        <v>36291750</v>
      </c>
      <c r="AJ181">
        <v>198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 x14ac:dyDescent="0.2">
      <c r="A182">
        <f>ROW(Source!A1719)</f>
        <v>1719</v>
      </c>
      <c r="B182">
        <v>36291760</v>
      </c>
      <c r="C182">
        <v>36291749</v>
      </c>
      <c r="D182">
        <v>34885924</v>
      </c>
      <c r="E182">
        <v>1</v>
      </c>
      <c r="F182">
        <v>1</v>
      </c>
      <c r="G182">
        <v>23</v>
      </c>
      <c r="H182">
        <v>2</v>
      </c>
      <c r="I182" t="s">
        <v>394</v>
      </c>
      <c r="J182" t="s">
        <v>395</v>
      </c>
      <c r="K182" t="s">
        <v>396</v>
      </c>
      <c r="L182">
        <v>1368</v>
      </c>
      <c r="N182">
        <v>1011</v>
      </c>
      <c r="O182" t="s">
        <v>354</v>
      </c>
      <c r="P182" t="s">
        <v>354</v>
      </c>
      <c r="Q182">
        <v>1</v>
      </c>
      <c r="X182">
        <v>2.94</v>
      </c>
      <c r="Y182">
        <v>0</v>
      </c>
      <c r="Z182">
        <v>833.19</v>
      </c>
      <c r="AA182">
        <v>426.11</v>
      </c>
      <c r="AB182">
        <v>0</v>
      </c>
      <c r="AC182">
        <v>0</v>
      </c>
      <c r="AD182">
        <v>1</v>
      </c>
      <c r="AE182">
        <v>0</v>
      </c>
      <c r="AF182" t="s">
        <v>3</v>
      </c>
      <c r="AG182">
        <v>2.94</v>
      </c>
      <c r="AH182">
        <v>2</v>
      </c>
      <c r="AI182">
        <v>36291751</v>
      </c>
      <c r="AJ182">
        <v>199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</row>
    <row r="183" spans="1:44" x14ac:dyDescent="0.2">
      <c r="A183">
        <f>ROW(Source!A1719)</f>
        <v>1719</v>
      </c>
      <c r="B183">
        <v>36291761</v>
      </c>
      <c r="C183">
        <v>36291749</v>
      </c>
      <c r="D183">
        <v>34886101</v>
      </c>
      <c r="E183">
        <v>1</v>
      </c>
      <c r="F183">
        <v>1</v>
      </c>
      <c r="G183">
        <v>23</v>
      </c>
      <c r="H183">
        <v>2</v>
      </c>
      <c r="I183" t="s">
        <v>397</v>
      </c>
      <c r="J183" t="s">
        <v>398</v>
      </c>
      <c r="K183" t="s">
        <v>399</v>
      </c>
      <c r="L183">
        <v>1368</v>
      </c>
      <c r="N183">
        <v>1011</v>
      </c>
      <c r="O183" t="s">
        <v>354</v>
      </c>
      <c r="P183" t="s">
        <v>354</v>
      </c>
      <c r="Q183">
        <v>1</v>
      </c>
      <c r="X183">
        <v>1.1399999999999999</v>
      </c>
      <c r="Y183">
        <v>0</v>
      </c>
      <c r="Z183">
        <v>1869.26</v>
      </c>
      <c r="AA183">
        <v>392.58</v>
      </c>
      <c r="AB183">
        <v>0</v>
      </c>
      <c r="AC183">
        <v>0</v>
      </c>
      <c r="AD183">
        <v>1</v>
      </c>
      <c r="AE183">
        <v>0</v>
      </c>
      <c r="AF183" t="s">
        <v>3</v>
      </c>
      <c r="AG183">
        <v>1.1399999999999999</v>
      </c>
      <c r="AH183">
        <v>2</v>
      </c>
      <c r="AI183">
        <v>36291752</v>
      </c>
      <c r="AJ183">
        <v>200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</row>
    <row r="184" spans="1:44" x14ac:dyDescent="0.2">
      <c r="A184">
        <f>ROW(Source!A1719)</f>
        <v>1719</v>
      </c>
      <c r="B184">
        <v>36291762</v>
      </c>
      <c r="C184">
        <v>36291749</v>
      </c>
      <c r="D184">
        <v>34886086</v>
      </c>
      <c r="E184">
        <v>1</v>
      </c>
      <c r="F184">
        <v>1</v>
      </c>
      <c r="G184">
        <v>23</v>
      </c>
      <c r="H184">
        <v>2</v>
      </c>
      <c r="I184" t="s">
        <v>400</v>
      </c>
      <c r="J184" t="s">
        <v>401</v>
      </c>
      <c r="K184" t="s">
        <v>402</v>
      </c>
      <c r="L184">
        <v>1368</v>
      </c>
      <c r="N184">
        <v>1011</v>
      </c>
      <c r="O184" t="s">
        <v>354</v>
      </c>
      <c r="P184" t="s">
        <v>354</v>
      </c>
      <c r="Q184">
        <v>1</v>
      </c>
      <c r="X184">
        <v>8.9600000000000009</v>
      </c>
      <c r="Y184">
        <v>0</v>
      </c>
      <c r="Z184">
        <v>1117.3800000000001</v>
      </c>
      <c r="AA184">
        <v>453.76</v>
      </c>
      <c r="AB184">
        <v>0</v>
      </c>
      <c r="AC184">
        <v>0</v>
      </c>
      <c r="AD184">
        <v>1</v>
      </c>
      <c r="AE184">
        <v>0</v>
      </c>
      <c r="AF184" t="s">
        <v>3</v>
      </c>
      <c r="AG184">
        <v>8.9600000000000009</v>
      </c>
      <c r="AH184">
        <v>2</v>
      </c>
      <c r="AI184">
        <v>36291753</v>
      </c>
      <c r="AJ184">
        <v>201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</row>
    <row r="185" spans="1:44" x14ac:dyDescent="0.2">
      <c r="A185">
        <f>ROW(Source!A1719)</f>
        <v>1719</v>
      </c>
      <c r="B185">
        <v>36291763</v>
      </c>
      <c r="C185">
        <v>36291749</v>
      </c>
      <c r="D185">
        <v>34886087</v>
      </c>
      <c r="E185">
        <v>1</v>
      </c>
      <c r="F185">
        <v>1</v>
      </c>
      <c r="G185">
        <v>23</v>
      </c>
      <c r="H185">
        <v>2</v>
      </c>
      <c r="I185" t="s">
        <v>403</v>
      </c>
      <c r="J185" t="s">
        <v>404</v>
      </c>
      <c r="K185" t="s">
        <v>405</v>
      </c>
      <c r="L185">
        <v>1368</v>
      </c>
      <c r="N185">
        <v>1011</v>
      </c>
      <c r="O185" t="s">
        <v>354</v>
      </c>
      <c r="P185" t="s">
        <v>354</v>
      </c>
      <c r="Q185">
        <v>1</v>
      </c>
      <c r="X185">
        <v>18.25</v>
      </c>
      <c r="Y185">
        <v>0</v>
      </c>
      <c r="Z185">
        <v>1642.62</v>
      </c>
      <c r="AA185">
        <v>616.87</v>
      </c>
      <c r="AB185">
        <v>0</v>
      </c>
      <c r="AC185">
        <v>0</v>
      </c>
      <c r="AD185">
        <v>1</v>
      </c>
      <c r="AE185">
        <v>0</v>
      </c>
      <c r="AF185" t="s">
        <v>3</v>
      </c>
      <c r="AG185">
        <v>18.25</v>
      </c>
      <c r="AH185">
        <v>2</v>
      </c>
      <c r="AI185">
        <v>36291754</v>
      </c>
      <c r="AJ185">
        <v>202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</row>
    <row r="186" spans="1:44" x14ac:dyDescent="0.2">
      <c r="A186">
        <f>ROW(Source!A1719)</f>
        <v>1719</v>
      </c>
      <c r="B186">
        <v>36291764</v>
      </c>
      <c r="C186">
        <v>36291749</v>
      </c>
      <c r="D186">
        <v>34886125</v>
      </c>
      <c r="E186">
        <v>1</v>
      </c>
      <c r="F186">
        <v>1</v>
      </c>
      <c r="G186">
        <v>23</v>
      </c>
      <c r="H186">
        <v>2</v>
      </c>
      <c r="I186" t="s">
        <v>406</v>
      </c>
      <c r="J186" t="s">
        <v>407</v>
      </c>
      <c r="K186" t="s">
        <v>408</v>
      </c>
      <c r="L186">
        <v>1368</v>
      </c>
      <c r="N186">
        <v>1011</v>
      </c>
      <c r="O186" t="s">
        <v>354</v>
      </c>
      <c r="P186" t="s">
        <v>354</v>
      </c>
      <c r="Q186">
        <v>1</v>
      </c>
      <c r="X186">
        <v>2.2400000000000002</v>
      </c>
      <c r="Y186">
        <v>0</v>
      </c>
      <c r="Z186">
        <v>1297.54</v>
      </c>
      <c r="AA186">
        <v>549.04</v>
      </c>
      <c r="AB186">
        <v>0</v>
      </c>
      <c r="AC186">
        <v>0</v>
      </c>
      <c r="AD186">
        <v>1</v>
      </c>
      <c r="AE186">
        <v>0</v>
      </c>
      <c r="AF186" t="s">
        <v>3</v>
      </c>
      <c r="AG186">
        <v>2.2400000000000002</v>
      </c>
      <c r="AH186">
        <v>2</v>
      </c>
      <c r="AI186">
        <v>36291755</v>
      </c>
      <c r="AJ186">
        <v>203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</row>
    <row r="187" spans="1:44" x14ac:dyDescent="0.2">
      <c r="A187">
        <f>ROW(Source!A1719)</f>
        <v>1719</v>
      </c>
      <c r="B187">
        <v>36291765</v>
      </c>
      <c r="C187">
        <v>36291749</v>
      </c>
      <c r="D187">
        <v>34886091</v>
      </c>
      <c r="E187">
        <v>1</v>
      </c>
      <c r="F187">
        <v>1</v>
      </c>
      <c r="G187">
        <v>23</v>
      </c>
      <c r="H187">
        <v>2</v>
      </c>
      <c r="I187" t="s">
        <v>409</v>
      </c>
      <c r="J187" t="s">
        <v>410</v>
      </c>
      <c r="K187" t="s">
        <v>411</v>
      </c>
      <c r="L187">
        <v>1368</v>
      </c>
      <c r="N187">
        <v>1011</v>
      </c>
      <c r="O187" t="s">
        <v>354</v>
      </c>
      <c r="P187" t="s">
        <v>354</v>
      </c>
      <c r="Q187">
        <v>1</v>
      </c>
      <c r="X187">
        <v>0.65</v>
      </c>
      <c r="Y187">
        <v>0</v>
      </c>
      <c r="Z187">
        <v>1772.7</v>
      </c>
      <c r="AA187">
        <v>583.58000000000004</v>
      </c>
      <c r="AB187">
        <v>0</v>
      </c>
      <c r="AC187">
        <v>0</v>
      </c>
      <c r="AD187">
        <v>1</v>
      </c>
      <c r="AE187">
        <v>0</v>
      </c>
      <c r="AF187" t="s">
        <v>3</v>
      </c>
      <c r="AG187">
        <v>0.65</v>
      </c>
      <c r="AH187">
        <v>2</v>
      </c>
      <c r="AI187">
        <v>36291756</v>
      </c>
      <c r="AJ187">
        <v>204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</row>
    <row r="188" spans="1:44" x14ac:dyDescent="0.2">
      <c r="A188">
        <f>ROW(Source!A1719)</f>
        <v>1719</v>
      </c>
      <c r="B188">
        <v>36291766</v>
      </c>
      <c r="C188">
        <v>36291749</v>
      </c>
      <c r="D188">
        <v>34888018</v>
      </c>
      <c r="E188">
        <v>1</v>
      </c>
      <c r="F188">
        <v>1</v>
      </c>
      <c r="G188">
        <v>23</v>
      </c>
      <c r="H188">
        <v>3</v>
      </c>
      <c r="I188" t="s">
        <v>412</v>
      </c>
      <c r="J188" t="s">
        <v>413</v>
      </c>
      <c r="K188" t="s">
        <v>414</v>
      </c>
      <c r="L188">
        <v>1339</v>
      </c>
      <c r="N188">
        <v>1007</v>
      </c>
      <c r="O188" t="s">
        <v>125</v>
      </c>
      <c r="P188" t="s">
        <v>125</v>
      </c>
      <c r="Q188">
        <v>1</v>
      </c>
      <c r="X188">
        <v>126</v>
      </c>
      <c r="Y188">
        <v>1906.02</v>
      </c>
      <c r="Z188">
        <v>0</v>
      </c>
      <c r="AA188">
        <v>0</v>
      </c>
      <c r="AB188">
        <v>0</v>
      </c>
      <c r="AC188">
        <v>0</v>
      </c>
      <c r="AD188">
        <v>1</v>
      </c>
      <c r="AE188">
        <v>0</v>
      </c>
      <c r="AF188" t="s">
        <v>3</v>
      </c>
      <c r="AG188">
        <v>126</v>
      </c>
      <c r="AH188">
        <v>2</v>
      </c>
      <c r="AI188">
        <v>36291757</v>
      </c>
      <c r="AJ188">
        <v>205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</row>
    <row r="189" spans="1:44" x14ac:dyDescent="0.2">
      <c r="A189">
        <f>ROW(Source!A1719)</f>
        <v>1719</v>
      </c>
      <c r="B189">
        <v>36291767</v>
      </c>
      <c r="C189">
        <v>36291749</v>
      </c>
      <c r="D189">
        <v>34888734</v>
      </c>
      <c r="E189">
        <v>1</v>
      </c>
      <c r="F189">
        <v>1</v>
      </c>
      <c r="G189">
        <v>23</v>
      </c>
      <c r="H189">
        <v>3</v>
      </c>
      <c r="I189" t="s">
        <v>415</v>
      </c>
      <c r="J189" t="s">
        <v>416</v>
      </c>
      <c r="K189" t="s">
        <v>417</v>
      </c>
      <c r="L189">
        <v>1339</v>
      </c>
      <c r="N189">
        <v>1007</v>
      </c>
      <c r="O189" t="s">
        <v>125</v>
      </c>
      <c r="P189" t="s">
        <v>125</v>
      </c>
      <c r="Q189">
        <v>1</v>
      </c>
      <c r="X189">
        <v>7</v>
      </c>
      <c r="Y189">
        <v>32.25</v>
      </c>
      <c r="Z189">
        <v>0</v>
      </c>
      <c r="AA189">
        <v>0</v>
      </c>
      <c r="AB189">
        <v>0</v>
      </c>
      <c r="AC189">
        <v>0</v>
      </c>
      <c r="AD189">
        <v>1</v>
      </c>
      <c r="AE189">
        <v>0</v>
      </c>
      <c r="AF189" t="s">
        <v>3</v>
      </c>
      <c r="AG189">
        <v>7</v>
      </c>
      <c r="AH189">
        <v>2</v>
      </c>
      <c r="AI189">
        <v>36291758</v>
      </c>
      <c r="AJ189">
        <v>206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</row>
    <row r="190" spans="1:44" x14ac:dyDescent="0.2">
      <c r="A190">
        <f>ROW(Source!A1720)</f>
        <v>1720</v>
      </c>
      <c r="B190">
        <v>36291774</v>
      </c>
      <c r="C190">
        <v>36291768</v>
      </c>
      <c r="D190">
        <v>34861490</v>
      </c>
      <c r="E190">
        <v>23</v>
      </c>
      <c r="F190">
        <v>1</v>
      </c>
      <c r="G190">
        <v>23</v>
      </c>
      <c r="H190">
        <v>1</v>
      </c>
      <c r="I190" t="s">
        <v>348</v>
      </c>
      <c r="J190" t="s">
        <v>3</v>
      </c>
      <c r="K190" t="s">
        <v>349</v>
      </c>
      <c r="L190">
        <v>1191</v>
      </c>
      <c r="N190">
        <v>1013</v>
      </c>
      <c r="O190" t="s">
        <v>350</v>
      </c>
      <c r="P190" t="s">
        <v>350</v>
      </c>
      <c r="Q190">
        <v>1</v>
      </c>
      <c r="X190">
        <v>10.3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1</v>
      </c>
      <c r="AE190">
        <v>1</v>
      </c>
      <c r="AF190" t="s">
        <v>3</v>
      </c>
      <c r="AG190">
        <v>10.3</v>
      </c>
      <c r="AH190">
        <v>2</v>
      </c>
      <c r="AI190">
        <v>36291769</v>
      </c>
      <c r="AJ190">
        <v>207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</row>
    <row r="191" spans="1:44" x14ac:dyDescent="0.2">
      <c r="A191">
        <f>ROW(Source!A1720)</f>
        <v>1720</v>
      </c>
      <c r="B191">
        <v>36291775</v>
      </c>
      <c r="C191">
        <v>36291768</v>
      </c>
      <c r="D191">
        <v>34886086</v>
      </c>
      <c r="E191">
        <v>1</v>
      </c>
      <c r="F191">
        <v>1</v>
      </c>
      <c r="G191">
        <v>23</v>
      </c>
      <c r="H191">
        <v>2</v>
      </c>
      <c r="I191" t="s">
        <v>400</v>
      </c>
      <c r="J191" t="s">
        <v>401</v>
      </c>
      <c r="K191" t="s">
        <v>402</v>
      </c>
      <c r="L191">
        <v>1368</v>
      </c>
      <c r="N191">
        <v>1011</v>
      </c>
      <c r="O191" t="s">
        <v>354</v>
      </c>
      <c r="P191" t="s">
        <v>354</v>
      </c>
      <c r="Q191">
        <v>1</v>
      </c>
      <c r="X191">
        <v>0.89</v>
      </c>
      <c r="Y191">
        <v>0</v>
      </c>
      <c r="Z191">
        <v>1117.3800000000001</v>
      </c>
      <c r="AA191">
        <v>453.76</v>
      </c>
      <c r="AB191">
        <v>0</v>
      </c>
      <c r="AC191">
        <v>0</v>
      </c>
      <c r="AD191">
        <v>1</v>
      </c>
      <c r="AE191">
        <v>0</v>
      </c>
      <c r="AF191" t="s">
        <v>3</v>
      </c>
      <c r="AG191">
        <v>0.89</v>
      </c>
      <c r="AH191">
        <v>2</v>
      </c>
      <c r="AI191">
        <v>36291770</v>
      </c>
      <c r="AJ191">
        <v>208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</row>
    <row r="192" spans="1:44" x14ac:dyDescent="0.2">
      <c r="A192">
        <f>ROW(Source!A1720)</f>
        <v>1720</v>
      </c>
      <c r="B192">
        <v>36291776</v>
      </c>
      <c r="C192">
        <v>36291768</v>
      </c>
      <c r="D192">
        <v>34886848</v>
      </c>
      <c r="E192">
        <v>1</v>
      </c>
      <c r="F192">
        <v>1</v>
      </c>
      <c r="G192">
        <v>23</v>
      </c>
      <c r="H192">
        <v>3</v>
      </c>
      <c r="I192" t="s">
        <v>418</v>
      </c>
      <c r="J192" t="s">
        <v>419</v>
      </c>
      <c r="K192" t="s">
        <v>420</v>
      </c>
      <c r="L192">
        <v>1348</v>
      </c>
      <c r="N192">
        <v>1009</v>
      </c>
      <c r="O192" t="s">
        <v>171</v>
      </c>
      <c r="P192" t="s">
        <v>171</v>
      </c>
      <c r="Q192">
        <v>1000</v>
      </c>
      <c r="X192">
        <v>0.06</v>
      </c>
      <c r="Y192">
        <v>32351.38</v>
      </c>
      <c r="Z192">
        <v>0</v>
      </c>
      <c r="AA192">
        <v>0</v>
      </c>
      <c r="AB192">
        <v>0</v>
      </c>
      <c r="AC192">
        <v>0</v>
      </c>
      <c r="AD192">
        <v>1</v>
      </c>
      <c r="AE192">
        <v>0</v>
      </c>
      <c r="AF192" t="s">
        <v>3</v>
      </c>
      <c r="AG192">
        <v>0.06</v>
      </c>
      <c r="AH192">
        <v>2</v>
      </c>
      <c r="AI192">
        <v>36291771</v>
      </c>
      <c r="AJ192">
        <v>209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</row>
    <row r="193" spans="1:44" x14ac:dyDescent="0.2">
      <c r="A193">
        <f>ROW(Source!A1720)</f>
        <v>1720</v>
      </c>
      <c r="B193">
        <v>36291777</v>
      </c>
      <c r="C193">
        <v>36291768</v>
      </c>
      <c r="D193">
        <v>34889865</v>
      </c>
      <c r="E193">
        <v>1</v>
      </c>
      <c r="F193">
        <v>1</v>
      </c>
      <c r="G193">
        <v>23</v>
      </c>
      <c r="H193">
        <v>3</v>
      </c>
      <c r="I193" t="s">
        <v>205</v>
      </c>
      <c r="J193" t="s">
        <v>223</v>
      </c>
      <c r="K193" t="s">
        <v>206</v>
      </c>
      <c r="L193">
        <v>1348</v>
      </c>
      <c r="N193">
        <v>1009</v>
      </c>
      <c r="O193" t="s">
        <v>171</v>
      </c>
      <c r="P193" t="s">
        <v>171</v>
      </c>
      <c r="Q193">
        <v>1000</v>
      </c>
      <c r="X193">
        <v>7.14</v>
      </c>
      <c r="Y193">
        <v>2653.46</v>
      </c>
      <c r="Z193">
        <v>0</v>
      </c>
      <c r="AA193">
        <v>0</v>
      </c>
      <c r="AB193">
        <v>0</v>
      </c>
      <c r="AC193">
        <v>0</v>
      </c>
      <c r="AD193">
        <v>1</v>
      </c>
      <c r="AE193">
        <v>0</v>
      </c>
      <c r="AF193" t="s">
        <v>3</v>
      </c>
      <c r="AG193">
        <v>7.14</v>
      </c>
      <c r="AH193">
        <v>2</v>
      </c>
      <c r="AI193">
        <v>36291772</v>
      </c>
      <c r="AJ193">
        <v>210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</row>
    <row r="194" spans="1:44" x14ac:dyDescent="0.2">
      <c r="A194">
        <f>ROW(Source!A1757)</f>
        <v>1757</v>
      </c>
      <c r="B194">
        <v>36291840</v>
      </c>
      <c r="C194">
        <v>36291835</v>
      </c>
      <c r="D194">
        <v>34861490</v>
      </c>
      <c r="E194">
        <v>23</v>
      </c>
      <c r="F194">
        <v>1</v>
      </c>
      <c r="G194">
        <v>23</v>
      </c>
      <c r="H194">
        <v>1</v>
      </c>
      <c r="I194" t="s">
        <v>348</v>
      </c>
      <c r="J194" t="s">
        <v>3</v>
      </c>
      <c r="K194" t="s">
        <v>349</v>
      </c>
      <c r="L194">
        <v>1191</v>
      </c>
      <c r="N194">
        <v>1013</v>
      </c>
      <c r="O194" t="s">
        <v>350</v>
      </c>
      <c r="P194" t="s">
        <v>350</v>
      </c>
      <c r="Q194">
        <v>1</v>
      </c>
      <c r="X194">
        <v>0.82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1</v>
      </c>
      <c r="AE194">
        <v>1</v>
      </c>
      <c r="AF194" t="s">
        <v>3</v>
      </c>
      <c r="AG194">
        <v>0.82</v>
      </c>
      <c r="AH194">
        <v>2</v>
      </c>
      <c r="AI194">
        <v>36291836</v>
      </c>
      <c r="AJ194">
        <v>212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</row>
    <row r="195" spans="1:44" x14ac:dyDescent="0.2">
      <c r="A195">
        <f>ROW(Source!A1757)</f>
        <v>1757</v>
      </c>
      <c r="B195">
        <v>36291841</v>
      </c>
      <c r="C195">
        <v>36291835</v>
      </c>
      <c r="D195">
        <v>34886101</v>
      </c>
      <c r="E195">
        <v>1</v>
      </c>
      <c r="F195">
        <v>1</v>
      </c>
      <c r="G195">
        <v>23</v>
      </c>
      <c r="H195">
        <v>2</v>
      </c>
      <c r="I195" t="s">
        <v>397</v>
      </c>
      <c r="J195" t="s">
        <v>398</v>
      </c>
      <c r="K195" t="s">
        <v>399</v>
      </c>
      <c r="L195">
        <v>1368</v>
      </c>
      <c r="N195">
        <v>1011</v>
      </c>
      <c r="O195" t="s">
        <v>354</v>
      </c>
      <c r="P195" t="s">
        <v>354</v>
      </c>
      <c r="Q195">
        <v>1</v>
      </c>
      <c r="X195">
        <v>0.04</v>
      </c>
      <c r="Y195">
        <v>0</v>
      </c>
      <c r="Z195">
        <v>1869.26</v>
      </c>
      <c r="AA195">
        <v>392.58</v>
      </c>
      <c r="AB195">
        <v>0</v>
      </c>
      <c r="AC195">
        <v>0</v>
      </c>
      <c r="AD195">
        <v>1</v>
      </c>
      <c r="AE195">
        <v>0</v>
      </c>
      <c r="AF195" t="s">
        <v>3</v>
      </c>
      <c r="AG195">
        <v>0.04</v>
      </c>
      <c r="AH195">
        <v>2</v>
      </c>
      <c r="AI195">
        <v>36291837</v>
      </c>
      <c r="AJ195">
        <v>213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</row>
    <row r="196" spans="1:44" x14ac:dyDescent="0.2">
      <c r="A196">
        <f>ROW(Source!A1757)</f>
        <v>1757</v>
      </c>
      <c r="B196">
        <v>36291842</v>
      </c>
      <c r="C196">
        <v>36291835</v>
      </c>
      <c r="D196">
        <v>34886127</v>
      </c>
      <c r="E196">
        <v>1</v>
      </c>
      <c r="F196">
        <v>1</v>
      </c>
      <c r="G196">
        <v>23</v>
      </c>
      <c r="H196">
        <v>2</v>
      </c>
      <c r="I196" t="s">
        <v>445</v>
      </c>
      <c r="J196" t="s">
        <v>446</v>
      </c>
      <c r="K196" t="s">
        <v>447</v>
      </c>
      <c r="L196">
        <v>1368</v>
      </c>
      <c r="N196">
        <v>1011</v>
      </c>
      <c r="O196" t="s">
        <v>354</v>
      </c>
      <c r="P196" t="s">
        <v>354</v>
      </c>
      <c r="Q196">
        <v>1</v>
      </c>
      <c r="X196">
        <v>0.41</v>
      </c>
      <c r="Y196">
        <v>0</v>
      </c>
      <c r="Z196">
        <v>913.4</v>
      </c>
      <c r="AA196">
        <v>625.46</v>
      </c>
      <c r="AB196">
        <v>0</v>
      </c>
      <c r="AC196">
        <v>0</v>
      </c>
      <c r="AD196">
        <v>1</v>
      </c>
      <c r="AE196">
        <v>0</v>
      </c>
      <c r="AF196" t="s">
        <v>3</v>
      </c>
      <c r="AG196">
        <v>0.41</v>
      </c>
      <c r="AH196">
        <v>2</v>
      </c>
      <c r="AI196">
        <v>36291838</v>
      </c>
      <c r="AJ196">
        <v>214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</row>
    <row r="197" spans="1:44" x14ac:dyDescent="0.2">
      <c r="A197">
        <f>ROW(Source!A1757)</f>
        <v>1757</v>
      </c>
      <c r="B197">
        <v>36291843</v>
      </c>
      <c r="C197">
        <v>36291835</v>
      </c>
      <c r="D197">
        <v>34862856</v>
      </c>
      <c r="E197">
        <v>23</v>
      </c>
      <c r="F197">
        <v>1</v>
      </c>
      <c r="G197">
        <v>23</v>
      </c>
      <c r="H197">
        <v>3</v>
      </c>
      <c r="I197" t="s">
        <v>509</v>
      </c>
      <c r="J197" t="s">
        <v>3</v>
      </c>
      <c r="K197" t="s">
        <v>510</v>
      </c>
      <c r="L197">
        <v>1035</v>
      </c>
      <c r="N197">
        <v>1013</v>
      </c>
      <c r="O197" t="s">
        <v>288</v>
      </c>
      <c r="P197" t="s">
        <v>288</v>
      </c>
      <c r="Q197">
        <v>1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 t="s">
        <v>3</v>
      </c>
      <c r="AG197">
        <v>0</v>
      </c>
      <c r="AH197">
        <v>3</v>
      </c>
      <c r="AI197">
        <v>-1</v>
      </c>
      <c r="AJ197" t="s">
        <v>3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</row>
    <row r="198" spans="1:44" x14ac:dyDescent="0.2">
      <c r="A198">
        <f>ROW(Source!A1759)</f>
        <v>1759</v>
      </c>
      <c r="B198">
        <v>36291852</v>
      </c>
      <c r="C198">
        <v>36291845</v>
      </c>
      <c r="D198">
        <v>34861490</v>
      </c>
      <c r="E198">
        <v>23</v>
      </c>
      <c r="F198">
        <v>1</v>
      </c>
      <c r="G198">
        <v>23</v>
      </c>
      <c r="H198">
        <v>1</v>
      </c>
      <c r="I198" t="s">
        <v>348</v>
      </c>
      <c r="J198" t="s">
        <v>3</v>
      </c>
      <c r="K198" t="s">
        <v>349</v>
      </c>
      <c r="L198">
        <v>1191</v>
      </c>
      <c r="N198">
        <v>1013</v>
      </c>
      <c r="O198" t="s">
        <v>350</v>
      </c>
      <c r="P198" t="s">
        <v>350</v>
      </c>
      <c r="Q198">
        <v>1</v>
      </c>
      <c r="X198">
        <v>2.35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1</v>
      </c>
      <c r="AE198">
        <v>1</v>
      </c>
      <c r="AF198" t="s">
        <v>3</v>
      </c>
      <c r="AG198">
        <v>2.35</v>
      </c>
      <c r="AH198">
        <v>2</v>
      </c>
      <c r="AI198">
        <v>36291846</v>
      </c>
      <c r="AJ198">
        <v>216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</row>
    <row r="199" spans="1:44" x14ac:dyDescent="0.2">
      <c r="A199">
        <f>ROW(Source!A1759)</f>
        <v>1759</v>
      </c>
      <c r="B199">
        <v>36291853</v>
      </c>
      <c r="C199">
        <v>36291845</v>
      </c>
      <c r="D199">
        <v>34886261</v>
      </c>
      <c r="E199">
        <v>1</v>
      </c>
      <c r="F199">
        <v>1</v>
      </c>
      <c r="G199">
        <v>23</v>
      </c>
      <c r="H199">
        <v>2</v>
      </c>
      <c r="I199" t="s">
        <v>448</v>
      </c>
      <c r="J199" t="s">
        <v>449</v>
      </c>
      <c r="K199" t="s">
        <v>450</v>
      </c>
      <c r="L199">
        <v>1368</v>
      </c>
      <c r="N199">
        <v>1011</v>
      </c>
      <c r="O199" t="s">
        <v>354</v>
      </c>
      <c r="P199" t="s">
        <v>354</v>
      </c>
      <c r="Q199">
        <v>1</v>
      </c>
      <c r="X199">
        <v>0.51</v>
      </c>
      <c r="Y199">
        <v>0</v>
      </c>
      <c r="Z199">
        <v>90.81</v>
      </c>
      <c r="AA199">
        <v>28.3</v>
      </c>
      <c r="AB199">
        <v>0</v>
      </c>
      <c r="AC199">
        <v>0</v>
      </c>
      <c r="AD199">
        <v>1</v>
      </c>
      <c r="AE199">
        <v>0</v>
      </c>
      <c r="AF199" t="s">
        <v>3</v>
      </c>
      <c r="AG199">
        <v>0.51</v>
      </c>
      <c r="AH199">
        <v>2</v>
      </c>
      <c r="AI199">
        <v>36291847</v>
      </c>
      <c r="AJ199">
        <v>217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</row>
    <row r="200" spans="1:44" x14ac:dyDescent="0.2">
      <c r="A200">
        <f>ROW(Source!A1759)</f>
        <v>1759</v>
      </c>
      <c r="B200">
        <v>36291854</v>
      </c>
      <c r="C200">
        <v>36291845</v>
      </c>
      <c r="D200">
        <v>34886337</v>
      </c>
      <c r="E200">
        <v>1</v>
      </c>
      <c r="F200">
        <v>1</v>
      </c>
      <c r="G200">
        <v>23</v>
      </c>
      <c r="H200">
        <v>2</v>
      </c>
      <c r="I200" t="s">
        <v>451</v>
      </c>
      <c r="J200" t="s">
        <v>452</v>
      </c>
      <c r="K200" t="s">
        <v>453</v>
      </c>
      <c r="L200">
        <v>1368</v>
      </c>
      <c r="N200">
        <v>1011</v>
      </c>
      <c r="O200" t="s">
        <v>354</v>
      </c>
      <c r="P200" t="s">
        <v>354</v>
      </c>
      <c r="Q200">
        <v>1</v>
      </c>
      <c r="X200">
        <v>0.51</v>
      </c>
      <c r="Y200">
        <v>0</v>
      </c>
      <c r="Z200">
        <v>501.3</v>
      </c>
      <c r="AA200">
        <v>307.17</v>
      </c>
      <c r="AB200">
        <v>0</v>
      </c>
      <c r="AC200">
        <v>0</v>
      </c>
      <c r="AD200">
        <v>1</v>
      </c>
      <c r="AE200">
        <v>0</v>
      </c>
      <c r="AF200" t="s">
        <v>3</v>
      </c>
      <c r="AG200">
        <v>0.51</v>
      </c>
      <c r="AH200">
        <v>2</v>
      </c>
      <c r="AI200">
        <v>36291848</v>
      </c>
      <c r="AJ200">
        <v>218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</row>
    <row r="201" spans="1:44" x14ac:dyDescent="0.2">
      <c r="A201">
        <f>ROW(Source!A1759)</f>
        <v>1759</v>
      </c>
      <c r="B201">
        <v>36291855</v>
      </c>
      <c r="C201">
        <v>36291845</v>
      </c>
      <c r="D201">
        <v>34888852</v>
      </c>
      <c r="E201">
        <v>1</v>
      </c>
      <c r="F201">
        <v>1</v>
      </c>
      <c r="G201">
        <v>23</v>
      </c>
      <c r="H201">
        <v>3</v>
      </c>
      <c r="I201" t="s">
        <v>454</v>
      </c>
      <c r="J201" t="s">
        <v>455</v>
      </c>
      <c r="K201" t="s">
        <v>456</v>
      </c>
      <c r="L201">
        <v>1301</v>
      </c>
      <c r="N201">
        <v>1003</v>
      </c>
      <c r="O201" t="s">
        <v>457</v>
      </c>
      <c r="P201" t="s">
        <v>457</v>
      </c>
      <c r="Q201">
        <v>1</v>
      </c>
      <c r="X201">
        <v>12</v>
      </c>
      <c r="Y201">
        <v>24.53</v>
      </c>
      <c r="Z201">
        <v>0</v>
      </c>
      <c r="AA201">
        <v>0</v>
      </c>
      <c r="AB201">
        <v>0</v>
      </c>
      <c r="AC201">
        <v>0</v>
      </c>
      <c r="AD201">
        <v>1</v>
      </c>
      <c r="AE201">
        <v>0</v>
      </c>
      <c r="AF201" t="s">
        <v>3</v>
      </c>
      <c r="AG201">
        <v>12</v>
      </c>
      <c r="AH201">
        <v>2</v>
      </c>
      <c r="AI201">
        <v>36291849</v>
      </c>
      <c r="AJ201">
        <v>219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</row>
    <row r="202" spans="1:44" x14ac:dyDescent="0.2">
      <c r="A202">
        <f>ROW(Source!A1759)</f>
        <v>1759</v>
      </c>
      <c r="B202">
        <v>36291856</v>
      </c>
      <c r="C202">
        <v>36291845</v>
      </c>
      <c r="D202">
        <v>34889276</v>
      </c>
      <c r="E202">
        <v>1</v>
      </c>
      <c r="F202">
        <v>1</v>
      </c>
      <c r="G202">
        <v>23</v>
      </c>
      <c r="H202">
        <v>3</v>
      </c>
      <c r="I202" t="s">
        <v>293</v>
      </c>
      <c r="J202" t="s">
        <v>296</v>
      </c>
      <c r="K202" t="s">
        <v>294</v>
      </c>
      <c r="L202">
        <v>1346</v>
      </c>
      <c r="N202">
        <v>1009</v>
      </c>
      <c r="O202" t="s">
        <v>295</v>
      </c>
      <c r="P202" t="s">
        <v>295</v>
      </c>
      <c r="Q202">
        <v>1</v>
      </c>
      <c r="X202">
        <v>6.6</v>
      </c>
      <c r="Y202">
        <v>123.47</v>
      </c>
      <c r="Z202">
        <v>0</v>
      </c>
      <c r="AA202">
        <v>0</v>
      </c>
      <c r="AB202">
        <v>0</v>
      </c>
      <c r="AC202">
        <v>0</v>
      </c>
      <c r="AD202">
        <v>1</v>
      </c>
      <c r="AE202">
        <v>0</v>
      </c>
      <c r="AF202" t="s">
        <v>3</v>
      </c>
      <c r="AG202">
        <v>6.6</v>
      </c>
      <c r="AH202">
        <v>2</v>
      </c>
      <c r="AI202">
        <v>36291850</v>
      </c>
      <c r="AJ202">
        <v>220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</row>
    <row r="203" spans="1:44" x14ac:dyDescent="0.2">
      <c r="A203">
        <f>ROW(Source!A1868)</f>
        <v>1868</v>
      </c>
      <c r="B203">
        <v>36292034</v>
      </c>
      <c r="C203">
        <v>36292025</v>
      </c>
      <c r="D203">
        <v>34861490</v>
      </c>
      <c r="E203">
        <v>23</v>
      </c>
      <c r="F203">
        <v>1</v>
      </c>
      <c r="G203">
        <v>23</v>
      </c>
      <c r="H203">
        <v>1</v>
      </c>
      <c r="I203" t="s">
        <v>348</v>
      </c>
      <c r="J203" t="s">
        <v>3</v>
      </c>
      <c r="K203" t="s">
        <v>349</v>
      </c>
      <c r="L203">
        <v>1191</v>
      </c>
      <c r="N203">
        <v>1013</v>
      </c>
      <c r="O203" t="s">
        <v>350</v>
      </c>
      <c r="P203" t="s">
        <v>350</v>
      </c>
      <c r="Q203">
        <v>1</v>
      </c>
      <c r="X203">
        <v>16.559999999999999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1</v>
      </c>
      <c r="AE203">
        <v>1</v>
      </c>
      <c r="AF203" t="s">
        <v>3</v>
      </c>
      <c r="AG203">
        <v>16.559999999999999</v>
      </c>
      <c r="AH203">
        <v>2</v>
      </c>
      <c r="AI203">
        <v>36292026</v>
      </c>
      <c r="AJ203">
        <v>222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</row>
    <row r="204" spans="1:44" x14ac:dyDescent="0.2">
      <c r="A204">
        <f>ROW(Source!A1868)</f>
        <v>1868</v>
      </c>
      <c r="B204">
        <v>36292035</v>
      </c>
      <c r="C204">
        <v>36292025</v>
      </c>
      <c r="D204">
        <v>34885945</v>
      </c>
      <c r="E204">
        <v>1</v>
      </c>
      <c r="F204">
        <v>1</v>
      </c>
      <c r="G204">
        <v>23</v>
      </c>
      <c r="H204">
        <v>2</v>
      </c>
      <c r="I204" t="s">
        <v>430</v>
      </c>
      <c r="J204" t="s">
        <v>431</v>
      </c>
      <c r="K204" t="s">
        <v>432</v>
      </c>
      <c r="L204">
        <v>1368</v>
      </c>
      <c r="N204">
        <v>1011</v>
      </c>
      <c r="O204" t="s">
        <v>354</v>
      </c>
      <c r="P204" t="s">
        <v>354</v>
      </c>
      <c r="Q204">
        <v>1</v>
      </c>
      <c r="X204">
        <v>2.08</v>
      </c>
      <c r="Y204">
        <v>0</v>
      </c>
      <c r="Z204">
        <v>1095.69</v>
      </c>
      <c r="AA204">
        <v>472.96</v>
      </c>
      <c r="AB204">
        <v>0</v>
      </c>
      <c r="AC204">
        <v>0</v>
      </c>
      <c r="AD204">
        <v>1</v>
      </c>
      <c r="AE204">
        <v>0</v>
      </c>
      <c r="AF204" t="s">
        <v>3</v>
      </c>
      <c r="AG204">
        <v>2.08</v>
      </c>
      <c r="AH204">
        <v>2</v>
      </c>
      <c r="AI204">
        <v>36292027</v>
      </c>
      <c r="AJ204">
        <v>223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</row>
    <row r="205" spans="1:44" x14ac:dyDescent="0.2">
      <c r="A205">
        <f>ROW(Source!A1868)</f>
        <v>1868</v>
      </c>
      <c r="B205">
        <v>36292036</v>
      </c>
      <c r="C205">
        <v>36292025</v>
      </c>
      <c r="D205">
        <v>34886098</v>
      </c>
      <c r="E205">
        <v>1</v>
      </c>
      <c r="F205">
        <v>1</v>
      </c>
      <c r="G205">
        <v>23</v>
      </c>
      <c r="H205">
        <v>2</v>
      </c>
      <c r="I205" t="s">
        <v>433</v>
      </c>
      <c r="J205" t="s">
        <v>434</v>
      </c>
      <c r="K205" t="s">
        <v>435</v>
      </c>
      <c r="L205">
        <v>1368</v>
      </c>
      <c r="N205">
        <v>1011</v>
      </c>
      <c r="O205" t="s">
        <v>354</v>
      </c>
      <c r="P205" t="s">
        <v>354</v>
      </c>
      <c r="Q205">
        <v>1</v>
      </c>
      <c r="X205">
        <v>2.08</v>
      </c>
      <c r="Y205">
        <v>0</v>
      </c>
      <c r="Z205">
        <v>388.78</v>
      </c>
      <c r="AA205">
        <v>184.33</v>
      </c>
      <c r="AB205">
        <v>0</v>
      </c>
      <c r="AC205">
        <v>0</v>
      </c>
      <c r="AD205">
        <v>1</v>
      </c>
      <c r="AE205">
        <v>0</v>
      </c>
      <c r="AF205" t="s">
        <v>3</v>
      </c>
      <c r="AG205">
        <v>2.08</v>
      </c>
      <c r="AH205">
        <v>2</v>
      </c>
      <c r="AI205">
        <v>36292028</v>
      </c>
      <c r="AJ205">
        <v>224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</row>
    <row r="206" spans="1:44" x14ac:dyDescent="0.2">
      <c r="A206">
        <f>ROW(Source!A1868)</f>
        <v>1868</v>
      </c>
      <c r="B206">
        <v>36292037</v>
      </c>
      <c r="C206">
        <v>36292025</v>
      </c>
      <c r="D206">
        <v>34886101</v>
      </c>
      <c r="E206">
        <v>1</v>
      </c>
      <c r="F206">
        <v>1</v>
      </c>
      <c r="G206">
        <v>23</v>
      </c>
      <c r="H206">
        <v>2</v>
      </c>
      <c r="I206" t="s">
        <v>397</v>
      </c>
      <c r="J206" t="s">
        <v>398</v>
      </c>
      <c r="K206" t="s">
        <v>399</v>
      </c>
      <c r="L206">
        <v>1368</v>
      </c>
      <c r="N206">
        <v>1011</v>
      </c>
      <c r="O206" t="s">
        <v>354</v>
      </c>
      <c r="P206" t="s">
        <v>354</v>
      </c>
      <c r="Q206">
        <v>1</v>
      </c>
      <c r="X206">
        <v>0.81</v>
      </c>
      <c r="Y206">
        <v>0</v>
      </c>
      <c r="Z206">
        <v>1869.26</v>
      </c>
      <c r="AA206">
        <v>392.58</v>
      </c>
      <c r="AB206">
        <v>0</v>
      </c>
      <c r="AC206">
        <v>0</v>
      </c>
      <c r="AD206">
        <v>1</v>
      </c>
      <c r="AE206">
        <v>0</v>
      </c>
      <c r="AF206" t="s">
        <v>3</v>
      </c>
      <c r="AG206">
        <v>0.81</v>
      </c>
      <c r="AH206">
        <v>2</v>
      </c>
      <c r="AI206">
        <v>36292029</v>
      </c>
      <c r="AJ206">
        <v>225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</row>
    <row r="207" spans="1:44" x14ac:dyDescent="0.2">
      <c r="A207">
        <f>ROW(Source!A1868)</f>
        <v>1868</v>
      </c>
      <c r="B207">
        <v>36292038</v>
      </c>
      <c r="C207">
        <v>36292025</v>
      </c>
      <c r="D207">
        <v>34886125</v>
      </c>
      <c r="E207">
        <v>1</v>
      </c>
      <c r="F207">
        <v>1</v>
      </c>
      <c r="G207">
        <v>23</v>
      </c>
      <c r="H207">
        <v>2</v>
      </c>
      <c r="I207" t="s">
        <v>406</v>
      </c>
      <c r="J207" t="s">
        <v>407</v>
      </c>
      <c r="K207" t="s">
        <v>408</v>
      </c>
      <c r="L207">
        <v>1368</v>
      </c>
      <c r="N207">
        <v>1011</v>
      </c>
      <c r="O207" t="s">
        <v>354</v>
      </c>
      <c r="P207" t="s">
        <v>354</v>
      </c>
      <c r="Q207">
        <v>1</v>
      </c>
      <c r="X207">
        <v>1.94</v>
      </c>
      <c r="Y207">
        <v>0</v>
      </c>
      <c r="Z207">
        <v>1297.54</v>
      </c>
      <c r="AA207">
        <v>549.04</v>
      </c>
      <c r="AB207">
        <v>0</v>
      </c>
      <c r="AC207">
        <v>0</v>
      </c>
      <c r="AD207">
        <v>1</v>
      </c>
      <c r="AE207">
        <v>0</v>
      </c>
      <c r="AF207" t="s">
        <v>3</v>
      </c>
      <c r="AG207">
        <v>1.94</v>
      </c>
      <c r="AH207">
        <v>2</v>
      </c>
      <c r="AI207">
        <v>36292030</v>
      </c>
      <c r="AJ207">
        <v>226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</row>
    <row r="208" spans="1:44" x14ac:dyDescent="0.2">
      <c r="A208">
        <f>ROW(Source!A1868)</f>
        <v>1868</v>
      </c>
      <c r="B208">
        <v>36292039</v>
      </c>
      <c r="C208">
        <v>36292025</v>
      </c>
      <c r="D208">
        <v>34886091</v>
      </c>
      <c r="E208">
        <v>1</v>
      </c>
      <c r="F208">
        <v>1</v>
      </c>
      <c r="G208">
        <v>23</v>
      </c>
      <c r="H208">
        <v>2</v>
      </c>
      <c r="I208" t="s">
        <v>409</v>
      </c>
      <c r="J208" t="s">
        <v>410</v>
      </c>
      <c r="K208" t="s">
        <v>411</v>
      </c>
      <c r="L208">
        <v>1368</v>
      </c>
      <c r="N208">
        <v>1011</v>
      </c>
      <c r="O208" t="s">
        <v>354</v>
      </c>
      <c r="P208" t="s">
        <v>354</v>
      </c>
      <c r="Q208">
        <v>1</v>
      </c>
      <c r="X208">
        <v>0.65</v>
      </c>
      <c r="Y208">
        <v>0</v>
      </c>
      <c r="Z208">
        <v>1772.7</v>
      </c>
      <c r="AA208">
        <v>583.58000000000004</v>
      </c>
      <c r="AB208">
        <v>0</v>
      </c>
      <c r="AC208">
        <v>0</v>
      </c>
      <c r="AD208">
        <v>1</v>
      </c>
      <c r="AE208">
        <v>0</v>
      </c>
      <c r="AF208" t="s">
        <v>3</v>
      </c>
      <c r="AG208">
        <v>0.65</v>
      </c>
      <c r="AH208">
        <v>2</v>
      </c>
      <c r="AI208">
        <v>36292031</v>
      </c>
      <c r="AJ208">
        <v>227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</row>
    <row r="209" spans="1:44" x14ac:dyDescent="0.2">
      <c r="A209">
        <f>ROW(Source!A1868)</f>
        <v>1868</v>
      </c>
      <c r="B209">
        <v>36292040</v>
      </c>
      <c r="C209">
        <v>36292025</v>
      </c>
      <c r="D209">
        <v>34887992</v>
      </c>
      <c r="E209">
        <v>1</v>
      </c>
      <c r="F209">
        <v>1</v>
      </c>
      <c r="G209">
        <v>23</v>
      </c>
      <c r="H209">
        <v>3</v>
      </c>
      <c r="I209" t="s">
        <v>436</v>
      </c>
      <c r="J209" t="s">
        <v>437</v>
      </c>
      <c r="K209" t="s">
        <v>438</v>
      </c>
      <c r="L209">
        <v>1339</v>
      </c>
      <c r="N209">
        <v>1007</v>
      </c>
      <c r="O209" t="s">
        <v>125</v>
      </c>
      <c r="P209" t="s">
        <v>125</v>
      </c>
      <c r="Q209">
        <v>1</v>
      </c>
      <c r="X209">
        <v>110</v>
      </c>
      <c r="Y209">
        <v>600.76</v>
      </c>
      <c r="Z209">
        <v>0</v>
      </c>
      <c r="AA209">
        <v>0</v>
      </c>
      <c r="AB209">
        <v>0</v>
      </c>
      <c r="AC209">
        <v>0</v>
      </c>
      <c r="AD209">
        <v>1</v>
      </c>
      <c r="AE209">
        <v>0</v>
      </c>
      <c r="AF209" t="s">
        <v>3</v>
      </c>
      <c r="AG209">
        <v>110</v>
      </c>
      <c r="AH209">
        <v>2</v>
      </c>
      <c r="AI209">
        <v>36292032</v>
      </c>
      <c r="AJ209">
        <v>228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</row>
    <row r="210" spans="1:44" x14ac:dyDescent="0.2">
      <c r="A210">
        <f>ROW(Source!A1868)</f>
        <v>1868</v>
      </c>
      <c r="B210">
        <v>36292041</v>
      </c>
      <c r="C210">
        <v>36292025</v>
      </c>
      <c r="D210">
        <v>34888734</v>
      </c>
      <c r="E210">
        <v>1</v>
      </c>
      <c r="F210">
        <v>1</v>
      </c>
      <c r="G210">
        <v>23</v>
      </c>
      <c r="H210">
        <v>3</v>
      </c>
      <c r="I210" t="s">
        <v>415</v>
      </c>
      <c r="J210" t="s">
        <v>416</v>
      </c>
      <c r="K210" t="s">
        <v>417</v>
      </c>
      <c r="L210">
        <v>1339</v>
      </c>
      <c r="N210">
        <v>1007</v>
      </c>
      <c r="O210" t="s">
        <v>125</v>
      </c>
      <c r="P210" t="s">
        <v>125</v>
      </c>
      <c r="Q210">
        <v>1</v>
      </c>
      <c r="X210">
        <v>5</v>
      </c>
      <c r="Y210">
        <v>32.25</v>
      </c>
      <c r="Z210">
        <v>0</v>
      </c>
      <c r="AA210">
        <v>0</v>
      </c>
      <c r="AB210">
        <v>0</v>
      </c>
      <c r="AC210">
        <v>0</v>
      </c>
      <c r="AD210">
        <v>1</v>
      </c>
      <c r="AE210">
        <v>0</v>
      </c>
      <c r="AF210" t="s">
        <v>3</v>
      </c>
      <c r="AG210">
        <v>5</v>
      </c>
      <c r="AH210">
        <v>2</v>
      </c>
      <c r="AI210">
        <v>36292033</v>
      </c>
      <c r="AJ210">
        <v>229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</row>
    <row r="211" spans="1:44" x14ac:dyDescent="0.2">
      <c r="A211">
        <f>ROW(Source!A1869)</f>
        <v>1869</v>
      </c>
      <c r="B211">
        <v>36292047</v>
      </c>
      <c r="C211">
        <v>36292042</v>
      </c>
      <c r="D211">
        <v>34861490</v>
      </c>
      <c r="E211">
        <v>23</v>
      </c>
      <c r="F211">
        <v>1</v>
      </c>
      <c r="G211">
        <v>23</v>
      </c>
      <c r="H211">
        <v>1</v>
      </c>
      <c r="I211" t="s">
        <v>348</v>
      </c>
      <c r="J211" t="s">
        <v>3</v>
      </c>
      <c r="K211" t="s">
        <v>349</v>
      </c>
      <c r="L211">
        <v>1191</v>
      </c>
      <c r="N211">
        <v>1013</v>
      </c>
      <c r="O211" t="s">
        <v>350</v>
      </c>
      <c r="P211" t="s">
        <v>350</v>
      </c>
      <c r="Q211">
        <v>1</v>
      </c>
      <c r="X211">
        <v>80.27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1</v>
      </c>
      <c r="AE211">
        <v>1</v>
      </c>
      <c r="AF211" t="s">
        <v>3</v>
      </c>
      <c r="AG211">
        <v>80.27</v>
      </c>
      <c r="AH211">
        <v>2</v>
      </c>
      <c r="AI211">
        <v>36292043</v>
      </c>
      <c r="AJ211">
        <v>230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</row>
    <row r="212" spans="1:44" x14ac:dyDescent="0.2">
      <c r="A212">
        <f>ROW(Source!A1869)</f>
        <v>1869</v>
      </c>
      <c r="B212">
        <v>36292048</v>
      </c>
      <c r="C212">
        <v>36292042</v>
      </c>
      <c r="D212">
        <v>34889639</v>
      </c>
      <c r="E212">
        <v>1</v>
      </c>
      <c r="F212">
        <v>1</v>
      </c>
      <c r="G212">
        <v>23</v>
      </c>
      <c r="H212">
        <v>3</v>
      </c>
      <c r="I212" t="s">
        <v>439</v>
      </c>
      <c r="J212" t="s">
        <v>440</v>
      </c>
      <c r="K212" t="s">
        <v>441</v>
      </c>
      <c r="L212">
        <v>1339</v>
      </c>
      <c r="N212">
        <v>1007</v>
      </c>
      <c r="O212" t="s">
        <v>125</v>
      </c>
      <c r="P212" t="s">
        <v>125</v>
      </c>
      <c r="Q212">
        <v>1</v>
      </c>
      <c r="X212">
        <v>5.9</v>
      </c>
      <c r="Y212">
        <v>3834.09</v>
      </c>
      <c r="Z212">
        <v>0</v>
      </c>
      <c r="AA212">
        <v>0</v>
      </c>
      <c r="AB212">
        <v>0</v>
      </c>
      <c r="AC212">
        <v>0</v>
      </c>
      <c r="AD212">
        <v>1</v>
      </c>
      <c r="AE212">
        <v>0</v>
      </c>
      <c r="AF212" t="s">
        <v>3</v>
      </c>
      <c r="AG212">
        <v>5.9</v>
      </c>
      <c r="AH212">
        <v>2</v>
      </c>
      <c r="AI212">
        <v>36292044</v>
      </c>
      <c r="AJ212">
        <v>231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</row>
    <row r="213" spans="1:44" x14ac:dyDescent="0.2">
      <c r="A213">
        <f>ROW(Source!A1869)</f>
        <v>1869</v>
      </c>
      <c r="B213">
        <v>36292049</v>
      </c>
      <c r="C213">
        <v>36292042</v>
      </c>
      <c r="D213">
        <v>34889715</v>
      </c>
      <c r="E213">
        <v>1</v>
      </c>
      <c r="F213">
        <v>1</v>
      </c>
      <c r="G213">
        <v>23</v>
      </c>
      <c r="H213">
        <v>3</v>
      </c>
      <c r="I213" t="s">
        <v>391</v>
      </c>
      <c r="J213" t="s">
        <v>392</v>
      </c>
      <c r="K213" t="s">
        <v>393</v>
      </c>
      <c r="L213">
        <v>1339</v>
      </c>
      <c r="N213">
        <v>1007</v>
      </c>
      <c r="O213" t="s">
        <v>125</v>
      </c>
      <c r="P213" t="s">
        <v>125</v>
      </c>
      <c r="Q213">
        <v>1</v>
      </c>
      <c r="X213">
        <v>0.06</v>
      </c>
      <c r="Y213">
        <v>3100.91</v>
      </c>
      <c r="Z213">
        <v>0</v>
      </c>
      <c r="AA213">
        <v>0</v>
      </c>
      <c r="AB213">
        <v>0</v>
      </c>
      <c r="AC213">
        <v>0</v>
      </c>
      <c r="AD213">
        <v>1</v>
      </c>
      <c r="AE213">
        <v>0</v>
      </c>
      <c r="AF213" t="s">
        <v>3</v>
      </c>
      <c r="AG213">
        <v>0.06</v>
      </c>
      <c r="AH213">
        <v>2</v>
      </c>
      <c r="AI213">
        <v>36292045</v>
      </c>
      <c r="AJ213">
        <v>232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</row>
    <row r="214" spans="1:44" x14ac:dyDescent="0.2">
      <c r="A214">
        <f>ROW(Source!A1869)</f>
        <v>1869</v>
      </c>
      <c r="B214">
        <v>36292050</v>
      </c>
      <c r="C214">
        <v>36292042</v>
      </c>
      <c r="D214">
        <v>34890416</v>
      </c>
      <c r="E214">
        <v>1</v>
      </c>
      <c r="F214">
        <v>1</v>
      </c>
      <c r="G214">
        <v>23</v>
      </c>
      <c r="H214">
        <v>3</v>
      </c>
      <c r="I214" t="s">
        <v>442</v>
      </c>
      <c r="J214" t="s">
        <v>443</v>
      </c>
      <c r="K214" t="s">
        <v>444</v>
      </c>
      <c r="L214">
        <v>1339</v>
      </c>
      <c r="N214">
        <v>1007</v>
      </c>
      <c r="O214" t="s">
        <v>125</v>
      </c>
      <c r="P214" t="s">
        <v>125</v>
      </c>
      <c r="Q214">
        <v>1</v>
      </c>
      <c r="X214">
        <v>4.3</v>
      </c>
      <c r="Y214">
        <v>6132.93</v>
      </c>
      <c r="Z214">
        <v>0</v>
      </c>
      <c r="AA214">
        <v>0</v>
      </c>
      <c r="AB214">
        <v>0</v>
      </c>
      <c r="AC214">
        <v>0</v>
      </c>
      <c r="AD214">
        <v>1</v>
      </c>
      <c r="AE214">
        <v>0</v>
      </c>
      <c r="AF214" t="s">
        <v>3</v>
      </c>
      <c r="AG214">
        <v>4.3</v>
      </c>
      <c r="AH214">
        <v>2</v>
      </c>
      <c r="AI214">
        <v>36292046</v>
      </c>
      <c r="AJ214">
        <v>233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</row>
    <row r="215" spans="1:44" x14ac:dyDescent="0.2">
      <c r="A215">
        <f>ROW(Source!A1904)</f>
        <v>1904</v>
      </c>
      <c r="B215">
        <v>36292115</v>
      </c>
      <c r="C215">
        <v>36292106</v>
      </c>
      <c r="D215">
        <v>34861490</v>
      </c>
      <c r="E215">
        <v>23</v>
      </c>
      <c r="F215">
        <v>1</v>
      </c>
      <c r="G215">
        <v>23</v>
      </c>
      <c r="H215">
        <v>1</v>
      </c>
      <c r="I215" t="s">
        <v>348</v>
      </c>
      <c r="J215" t="s">
        <v>3</v>
      </c>
      <c r="K215" t="s">
        <v>349</v>
      </c>
      <c r="L215">
        <v>1191</v>
      </c>
      <c r="N215">
        <v>1013</v>
      </c>
      <c r="O215" t="s">
        <v>350</v>
      </c>
      <c r="P215" t="s">
        <v>350</v>
      </c>
      <c r="Q215">
        <v>1</v>
      </c>
      <c r="X215">
        <v>16.559999999999999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1</v>
      </c>
      <c r="AE215">
        <v>1</v>
      </c>
      <c r="AF215" t="s">
        <v>3</v>
      </c>
      <c r="AG215">
        <v>16.559999999999999</v>
      </c>
      <c r="AH215">
        <v>2</v>
      </c>
      <c r="AI215">
        <v>36292107</v>
      </c>
      <c r="AJ215">
        <v>234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</row>
    <row r="216" spans="1:44" x14ac:dyDescent="0.2">
      <c r="A216">
        <f>ROW(Source!A1904)</f>
        <v>1904</v>
      </c>
      <c r="B216">
        <v>36292116</v>
      </c>
      <c r="C216">
        <v>36292106</v>
      </c>
      <c r="D216">
        <v>34885945</v>
      </c>
      <c r="E216">
        <v>1</v>
      </c>
      <c r="F216">
        <v>1</v>
      </c>
      <c r="G216">
        <v>23</v>
      </c>
      <c r="H216">
        <v>2</v>
      </c>
      <c r="I216" t="s">
        <v>430</v>
      </c>
      <c r="J216" t="s">
        <v>431</v>
      </c>
      <c r="K216" t="s">
        <v>432</v>
      </c>
      <c r="L216">
        <v>1368</v>
      </c>
      <c r="N216">
        <v>1011</v>
      </c>
      <c r="O216" t="s">
        <v>354</v>
      </c>
      <c r="P216" t="s">
        <v>354</v>
      </c>
      <c r="Q216">
        <v>1</v>
      </c>
      <c r="X216">
        <v>2.08</v>
      </c>
      <c r="Y216">
        <v>0</v>
      </c>
      <c r="Z216">
        <v>1095.69</v>
      </c>
      <c r="AA216">
        <v>472.96</v>
      </c>
      <c r="AB216">
        <v>0</v>
      </c>
      <c r="AC216">
        <v>0</v>
      </c>
      <c r="AD216">
        <v>1</v>
      </c>
      <c r="AE216">
        <v>0</v>
      </c>
      <c r="AF216" t="s">
        <v>3</v>
      </c>
      <c r="AG216">
        <v>2.08</v>
      </c>
      <c r="AH216">
        <v>2</v>
      </c>
      <c r="AI216">
        <v>36292108</v>
      </c>
      <c r="AJ216">
        <v>235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</row>
    <row r="217" spans="1:44" x14ac:dyDescent="0.2">
      <c r="A217">
        <f>ROW(Source!A1904)</f>
        <v>1904</v>
      </c>
      <c r="B217">
        <v>36292117</v>
      </c>
      <c r="C217">
        <v>36292106</v>
      </c>
      <c r="D217">
        <v>34886098</v>
      </c>
      <c r="E217">
        <v>1</v>
      </c>
      <c r="F217">
        <v>1</v>
      </c>
      <c r="G217">
        <v>23</v>
      </c>
      <c r="H217">
        <v>2</v>
      </c>
      <c r="I217" t="s">
        <v>433</v>
      </c>
      <c r="J217" t="s">
        <v>434</v>
      </c>
      <c r="K217" t="s">
        <v>435</v>
      </c>
      <c r="L217">
        <v>1368</v>
      </c>
      <c r="N217">
        <v>1011</v>
      </c>
      <c r="O217" t="s">
        <v>354</v>
      </c>
      <c r="P217" t="s">
        <v>354</v>
      </c>
      <c r="Q217">
        <v>1</v>
      </c>
      <c r="X217">
        <v>2.08</v>
      </c>
      <c r="Y217">
        <v>0</v>
      </c>
      <c r="Z217">
        <v>388.78</v>
      </c>
      <c r="AA217">
        <v>184.33</v>
      </c>
      <c r="AB217">
        <v>0</v>
      </c>
      <c r="AC217">
        <v>0</v>
      </c>
      <c r="AD217">
        <v>1</v>
      </c>
      <c r="AE217">
        <v>0</v>
      </c>
      <c r="AF217" t="s">
        <v>3</v>
      </c>
      <c r="AG217">
        <v>2.08</v>
      </c>
      <c r="AH217">
        <v>2</v>
      </c>
      <c r="AI217">
        <v>36292109</v>
      </c>
      <c r="AJ217">
        <v>236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</row>
    <row r="218" spans="1:44" x14ac:dyDescent="0.2">
      <c r="A218">
        <f>ROW(Source!A1904)</f>
        <v>1904</v>
      </c>
      <c r="B218">
        <v>36292118</v>
      </c>
      <c r="C218">
        <v>36292106</v>
      </c>
      <c r="D218">
        <v>34886101</v>
      </c>
      <c r="E218">
        <v>1</v>
      </c>
      <c r="F218">
        <v>1</v>
      </c>
      <c r="G218">
        <v>23</v>
      </c>
      <c r="H218">
        <v>2</v>
      </c>
      <c r="I218" t="s">
        <v>397</v>
      </c>
      <c r="J218" t="s">
        <v>398</v>
      </c>
      <c r="K218" t="s">
        <v>399</v>
      </c>
      <c r="L218">
        <v>1368</v>
      </c>
      <c r="N218">
        <v>1011</v>
      </c>
      <c r="O218" t="s">
        <v>354</v>
      </c>
      <c r="P218" t="s">
        <v>354</v>
      </c>
      <c r="Q218">
        <v>1</v>
      </c>
      <c r="X218">
        <v>0.81</v>
      </c>
      <c r="Y218">
        <v>0</v>
      </c>
      <c r="Z218">
        <v>1869.26</v>
      </c>
      <c r="AA218">
        <v>392.58</v>
      </c>
      <c r="AB218">
        <v>0</v>
      </c>
      <c r="AC218">
        <v>0</v>
      </c>
      <c r="AD218">
        <v>1</v>
      </c>
      <c r="AE218">
        <v>0</v>
      </c>
      <c r="AF218" t="s">
        <v>3</v>
      </c>
      <c r="AG218">
        <v>0.81</v>
      </c>
      <c r="AH218">
        <v>2</v>
      </c>
      <c r="AI218">
        <v>36292110</v>
      </c>
      <c r="AJ218">
        <v>237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</row>
    <row r="219" spans="1:44" x14ac:dyDescent="0.2">
      <c r="A219">
        <f>ROW(Source!A1904)</f>
        <v>1904</v>
      </c>
      <c r="B219">
        <v>36292119</v>
      </c>
      <c r="C219">
        <v>36292106</v>
      </c>
      <c r="D219">
        <v>34886125</v>
      </c>
      <c r="E219">
        <v>1</v>
      </c>
      <c r="F219">
        <v>1</v>
      </c>
      <c r="G219">
        <v>23</v>
      </c>
      <c r="H219">
        <v>2</v>
      </c>
      <c r="I219" t="s">
        <v>406</v>
      </c>
      <c r="J219" t="s">
        <v>407</v>
      </c>
      <c r="K219" t="s">
        <v>408</v>
      </c>
      <c r="L219">
        <v>1368</v>
      </c>
      <c r="N219">
        <v>1011</v>
      </c>
      <c r="O219" t="s">
        <v>354</v>
      </c>
      <c r="P219" t="s">
        <v>354</v>
      </c>
      <c r="Q219">
        <v>1</v>
      </c>
      <c r="X219">
        <v>1.94</v>
      </c>
      <c r="Y219">
        <v>0</v>
      </c>
      <c r="Z219">
        <v>1297.54</v>
      </c>
      <c r="AA219">
        <v>549.04</v>
      </c>
      <c r="AB219">
        <v>0</v>
      </c>
      <c r="AC219">
        <v>0</v>
      </c>
      <c r="AD219">
        <v>1</v>
      </c>
      <c r="AE219">
        <v>0</v>
      </c>
      <c r="AF219" t="s">
        <v>3</v>
      </c>
      <c r="AG219">
        <v>1.94</v>
      </c>
      <c r="AH219">
        <v>2</v>
      </c>
      <c r="AI219">
        <v>36292111</v>
      </c>
      <c r="AJ219">
        <v>238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</row>
    <row r="220" spans="1:44" x14ac:dyDescent="0.2">
      <c r="A220">
        <f>ROW(Source!A1904)</f>
        <v>1904</v>
      </c>
      <c r="B220">
        <v>36292120</v>
      </c>
      <c r="C220">
        <v>36292106</v>
      </c>
      <c r="D220">
        <v>34886091</v>
      </c>
      <c r="E220">
        <v>1</v>
      </c>
      <c r="F220">
        <v>1</v>
      </c>
      <c r="G220">
        <v>23</v>
      </c>
      <c r="H220">
        <v>2</v>
      </c>
      <c r="I220" t="s">
        <v>409</v>
      </c>
      <c r="J220" t="s">
        <v>410</v>
      </c>
      <c r="K220" t="s">
        <v>411</v>
      </c>
      <c r="L220">
        <v>1368</v>
      </c>
      <c r="N220">
        <v>1011</v>
      </c>
      <c r="O220" t="s">
        <v>354</v>
      </c>
      <c r="P220" t="s">
        <v>354</v>
      </c>
      <c r="Q220">
        <v>1</v>
      </c>
      <c r="X220">
        <v>0.65</v>
      </c>
      <c r="Y220">
        <v>0</v>
      </c>
      <c r="Z220">
        <v>1772.7</v>
      </c>
      <c r="AA220">
        <v>583.58000000000004</v>
      </c>
      <c r="AB220">
        <v>0</v>
      </c>
      <c r="AC220">
        <v>0</v>
      </c>
      <c r="AD220">
        <v>1</v>
      </c>
      <c r="AE220">
        <v>0</v>
      </c>
      <c r="AF220" t="s">
        <v>3</v>
      </c>
      <c r="AG220">
        <v>0.65</v>
      </c>
      <c r="AH220">
        <v>2</v>
      </c>
      <c r="AI220">
        <v>36292112</v>
      </c>
      <c r="AJ220">
        <v>239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</row>
    <row r="221" spans="1:44" x14ac:dyDescent="0.2">
      <c r="A221">
        <f>ROW(Source!A1904)</f>
        <v>1904</v>
      </c>
      <c r="B221">
        <v>36292121</v>
      </c>
      <c r="C221">
        <v>36292106</v>
      </c>
      <c r="D221">
        <v>34887992</v>
      </c>
      <c r="E221">
        <v>1</v>
      </c>
      <c r="F221">
        <v>1</v>
      </c>
      <c r="G221">
        <v>23</v>
      </c>
      <c r="H221">
        <v>3</v>
      </c>
      <c r="I221" t="s">
        <v>436</v>
      </c>
      <c r="J221" t="s">
        <v>437</v>
      </c>
      <c r="K221" t="s">
        <v>438</v>
      </c>
      <c r="L221">
        <v>1339</v>
      </c>
      <c r="N221">
        <v>1007</v>
      </c>
      <c r="O221" t="s">
        <v>125</v>
      </c>
      <c r="P221" t="s">
        <v>125</v>
      </c>
      <c r="Q221">
        <v>1</v>
      </c>
      <c r="X221">
        <v>110</v>
      </c>
      <c r="Y221">
        <v>600.76</v>
      </c>
      <c r="Z221">
        <v>0</v>
      </c>
      <c r="AA221">
        <v>0</v>
      </c>
      <c r="AB221">
        <v>0</v>
      </c>
      <c r="AC221">
        <v>0</v>
      </c>
      <c r="AD221">
        <v>1</v>
      </c>
      <c r="AE221">
        <v>0</v>
      </c>
      <c r="AF221" t="s">
        <v>3</v>
      </c>
      <c r="AG221">
        <v>110</v>
      </c>
      <c r="AH221">
        <v>2</v>
      </c>
      <c r="AI221">
        <v>36292113</v>
      </c>
      <c r="AJ221">
        <v>240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</row>
    <row r="222" spans="1:44" x14ac:dyDescent="0.2">
      <c r="A222">
        <f>ROW(Source!A1904)</f>
        <v>1904</v>
      </c>
      <c r="B222">
        <v>36292122</v>
      </c>
      <c r="C222">
        <v>36292106</v>
      </c>
      <c r="D222">
        <v>34888734</v>
      </c>
      <c r="E222">
        <v>1</v>
      </c>
      <c r="F222">
        <v>1</v>
      </c>
      <c r="G222">
        <v>23</v>
      </c>
      <c r="H222">
        <v>3</v>
      </c>
      <c r="I222" t="s">
        <v>415</v>
      </c>
      <c r="J222" t="s">
        <v>416</v>
      </c>
      <c r="K222" t="s">
        <v>417</v>
      </c>
      <c r="L222">
        <v>1339</v>
      </c>
      <c r="N222">
        <v>1007</v>
      </c>
      <c r="O222" t="s">
        <v>125</v>
      </c>
      <c r="P222" t="s">
        <v>125</v>
      </c>
      <c r="Q222">
        <v>1</v>
      </c>
      <c r="X222">
        <v>5</v>
      </c>
      <c r="Y222">
        <v>32.25</v>
      </c>
      <c r="Z222">
        <v>0</v>
      </c>
      <c r="AA222">
        <v>0</v>
      </c>
      <c r="AB222">
        <v>0</v>
      </c>
      <c r="AC222">
        <v>0</v>
      </c>
      <c r="AD222">
        <v>1</v>
      </c>
      <c r="AE222">
        <v>0</v>
      </c>
      <c r="AF222" t="s">
        <v>3</v>
      </c>
      <c r="AG222">
        <v>5</v>
      </c>
      <c r="AH222">
        <v>2</v>
      </c>
      <c r="AI222">
        <v>36292114</v>
      </c>
      <c r="AJ222">
        <v>241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</row>
    <row r="223" spans="1:44" x14ac:dyDescent="0.2">
      <c r="A223">
        <f>ROW(Source!A1905)</f>
        <v>1905</v>
      </c>
      <c r="B223">
        <v>36292133</v>
      </c>
      <c r="C223">
        <v>36292123</v>
      </c>
      <c r="D223">
        <v>34861490</v>
      </c>
      <c r="E223">
        <v>23</v>
      </c>
      <c r="F223">
        <v>1</v>
      </c>
      <c r="G223">
        <v>23</v>
      </c>
      <c r="H223">
        <v>1</v>
      </c>
      <c r="I223" t="s">
        <v>348</v>
      </c>
      <c r="J223" t="s">
        <v>3</v>
      </c>
      <c r="K223" t="s">
        <v>349</v>
      </c>
      <c r="L223">
        <v>1191</v>
      </c>
      <c r="N223">
        <v>1013</v>
      </c>
      <c r="O223" t="s">
        <v>350</v>
      </c>
      <c r="P223" t="s">
        <v>350</v>
      </c>
      <c r="Q223">
        <v>1</v>
      </c>
      <c r="X223">
        <v>24.84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1</v>
      </c>
      <c r="AE223">
        <v>1</v>
      </c>
      <c r="AF223" t="s">
        <v>3</v>
      </c>
      <c r="AG223">
        <v>24.84</v>
      </c>
      <c r="AH223">
        <v>2</v>
      </c>
      <c r="AI223">
        <v>36292124</v>
      </c>
      <c r="AJ223">
        <v>242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</row>
    <row r="224" spans="1:44" x14ac:dyDescent="0.2">
      <c r="A224">
        <f>ROW(Source!A1905)</f>
        <v>1905</v>
      </c>
      <c r="B224">
        <v>36292134</v>
      </c>
      <c r="C224">
        <v>36292123</v>
      </c>
      <c r="D224">
        <v>34885924</v>
      </c>
      <c r="E224">
        <v>1</v>
      </c>
      <c r="F224">
        <v>1</v>
      </c>
      <c r="G224">
        <v>23</v>
      </c>
      <c r="H224">
        <v>2</v>
      </c>
      <c r="I224" t="s">
        <v>394</v>
      </c>
      <c r="J224" t="s">
        <v>395</v>
      </c>
      <c r="K224" t="s">
        <v>396</v>
      </c>
      <c r="L224">
        <v>1368</v>
      </c>
      <c r="N224">
        <v>1011</v>
      </c>
      <c r="O224" t="s">
        <v>354</v>
      </c>
      <c r="P224" t="s">
        <v>354</v>
      </c>
      <c r="Q224">
        <v>1</v>
      </c>
      <c r="X224">
        <v>2.94</v>
      </c>
      <c r="Y224">
        <v>0</v>
      </c>
      <c r="Z224">
        <v>833.19</v>
      </c>
      <c r="AA224">
        <v>426.11</v>
      </c>
      <c r="AB224">
        <v>0</v>
      </c>
      <c r="AC224">
        <v>0</v>
      </c>
      <c r="AD224">
        <v>1</v>
      </c>
      <c r="AE224">
        <v>0</v>
      </c>
      <c r="AF224" t="s">
        <v>3</v>
      </c>
      <c r="AG224">
        <v>2.94</v>
      </c>
      <c r="AH224">
        <v>2</v>
      </c>
      <c r="AI224">
        <v>36292125</v>
      </c>
      <c r="AJ224">
        <v>243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</row>
    <row r="225" spans="1:44" x14ac:dyDescent="0.2">
      <c r="A225">
        <f>ROW(Source!A1905)</f>
        <v>1905</v>
      </c>
      <c r="B225">
        <v>36292135</v>
      </c>
      <c r="C225">
        <v>36292123</v>
      </c>
      <c r="D225">
        <v>34886101</v>
      </c>
      <c r="E225">
        <v>1</v>
      </c>
      <c r="F225">
        <v>1</v>
      </c>
      <c r="G225">
        <v>23</v>
      </c>
      <c r="H225">
        <v>2</v>
      </c>
      <c r="I225" t="s">
        <v>397</v>
      </c>
      <c r="J225" t="s">
        <v>398</v>
      </c>
      <c r="K225" t="s">
        <v>399</v>
      </c>
      <c r="L225">
        <v>1368</v>
      </c>
      <c r="N225">
        <v>1011</v>
      </c>
      <c r="O225" t="s">
        <v>354</v>
      </c>
      <c r="P225" t="s">
        <v>354</v>
      </c>
      <c r="Q225">
        <v>1</v>
      </c>
      <c r="X225">
        <v>1.1399999999999999</v>
      </c>
      <c r="Y225">
        <v>0</v>
      </c>
      <c r="Z225">
        <v>1869.26</v>
      </c>
      <c r="AA225">
        <v>392.58</v>
      </c>
      <c r="AB225">
        <v>0</v>
      </c>
      <c r="AC225">
        <v>0</v>
      </c>
      <c r="AD225">
        <v>1</v>
      </c>
      <c r="AE225">
        <v>0</v>
      </c>
      <c r="AF225" t="s">
        <v>3</v>
      </c>
      <c r="AG225">
        <v>1.1399999999999999</v>
      </c>
      <c r="AH225">
        <v>2</v>
      </c>
      <c r="AI225">
        <v>36292126</v>
      </c>
      <c r="AJ225">
        <v>244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</row>
    <row r="226" spans="1:44" x14ac:dyDescent="0.2">
      <c r="A226">
        <f>ROW(Source!A1905)</f>
        <v>1905</v>
      </c>
      <c r="B226">
        <v>36292136</v>
      </c>
      <c r="C226">
        <v>36292123</v>
      </c>
      <c r="D226">
        <v>34886086</v>
      </c>
      <c r="E226">
        <v>1</v>
      </c>
      <c r="F226">
        <v>1</v>
      </c>
      <c r="G226">
        <v>23</v>
      </c>
      <c r="H226">
        <v>2</v>
      </c>
      <c r="I226" t="s">
        <v>400</v>
      </c>
      <c r="J226" t="s">
        <v>401</v>
      </c>
      <c r="K226" t="s">
        <v>402</v>
      </c>
      <c r="L226">
        <v>1368</v>
      </c>
      <c r="N226">
        <v>1011</v>
      </c>
      <c r="O226" t="s">
        <v>354</v>
      </c>
      <c r="P226" t="s">
        <v>354</v>
      </c>
      <c r="Q226">
        <v>1</v>
      </c>
      <c r="X226">
        <v>8.9600000000000009</v>
      </c>
      <c r="Y226">
        <v>0</v>
      </c>
      <c r="Z226">
        <v>1117.3800000000001</v>
      </c>
      <c r="AA226">
        <v>453.76</v>
      </c>
      <c r="AB226">
        <v>0</v>
      </c>
      <c r="AC226">
        <v>0</v>
      </c>
      <c r="AD226">
        <v>1</v>
      </c>
      <c r="AE226">
        <v>0</v>
      </c>
      <c r="AF226" t="s">
        <v>3</v>
      </c>
      <c r="AG226">
        <v>8.9600000000000009</v>
      </c>
      <c r="AH226">
        <v>2</v>
      </c>
      <c r="AI226">
        <v>36292127</v>
      </c>
      <c r="AJ226">
        <v>245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</row>
    <row r="227" spans="1:44" x14ac:dyDescent="0.2">
      <c r="A227">
        <f>ROW(Source!A1905)</f>
        <v>1905</v>
      </c>
      <c r="B227">
        <v>36292137</v>
      </c>
      <c r="C227">
        <v>36292123</v>
      </c>
      <c r="D227">
        <v>34886087</v>
      </c>
      <c r="E227">
        <v>1</v>
      </c>
      <c r="F227">
        <v>1</v>
      </c>
      <c r="G227">
        <v>23</v>
      </c>
      <c r="H227">
        <v>2</v>
      </c>
      <c r="I227" t="s">
        <v>403</v>
      </c>
      <c r="J227" t="s">
        <v>404</v>
      </c>
      <c r="K227" t="s">
        <v>405</v>
      </c>
      <c r="L227">
        <v>1368</v>
      </c>
      <c r="N227">
        <v>1011</v>
      </c>
      <c r="O227" t="s">
        <v>354</v>
      </c>
      <c r="P227" t="s">
        <v>354</v>
      </c>
      <c r="Q227">
        <v>1</v>
      </c>
      <c r="X227">
        <v>18.25</v>
      </c>
      <c r="Y227">
        <v>0</v>
      </c>
      <c r="Z227">
        <v>1642.62</v>
      </c>
      <c r="AA227">
        <v>616.87</v>
      </c>
      <c r="AB227">
        <v>0</v>
      </c>
      <c r="AC227">
        <v>0</v>
      </c>
      <c r="AD227">
        <v>1</v>
      </c>
      <c r="AE227">
        <v>0</v>
      </c>
      <c r="AF227" t="s">
        <v>3</v>
      </c>
      <c r="AG227">
        <v>18.25</v>
      </c>
      <c r="AH227">
        <v>2</v>
      </c>
      <c r="AI227">
        <v>36292128</v>
      </c>
      <c r="AJ227">
        <v>246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</row>
    <row r="228" spans="1:44" x14ac:dyDescent="0.2">
      <c r="A228">
        <f>ROW(Source!A1905)</f>
        <v>1905</v>
      </c>
      <c r="B228">
        <v>36292138</v>
      </c>
      <c r="C228">
        <v>36292123</v>
      </c>
      <c r="D228">
        <v>34886125</v>
      </c>
      <c r="E228">
        <v>1</v>
      </c>
      <c r="F228">
        <v>1</v>
      </c>
      <c r="G228">
        <v>23</v>
      </c>
      <c r="H228">
        <v>2</v>
      </c>
      <c r="I228" t="s">
        <v>406</v>
      </c>
      <c r="J228" t="s">
        <v>407</v>
      </c>
      <c r="K228" t="s">
        <v>408</v>
      </c>
      <c r="L228">
        <v>1368</v>
      </c>
      <c r="N228">
        <v>1011</v>
      </c>
      <c r="O228" t="s">
        <v>354</v>
      </c>
      <c r="P228" t="s">
        <v>354</v>
      </c>
      <c r="Q228">
        <v>1</v>
      </c>
      <c r="X228">
        <v>2.2400000000000002</v>
      </c>
      <c r="Y228">
        <v>0</v>
      </c>
      <c r="Z228">
        <v>1297.54</v>
      </c>
      <c r="AA228">
        <v>549.04</v>
      </c>
      <c r="AB228">
        <v>0</v>
      </c>
      <c r="AC228">
        <v>0</v>
      </c>
      <c r="AD228">
        <v>1</v>
      </c>
      <c r="AE228">
        <v>0</v>
      </c>
      <c r="AF228" t="s">
        <v>3</v>
      </c>
      <c r="AG228">
        <v>2.2400000000000002</v>
      </c>
      <c r="AH228">
        <v>2</v>
      </c>
      <c r="AI228">
        <v>36292129</v>
      </c>
      <c r="AJ228">
        <v>247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</row>
    <row r="229" spans="1:44" x14ac:dyDescent="0.2">
      <c r="A229">
        <f>ROW(Source!A1905)</f>
        <v>1905</v>
      </c>
      <c r="B229">
        <v>36292139</v>
      </c>
      <c r="C229">
        <v>36292123</v>
      </c>
      <c r="D229">
        <v>34886091</v>
      </c>
      <c r="E229">
        <v>1</v>
      </c>
      <c r="F229">
        <v>1</v>
      </c>
      <c r="G229">
        <v>23</v>
      </c>
      <c r="H229">
        <v>2</v>
      </c>
      <c r="I229" t="s">
        <v>409</v>
      </c>
      <c r="J229" t="s">
        <v>410</v>
      </c>
      <c r="K229" t="s">
        <v>411</v>
      </c>
      <c r="L229">
        <v>1368</v>
      </c>
      <c r="N229">
        <v>1011</v>
      </c>
      <c r="O229" t="s">
        <v>354</v>
      </c>
      <c r="P229" t="s">
        <v>354</v>
      </c>
      <c r="Q229">
        <v>1</v>
      </c>
      <c r="X229">
        <v>0.65</v>
      </c>
      <c r="Y229">
        <v>0</v>
      </c>
      <c r="Z229">
        <v>1772.7</v>
      </c>
      <c r="AA229">
        <v>583.58000000000004</v>
      </c>
      <c r="AB229">
        <v>0</v>
      </c>
      <c r="AC229">
        <v>0</v>
      </c>
      <c r="AD229">
        <v>1</v>
      </c>
      <c r="AE229">
        <v>0</v>
      </c>
      <c r="AF229" t="s">
        <v>3</v>
      </c>
      <c r="AG229">
        <v>0.65</v>
      </c>
      <c r="AH229">
        <v>2</v>
      </c>
      <c r="AI229">
        <v>36292130</v>
      </c>
      <c r="AJ229">
        <v>248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</row>
    <row r="230" spans="1:44" x14ac:dyDescent="0.2">
      <c r="A230">
        <f>ROW(Source!A1905)</f>
        <v>1905</v>
      </c>
      <c r="B230">
        <v>36292140</v>
      </c>
      <c r="C230">
        <v>36292123</v>
      </c>
      <c r="D230">
        <v>34888018</v>
      </c>
      <c r="E230">
        <v>1</v>
      </c>
      <c r="F230">
        <v>1</v>
      </c>
      <c r="G230">
        <v>23</v>
      </c>
      <c r="H230">
        <v>3</v>
      </c>
      <c r="I230" t="s">
        <v>412</v>
      </c>
      <c r="J230" t="s">
        <v>413</v>
      </c>
      <c r="K230" t="s">
        <v>414</v>
      </c>
      <c r="L230">
        <v>1339</v>
      </c>
      <c r="N230">
        <v>1007</v>
      </c>
      <c r="O230" t="s">
        <v>125</v>
      </c>
      <c r="P230" t="s">
        <v>125</v>
      </c>
      <c r="Q230">
        <v>1</v>
      </c>
      <c r="X230">
        <v>126</v>
      </c>
      <c r="Y230">
        <v>1906.02</v>
      </c>
      <c r="Z230">
        <v>0</v>
      </c>
      <c r="AA230">
        <v>0</v>
      </c>
      <c r="AB230">
        <v>0</v>
      </c>
      <c r="AC230">
        <v>0</v>
      </c>
      <c r="AD230">
        <v>1</v>
      </c>
      <c r="AE230">
        <v>0</v>
      </c>
      <c r="AF230" t="s">
        <v>3</v>
      </c>
      <c r="AG230">
        <v>126</v>
      </c>
      <c r="AH230">
        <v>2</v>
      </c>
      <c r="AI230">
        <v>36292131</v>
      </c>
      <c r="AJ230">
        <v>249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</row>
    <row r="231" spans="1:44" x14ac:dyDescent="0.2">
      <c r="A231">
        <f>ROW(Source!A1905)</f>
        <v>1905</v>
      </c>
      <c r="B231">
        <v>36292141</v>
      </c>
      <c r="C231">
        <v>36292123</v>
      </c>
      <c r="D231">
        <v>34888734</v>
      </c>
      <c r="E231">
        <v>1</v>
      </c>
      <c r="F231">
        <v>1</v>
      </c>
      <c r="G231">
        <v>23</v>
      </c>
      <c r="H231">
        <v>3</v>
      </c>
      <c r="I231" t="s">
        <v>415</v>
      </c>
      <c r="J231" t="s">
        <v>416</v>
      </c>
      <c r="K231" t="s">
        <v>417</v>
      </c>
      <c r="L231">
        <v>1339</v>
      </c>
      <c r="N231">
        <v>1007</v>
      </c>
      <c r="O231" t="s">
        <v>125</v>
      </c>
      <c r="P231" t="s">
        <v>125</v>
      </c>
      <c r="Q231">
        <v>1</v>
      </c>
      <c r="X231">
        <v>7</v>
      </c>
      <c r="Y231">
        <v>32.25</v>
      </c>
      <c r="Z231">
        <v>0</v>
      </c>
      <c r="AA231">
        <v>0</v>
      </c>
      <c r="AB231">
        <v>0</v>
      </c>
      <c r="AC231">
        <v>0</v>
      </c>
      <c r="AD231">
        <v>1</v>
      </c>
      <c r="AE231">
        <v>0</v>
      </c>
      <c r="AF231" t="s">
        <v>3</v>
      </c>
      <c r="AG231">
        <v>7</v>
      </c>
      <c r="AH231">
        <v>2</v>
      </c>
      <c r="AI231">
        <v>36292132</v>
      </c>
      <c r="AJ231">
        <v>250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</row>
    <row r="232" spans="1:44" x14ac:dyDescent="0.2">
      <c r="A232">
        <f>ROW(Source!A1906)</f>
        <v>1906</v>
      </c>
      <c r="B232">
        <v>36292148</v>
      </c>
      <c r="C232">
        <v>36292142</v>
      </c>
      <c r="D232">
        <v>34861490</v>
      </c>
      <c r="E232">
        <v>23</v>
      </c>
      <c r="F232">
        <v>1</v>
      </c>
      <c r="G232">
        <v>23</v>
      </c>
      <c r="H232">
        <v>1</v>
      </c>
      <c r="I232" t="s">
        <v>348</v>
      </c>
      <c r="J232" t="s">
        <v>3</v>
      </c>
      <c r="K232" t="s">
        <v>349</v>
      </c>
      <c r="L232">
        <v>1191</v>
      </c>
      <c r="N232">
        <v>1013</v>
      </c>
      <c r="O232" t="s">
        <v>350</v>
      </c>
      <c r="P232" t="s">
        <v>350</v>
      </c>
      <c r="Q232">
        <v>1</v>
      </c>
      <c r="X232">
        <v>10.3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1</v>
      </c>
      <c r="AE232">
        <v>1</v>
      </c>
      <c r="AF232" t="s">
        <v>3</v>
      </c>
      <c r="AG232">
        <v>10.3</v>
      </c>
      <c r="AH232">
        <v>2</v>
      </c>
      <c r="AI232">
        <v>36292143</v>
      </c>
      <c r="AJ232">
        <v>251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</row>
    <row r="233" spans="1:44" x14ac:dyDescent="0.2">
      <c r="A233">
        <f>ROW(Source!A1906)</f>
        <v>1906</v>
      </c>
      <c r="B233">
        <v>36292149</v>
      </c>
      <c r="C233">
        <v>36292142</v>
      </c>
      <c r="D233">
        <v>34886086</v>
      </c>
      <c r="E233">
        <v>1</v>
      </c>
      <c r="F233">
        <v>1</v>
      </c>
      <c r="G233">
        <v>23</v>
      </c>
      <c r="H233">
        <v>2</v>
      </c>
      <c r="I233" t="s">
        <v>400</v>
      </c>
      <c r="J233" t="s">
        <v>401</v>
      </c>
      <c r="K233" t="s">
        <v>402</v>
      </c>
      <c r="L233">
        <v>1368</v>
      </c>
      <c r="N233">
        <v>1011</v>
      </c>
      <c r="O233" t="s">
        <v>354</v>
      </c>
      <c r="P233" t="s">
        <v>354</v>
      </c>
      <c r="Q233">
        <v>1</v>
      </c>
      <c r="X233">
        <v>0.89</v>
      </c>
      <c r="Y233">
        <v>0</v>
      </c>
      <c r="Z233">
        <v>1117.3800000000001</v>
      </c>
      <c r="AA233">
        <v>453.76</v>
      </c>
      <c r="AB233">
        <v>0</v>
      </c>
      <c r="AC233">
        <v>0</v>
      </c>
      <c r="AD233">
        <v>1</v>
      </c>
      <c r="AE233">
        <v>0</v>
      </c>
      <c r="AF233" t="s">
        <v>3</v>
      </c>
      <c r="AG233">
        <v>0.89</v>
      </c>
      <c r="AH233">
        <v>2</v>
      </c>
      <c r="AI233">
        <v>36292144</v>
      </c>
      <c r="AJ233">
        <v>252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</row>
    <row r="234" spans="1:44" x14ac:dyDescent="0.2">
      <c r="A234">
        <f>ROW(Source!A1906)</f>
        <v>1906</v>
      </c>
      <c r="B234">
        <v>36292150</v>
      </c>
      <c r="C234">
        <v>36292142</v>
      </c>
      <c r="D234">
        <v>34886848</v>
      </c>
      <c r="E234">
        <v>1</v>
      </c>
      <c r="F234">
        <v>1</v>
      </c>
      <c r="G234">
        <v>23</v>
      </c>
      <c r="H234">
        <v>3</v>
      </c>
      <c r="I234" t="s">
        <v>418</v>
      </c>
      <c r="J234" t="s">
        <v>419</v>
      </c>
      <c r="K234" t="s">
        <v>420</v>
      </c>
      <c r="L234">
        <v>1348</v>
      </c>
      <c r="N234">
        <v>1009</v>
      </c>
      <c r="O234" t="s">
        <v>171</v>
      </c>
      <c r="P234" t="s">
        <v>171</v>
      </c>
      <c r="Q234">
        <v>1000</v>
      </c>
      <c r="X234">
        <v>0.06</v>
      </c>
      <c r="Y234">
        <v>32351.38</v>
      </c>
      <c r="Z234">
        <v>0</v>
      </c>
      <c r="AA234">
        <v>0</v>
      </c>
      <c r="AB234">
        <v>0</v>
      </c>
      <c r="AC234">
        <v>0</v>
      </c>
      <c r="AD234">
        <v>1</v>
      </c>
      <c r="AE234">
        <v>0</v>
      </c>
      <c r="AF234" t="s">
        <v>3</v>
      </c>
      <c r="AG234">
        <v>0.06</v>
      </c>
      <c r="AH234">
        <v>2</v>
      </c>
      <c r="AI234">
        <v>36292145</v>
      </c>
      <c r="AJ234">
        <v>253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</row>
    <row r="235" spans="1:44" x14ac:dyDescent="0.2">
      <c r="A235">
        <f>ROW(Source!A1906)</f>
        <v>1906</v>
      </c>
      <c r="B235">
        <v>36292151</v>
      </c>
      <c r="C235">
        <v>36292142</v>
      </c>
      <c r="D235">
        <v>34889865</v>
      </c>
      <c r="E235">
        <v>1</v>
      </c>
      <c r="F235">
        <v>1</v>
      </c>
      <c r="G235">
        <v>23</v>
      </c>
      <c r="H235">
        <v>3</v>
      </c>
      <c r="I235" t="s">
        <v>205</v>
      </c>
      <c r="J235" t="s">
        <v>223</v>
      </c>
      <c r="K235" t="s">
        <v>206</v>
      </c>
      <c r="L235">
        <v>1348</v>
      </c>
      <c r="N235">
        <v>1009</v>
      </c>
      <c r="O235" t="s">
        <v>171</v>
      </c>
      <c r="P235" t="s">
        <v>171</v>
      </c>
      <c r="Q235">
        <v>1000</v>
      </c>
      <c r="X235">
        <v>7.14</v>
      </c>
      <c r="Y235">
        <v>2653.46</v>
      </c>
      <c r="Z235">
        <v>0</v>
      </c>
      <c r="AA235">
        <v>0</v>
      </c>
      <c r="AB235">
        <v>0</v>
      </c>
      <c r="AC235">
        <v>0</v>
      </c>
      <c r="AD235">
        <v>1</v>
      </c>
      <c r="AE235">
        <v>0</v>
      </c>
      <c r="AF235" t="s">
        <v>3</v>
      </c>
      <c r="AG235">
        <v>7.14</v>
      </c>
      <c r="AH235">
        <v>2</v>
      </c>
      <c r="AI235">
        <v>36292146</v>
      </c>
      <c r="AJ235">
        <v>254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</row>
    <row r="236" spans="1:44" x14ac:dyDescent="0.2">
      <c r="A236">
        <f>ROW(Source!A2015)</f>
        <v>2015</v>
      </c>
      <c r="B236">
        <v>36292321</v>
      </c>
      <c r="C236">
        <v>36292320</v>
      </c>
      <c r="D236">
        <v>34861490</v>
      </c>
      <c r="E236">
        <v>23</v>
      </c>
      <c r="F236">
        <v>1</v>
      </c>
      <c r="G236">
        <v>23</v>
      </c>
      <c r="H236">
        <v>1</v>
      </c>
      <c r="I236" t="s">
        <v>348</v>
      </c>
      <c r="J236" t="s">
        <v>3</v>
      </c>
      <c r="K236" t="s">
        <v>349</v>
      </c>
      <c r="L236">
        <v>1191</v>
      </c>
      <c r="N236">
        <v>1013</v>
      </c>
      <c r="O236" t="s">
        <v>350</v>
      </c>
      <c r="P236" t="s">
        <v>350</v>
      </c>
      <c r="Q236">
        <v>1</v>
      </c>
      <c r="X236">
        <v>155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1</v>
      </c>
      <c r="AE236">
        <v>1</v>
      </c>
      <c r="AF236" t="s">
        <v>3</v>
      </c>
      <c r="AG236">
        <v>155</v>
      </c>
      <c r="AH236">
        <v>3</v>
      </c>
      <c r="AI236">
        <v>-1</v>
      </c>
      <c r="AJ236" t="s">
        <v>3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</row>
    <row r="237" spans="1:44" x14ac:dyDescent="0.2">
      <c r="A237">
        <f>ROW(Source!A2015)</f>
        <v>2015</v>
      </c>
      <c r="B237">
        <v>36292322</v>
      </c>
      <c r="C237">
        <v>36292320</v>
      </c>
      <c r="D237">
        <v>34886254</v>
      </c>
      <c r="E237">
        <v>1</v>
      </c>
      <c r="F237">
        <v>1</v>
      </c>
      <c r="G237">
        <v>23</v>
      </c>
      <c r="H237">
        <v>2</v>
      </c>
      <c r="I237" t="s">
        <v>511</v>
      </c>
      <c r="J237" t="s">
        <v>512</v>
      </c>
      <c r="K237" t="s">
        <v>513</v>
      </c>
      <c r="L237">
        <v>1368</v>
      </c>
      <c r="N237">
        <v>1011</v>
      </c>
      <c r="O237" t="s">
        <v>354</v>
      </c>
      <c r="P237" t="s">
        <v>354</v>
      </c>
      <c r="Q237">
        <v>1</v>
      </c>
      <c r="X237">
        <v>37.5</v>
      </c>
      <c r="Y237">
        <v>0</v>
      </c>
      <c r="Z237">
        <v>667.41</v>
      </c>
      <c r="AA237">
        <v>362.28</v>
      </c>
      <c r="AB237">
        <v>0</v>
      </c>
      <c r="AC237">
        <v>0</v>
      </c>
      <c r="AD237">
        <v>1</v>
      </c>
      <c r="AE237">
        <v>0</v>
      </c>
      <c r="AF237" t="s">
        <v>3</v>
      </c>
      <c r="AG237">
        <v>37.5</v>
      </c>
      <c r="AH237">
        <v>3</v>
      </c>
      <c r="AI237">
        <v>-1</v>
      </c>
      <c r="AJ237" t="s">
        <v>3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</row>
    <row r="238" spans="1:44" x14ac:dyDescent="0.2">
      <c r="A238">
        <f>ROW(Source!A2015)</f>
        <v>2015</v>
      </c>
      <c r="B238">
        <v>36292323</v>
      </c>
      <c r="C238">
        <v>36292320</v>
      </c>
      <c r="D238">
        <v>34886727</v>
      </c>
      <c r="E238">
        <v>1</v>
      </c>
      <c r="F238">
        <v>1</v>
      </c>
      <c r="G238">
        <v>23</v>
      </c>
      <c r="H238">
        <v>2</v>
      </c>
      <c r="I238" t="s">
        <v>470</v>
      </c>
      <c r="J238" t="s">
        <v>471</v>
      </c>
      <c r="K238" t="s">
        <v>472</v>
      </c>
      <c r="L238">
        <v>1368</v>
      </c>
      <c r="N238">
        <v>1011</v>
      </c>
      <c r="O238" t="s">
        <v>354</v>
      </c>
      <c r="P238" t="s">
        <v>354</v>
      </c>
      <c r="Q238">
        <v>1</v>
      </c>
      <c r="X238">
        <v>75</v>
      </c>
      <c r="Y238">
        <v>0</v>
      </c>
      <c r="Z238">
        <v>5.08</v>
      </c>
      <c r="AA238">
        <v>0.96</v>
      </c>
      <c r="AB238">
        <v>0</v>
      </c>
      <c r="AC238">
        <v>0</v>
      </c>
      <c r="AD238">
        <v>1</v>
      </c>
      <c r="AE238">
        <v>0</v>
      </c>
      <c r="AF238" t="s">
        <v>3</v>
      </c>
      <c r="AG238">
        <v>75</v>
      </c>
      <c r="AH238">
        <v>3</v>
      </c>
      <c r="AI238">
        <v>-1</v>
      </c>
      <c r="AJ238" t="s">
        <v>3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</row>
    <row r="239" spans="1:44" x14ac:dyDescent="0.2">
      <c r="A239">
        <f>ROW(Source!A2015)</f>
        <v>2015</v>
      </c>
      <c r="B239">
        <v>36292324</v>
      </c>
      <c r="C239">
        <v>36292320</v>
      </c>
      <c r="D239">
        <v>34886125</v>
      </c>
      <c r="E239">
        <v>1</v>
      </c>
      <c r="F239">
        <v>1</v>
      </c>
      <c r="G239">
        <v>23</v>
      </c>
      <c r="H239">
        <v>2</v>
      </c>
      <c r="I239" t="s">
        <v>406</v>
      </c>
      <c r="J239" t="s">
        <v>407</v>
      </c>
      <c r="K239" t="s">
        <v>408</v>
      </c>
      <c r="L239">
        <v>1368</v>
      </c>
      <c r="N239">
        <v>1011</v>
      </c>
      <c r="O239" t="s">
        <v>354</v>
      </c>
      <c r="P239" t="s">
        <v>354</v>
      </c>
      <c r="Q239">
        <v>1</v>
      </c>
      <c r="X239">
        <v>1.55</v>
      </c>
      <c r="Y239">
        <v>0</v>
      </c>
      <c r="Z239">
        <v>1297.54</v>
      </c>
      <c r="AA239">
        <v>549.04</v>
      </c>
      <c r="AB239">
        <v>0</v>
      </c>
      <c r="AC239">
        <v>0</v>
      </c>
      <c r="AD239">
        <v>1</v>
      </c>
      <c r="AE239">
        <v>0</v>
      </c>
      <c r="AF239" t="s">
        <v>3</v>
      </c>
      <c r="AG239">
        <v>1.55</v>
      </c>
      <c r="AH239">
        <v>3</v>
      </c>
      <c r="AI239">
        <v>-1</v>
      </c>
      <c r="AJ239" t="s">
        <v>3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</row>
    <row r="240" spans="1:44" x14ac:dyDescent="0.2">
      <c r="A240">
        <f>ROW(Source!A2016)</f>
        <v>2016</v>
      </c>
      <c r="B240">
        <v>36292326</v>
      </c>
      <c r="C240">
        <v>36292325</v>
      </c>
      <c r="D240">
        <v>34861490</v>
      </c>
      <c r="E240">
        <v>23</v>
      </c>
      <c r="F240">
        <v>1</v>
      </c>
      <c r="G240">
        <v>23</v>
      </c>
      <c r="H240">
        <v>1</v>
      </c>
      <c r="I240" t="s">
        <v>348</v>
      </c>
      <c r="J240" t="s">
        <v>3</v>
      </c>
      <c r="K240" t="s">
        <v>349</v>
      </c>
      <c r="L240">
        <v>1191</v>
      </c>
      <c r="N240">
        <v>1013</v>
      </c>
      <c r="O240" t="s">
        <v>350</v>
      </c>
      <c r="P240" t="s">
        <v>350</v>
      </c>
      <c r="Q240">
        <v>1</v>
      </c>
      <c r="X240">
        <v>76.7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1</v>
      </c>
      <c r="AE240">
        <v>1</v>
      </c>
      <c r="AF240" t="s">
        <v>3</v>
      </c>
      <c r="AG240">
        <v>76.7</v>
      </c>
      <c r="AH240">
        <v>3</v>
      </c>
      <c r="AI240">
        <v>-1</v>
      </c>
      <c r="AJ240" t="s">
        <v>3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</row>
    <row r="241" spans="1:44" x14ac:dyDescent="0.2">
      <c r="A241">
        <f>ROW(Source!A2017)</f>
        <v>2017</v>
      </c>
      <c r="B241">
        <v>36292328</v>
      </c>
      <c r="C241">
        <v>36292327</v>
      </c>
      <c r="D241">
        <v>34885903</v>
      </c>
      <c r="E241">
        <v>1</v>
      </c>
      <c r="F241">
        <v>1</v>
      </c>
      <c r="G241">
        <v>23</v>
      </c>
      <c r="H241">
        <v>2</v>
      </c>
      <c r="I241" t="s">
        <v>421</v>
      </c>
      <c r="J241" t="s">
        <v>422</v>
      </c>
      <c r="K241" t="s">
        <v>423</v>
      </c>
      <c r="L241">
        <v>1368</v>
      </c>
      <c r="N241">
        <v>1011</v>
      </c>
      <c r="O241" t="s">
        <v>354</v>
      </c>
      <c r="P241" t="s">
        <v>354</v>
      </c>
      <c r="Q241">
        <v>1</v>
      </c>
      <c r="X241">
        <v>5.3699999999999998E-2</v>
      </c>
      <c r="Y241">
        <v>0</v>
      </c>
      <c r="Z241">
        <v>1367.15</v>
      </c>
      <c r="AA241">
        <v>410.31</v>
      </c>
      <c r="AB241">
        <v>0</v>
      </c>
      <c r="AC241">
        <v>0</v>
      </c>
      <c r="AD241">
        <v>1</v>
      </c>
      <c r="AE241">
        <v>0</v>
      </c>
      <c r="AF241" t="s">
        <v>3</v>
      </c>
      <c r="AG241">
        <v>5.3699999999999998E-2</v>
      </c>
      <c r="AH241">
        <v>3</v>
      </c>
      <c r="AI241">
        <v>-1</v>
      </c>
      <c r="AJ241" t="s">
        <v>3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</row>
    <row r="242" spans="1:44" x14ac:dyDescent="0.2">
      <c r="A242">
        <f>ROW(Source!A2018)</f>
        <v>2018</v>
      </c>
      <c r="B242">
        <v>36292330</v>
      </c>
      <c r="C242">
        <v>36292329</v>
      </c>
      <c r="D242">
        <v>34886658</v>
      </c>
      <c r="E242">
        <v>1</v>
      </c>
      <c r="F242">
        <v>1</v>
      </c>
      <c r="G242">
        <v>23</v>
      </c>
      <c r="H242">
        <v>2</v>
      </c>
      <c r="I242" t="s">
        <v>424</v>
      </c>
      <c r="J242" t="s">
        <v>425</v>
      </c>
      <c r="K242" t="s">
        <v>426</v>
      </c>
      <c r="L242">
        <v>1368</v>
      </c>
      <c r="N242">
        <v>1011</v>
      </c>
      <c r="O242" t="s">
        <v>354</v>
      </c>
      <c r="P242" t="s">
        <v>354</v>
      </c>
      <c r="Q242">
        <v>1</v>
      </c>
      <c r="X242">
        <v>0.02</v>
      </c>
      <c r="Y242">
        <v>0</v>
      </c>
      <c r="Z242">
        <v>905.74</v>
      </c>
      <c r="AA242">
        <v>271.23</v>
      </c>
      <c r="AB242">
        <v>0</v>
      </c>
      <c r="AC242">
        <v>0</v>
      </c>
      <c r="AD242">
        <v>1</v>
      </c>
      <c r="AE242">
        <v>0</v>
      </c>
      <c r="AF242" t="s">
        <v>3</v>
      </c>
      <c r="AG242">
        <v>0.02</v>
      </c>
      <c r="AH242">
        <v>3</v>
      </c>
      <c r="AI242">
        <v>-1</v>
      </c>
      <c r="AJ242" t="s">
        <v>3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</row>
    <row r="243" spans="1:44" x14ac:dyDescent="0.2">
      <c r="A243">
        <f>ROW(Source!A2018)</f>
        <v>2018</v>
      </c>
      <c r="B243">
        <v>36292331</v>
      </c>
      <c r="C243">
        <v>36292329</v>
      </c>
      <c r="D243">
        <v>34886659</v>
      </c>
      <c r="E243">
        <v>1</v>
      </c>
      <c r="F243">
        <v>1</v>
      </c>
      <c r="G243">
        <v>23</v>
      </c>
      <c r="H243">
        <v>2</v>
      </c>
      <c r="I243" t="s">
        <v>427</v>
      </c>
      <c r="J243" t="s">
        <v>428</v>
      </c>
      <c r="K243" t="s">
        <v>429</v>
      </c>
      <c r="L243">
        <v>1368</v>
      </c>
      <c r="N243">
        <v>1011</v>
      </c>
      <c r="O243" t="s">
        <v>354</v>
      </c>
      <c r="P243" t="s">
        <v>354</v>
      </c>
      <c r="Q243">
        <v>1</v>
      </c>
      <c r="X243">
        <v>1.7999999999999999E-2</v>
      </c>
      <c r="Y243">
        <v>0</v>
      </c>
      <c r="Z243">
        <v>950.87</v>
      </c>
      <c r="AA243">
        <v>271.5</v>
      </c>
      <c r="AB243">
        <v>0</v>
      </c>
      <c r="AC243">
        <v>0</v>
      </c>
      <c r="AD243">
        <v>1</v>
      </c>
      <c r="AE243">
        <v>0</v>
      </c>
      <c r="AF243" t="s">
        <v>3</v>
      </c>
      <c r="AG243">
        <v>1.7999999999999999E-2</v>
      </c>
      <c r="AH243">
        <v>3</v>
      </c>
      <c r="AI243">
        <v>-1</v>
      </c>
      <c r="AJ243" t="s">
        <v>3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</row>
    <row r="244" spans="1:44" x14ac:dyDescent="0.2">
      <c r="A244">
        <f>ROW(Source!A2019)</f>
        <v>2019</v>
      </c>
      <c r="B244">
        <v>36292333</v>
      </c>
      <c r="C244">
        <v>36292332</v>
      </c>
      <c r="D244">
        <v>34861490</v>
      </c>
      <c r="E244">
        <v>23</v>
      </c>
      <c r="F244">
        <v>1</v>
      </c>
      <c r="G244">
        <v>23</v>
      </c>
      <c r="H244">
        <v>1</v>
      </c>
      <c r="I244" t="s">
        <v>348</v>
      </c>
      <c r="J244" t="s">
        <v>3</v>
      </c>
      <c r="K244" t="s">
        <v>349</v>
      </c>
      <c r="L244">
        <v>1191</v>
      </c>
      <c r="N244">
        <v>1013</v>
      </c>
      <c r="O244" t="s">
        <v>350</v>
      </c>
      <c r="P244" t="s">
        <v>350</v>
      </c>
      <c r="Q244">
        <v>1</v>
      </c>
      <c r="X244">
        <v>1.02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1</v>
      </c>
      <c r="AE244">
        <v>1</v>
      </c>
      <c r="AF244" t="s">
        <v>3</v>
      </c>
      <c r="AG244">
        <v>1.02</v>
      </c>
      <c r="AH244">
        <v>3</v>
      </c>
      <c r="AI244">
        <v>-1</v>
      </c>
      <c r="AJ244" t="s">
        <v>3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</row>
    <row r="245" spans="1:44" x14ac:dyDescent="0.2">
      <c r="A245">
        <f>ROW(Source!A2020)</f>
        <v>2020</v>
      </c>
      <c r="B245">
        <v>36292335</v>
      </c>
      <c r="C245">
        <v>36292334</v>
      </c>
      <c r="D245">
        <v>34886658</v>
      </c>
      <c r="E245">
        <v>1</v>
      </c>
      <c r="F245">
        <v>1</v>
      </c>
      <c r="G245">
        <v>23</v>
      </c>
      <c r="H245">
        <v>2</v>
      </c>
      <c r="I245" t="s">
        <v>424</v>
      </c>
      <c r="J245" t="s">
        <v>425</v>
      </c>
      <c r="K245" t="s">
        <v>426</v>
      </c>
      <c r="L245">
        <v>1368</v>
      </c>
      <c r="N245">
        <v>1011</v>
      </c>
      <c r="O245" t="s">
        <v>354</v>
      </c>
      <c r="P245" t="s">
        <v>354</v>
      </c>
      <c r="Q245">
        <v>1</v>
      </c>
      <c r="X245">
        <v>5.3999999999999999E-2</v>
      </c>
      <c r="Y245">
        <v>0</v>
      </c>
      <c r="Z245">
        <v>905.74</v>
      </c>
      <c r="AA245">
        <v>271.23</v>
      </c>
      <c r="AB245">
        <v>0</v>
      </c>
      <c r="AC245">
        <v>0</v>
      </c>
      <c r="AD245">
        <v>1</v>
      </c>
      <c r="AE245">
        <v>0</v>
      </c>
      <c r="AF245" t="s">
        <v>3</v>
      </c>
      <c r="AG245">
        <v>5.3999999999999999E-2</v>
      </c>
      <c r="AH245">
        <v>3</v>
      </c>
      <c r="AI245">
        <v>-1</v>
      </c>
      <c r="AJ245" t="s">
        <v>3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</row>
    <row r="246" spans="1:44" x14ac:dyDescent="0.2">
      <c r="A246">
        <f>ROW(Source!A2020)</f>
        <v>2020</v>
      </c>
      <c r="B246">
        <v>36292336</v>
      </c>
      <c r="C246">
        <v>36292334</v>
      </c>
      <c r="D246">
        <v>34886659</v>
      </c>
      <c r="E246">
        <v>1</v>
      </c>
      <c r="F246">
        <v>1</v>
      </c>
      <c r="G246">
        <v>23</v>
      </c>
      <c r="H246">
        <v>2</v>
      </c>
      <c r="I246" t="s">
        <v>427</v>
      </c>
      <c r="J246" t="s">
        <v>428</v>
      </c>
      <c r="K246" t="s">
        <v>429</v>
      </c>
      <c r="L246">
        <v>1368</v>
      </c>
      <c r="N246">
        <v>1011</v>
      </c>
      <c r="O246" t="s">
        <v>354</v>
      </c>
      <c r="P246" t="s">
        <v>354</v>
      </c>
      <c r="Q246">
        <v>1</v>
      </c>
      <c r="X246">
        <v>5.5E-2</v>
      </c>
      <c r="Y246">
        <v>0</v>
      </c>
      <c r="Z246">
        <v>950.87</v>
      </c>
      <c r="AA246">
        <v>271.5</v>
      </c>
      <c r="AB246">
        <v>0</v>
      </c>
      <c r="AC246">
        <v>0</v>
      </c>
      <c r="AD246">
        <v>1</v>
      </c>
      <c r="AE246">
        <v>0</v>
      </c>
      <c r="AF246" t="s">
        <v>3</v>
      </c>
      <c r="AG246">
        <v>5.5E-2</v>
      </c>
      <c r="AH246">
        <v>3</v>
      </c>
      <c r="AI246">
        <v>-1</v>
      </c>
      <c r="AJ246" t="s">
        <v>3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</row>
    <row r="247" spans="1:44" x14ac:dyDescent="0.2">
      <c r="A247">
        <f>ROW(Source!A2021)</f>
        <v>2021</v>
      </c>
      <c r="B247">
        <v>36292338</v>
      </c>
      <c r="C247">
        <v>36292337</v>
      </c>
      <c r="D247">
        <v>34886658</v>
      </c>
      <c r="E247">
        <v>1</v>
      </c>
      <c r="F247">
        <v>1</v>
      </c>
      <c r="G247">
        <v>23</v>
      </c>
      <c r="H247">
        <v>2</v>
      </c>
      <c r="I247" t="s">
        <v>424</v>
      </c>
      <c r="J247" t="s">
        <v>425</v>
      </c>
      <c r="K247" t="s">
        <v>426</v>
      </c>
      <c r="L247">
        <v>1368</v>
      </c>
      <c r="N247">
        <v>1011</v>
      </c>
      <c r="O247" t="s">
        <v>354</v>
      </c>
      <c r="P247" t="s">
        <v>354</v>
      </c>
      <c r="Q247">
        <v>1</v>
      </c>
      <c r="X247">
        <v>0.01</v>
      </c>
      <c r="Y247">
        <v>0</v>
      </c>
      <c r="Z247">
        <v>905.74</v>
      </c>
      <c r="AA247">
        <v>271.23</v>
      </c>
      <c r="AB247">
        <v>0</v>
      </c>
      <c r="AC247">
        <v>0</v>
      </c>
      <c r="AD247">
        <v>1</v>
      </c>
      <c r="AE247">
        <v>0</v>
      </c>
      <c r="AF247" t="s">
        <v>186</v>
      </c>
      <c r="AG247">
        <v>0.26</v>
      </c>
      <c r="AH247">
        <v>3</v>
      </c>
      <c r="AI247">
        <v>-1</v>
      </c>
      <c r="AJ247" t="s">
        <v>3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</row>
    <row r="248" spans="1:44" x14ac:dyDescent="0.2">
      <c r="A248">
        <f>ROW(Source!A2021)</f>
        <v>2021</v>
      </c>
      <c r="B248">
        <v>36292339</v>
      </c>
      <c r="C248">
        <v>36292337</v>
      </c>
      <c r="D248">
        <v>34886659</v>
      </c>
      <c r="E248">
        <v>1</v>
      </c>
      <c r="F248">
        <v>1</v>
      </c>
      <c r="G248">
        <v>23</v>
      </c>
      <c r="H248">
        <v>2</v>
      </c>
      <c r="I248" t="s">
        <v>427</v>
      </c>
      <c r="J248" t="s">
        <v>428</v>
      </c>
      <c r="K248" t="s">
        <v>429</v>
      </c>
      <c r="L248">
        <v>1368</v>
      </c>
      <c r="N248">
        <v>1011</v>
      </c>
      <c r="O248" t="s">
        <v>354</v>
      </c>
      <c r="P248" t="s">
        <v>354</v>
      </c>
      <c r="Q248">
        <v>1</v>
      </c>
      <c r="X248">
        <v>8.0000000000000002E-3</v>
      </c>
      <c r="Y248">
        <v>0</v>
      </c>
      <c r="Z248">
        <v>950.87</v>
      </c>
      <c r="AA248">
        <v>271.5</v>
      </c>
      <c r="AB248">
        <v>0</v>
      </c>
      <c r="AC248">
        <v>0</v>
      </c>
      <c r="AD248">
        <v>1</v>
      </c>
      <c r="AE248">
        <v>0</v>
      </c>
      <c r="AF248" t="s">
        <v>186</v>
      </c>
      <c r="AG248">
        <v>0.20800000000000002</v>
      </c>
      <c r="AH248">
        <v>3</v>
      </c>
      <c r="AI248">
        <v>-1</v>
      </c>
      <c r="AJ248" t="s">
        <v>3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</row>
    <row r="249" spans="1:44" x14ac:dyDescent="0.2">
      <c r="A249">
        <f>ROW(Source!A2057)</f>
        <v>2057</v>
      </c>
      <c r="B249">
        <v>36292405</v>
      </c>
      <c r="C249">
        <v>36292396</v>
      </c>
      <c r="D249">
        <v>34861490</v>
      </c>
      <c r="E249">
        <v>23</v>
      </c>
      <c r="F249">
        <v>1</v>
      </c>
      <c r="G249">
        <v>23</v>
      </c>
      <c r="H249">
        <v>1</v>
      </c>
      <c r="I249" t="s">
        <v>348</v>
      </c>
      <c r="J249" t="s">
        <v>3</v>
      </c>
      <c r="K249" t="s">
        <v>349</v>
      </c>
      <c r="L249">
        <v>1191</v>
      </c>
      <c r="N249">
        <v>1013</v>
      </c>
      <c r="O249" t="s">
        <v>350</v>
      </c>
      <c r="P249" t="s">
        <v>350</v>
      </c>
      <c r="Q249">
        <v>1</v>
      </c>
      <c r="X249">
        <v>16.559999999999999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1</v>
      </c>
      <c r="AE249">
        <v>1</v>
      </c>
      <c r="AF249" t="s">
        <v>3</v>
      </c>
      <c r="AG249">
        <v>16.559999999999999</v>
      </c>
      <c r="AH249">
        <v>2</v>
      </c>
      <c r="AI249">
        <v>36292397</v>
      </c>
      <c r="AJ249">
        <v>256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</row>
    <row r="250" spans="1:44" x14ac:dyDescent="0.2">
      <c r="A250">
        <f>ROW(Source!A2057)</f>
        <v>2057</v>
      </c>
      <c r="B250">
        <v>36292406</v>
      </c>
      <c r="C250">
        <v>36292396</v>
      </c>
      <c r="D250">
        <v>34885945</v>
      </c>
      <c r="E250">
        <v>1</v>
      </c>
      <c r="F250">
        <v>1</v>
      </c>
      <c r="G250">
        <v>23</v>
      </c>
      <c r="H250">
        <v>2</v>
      </c>
      <c r="I250" t="s">
        <v>430</v>
      </c>
      <c r="J250" t="s">
        <v>431</v>
      </c>
      <c r="K250" t="s">
        <v>432</v>
      </c>
      <c r="L250">
        <v>1368</v>
      </c>
      <c r="N250">
        <v>1011</v>
      </c>
      <c r="O250" t="s">
        <v>354</v>
      </c>
      <c r="P250" t="s">
        <v>354</v>
      </c>
      <c r="Q250">
        <v>1</v>
      </c>
      <c r="X250">
        <v>2.08</v>
      </c>
      <c r="Y250">
        <v>0</v>
      </c>
      <c r="Z250">
        <v>1095.69</v>
      </c>
      <c r="AA250">
        <v>472.96</v>
      </c>
      <c r="AB250">
        <v>0</v>
      </c>
      <c r="AC250">
        <v>0</v>
      </c>
      <c r="AD250">
        <v>1</v>
      </c>
      <c r="AE250">
        <v>0</v>
      </c>
      <c r="AF250" t="s">
        <v>3</v>
      </c>
      <c r="AG250">
        <v>2.08</v>
      </c>
      <c r="AH250">
        <v>2</v>
      </c>
      <c r="AI250">
        <v>36292398</v>
      </c>
      <c r="AJ250">
        <v>257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</row>
    <row r="251" spans="1:44" x14ac:dyDescent="0.2">
      <c r="A251">
        <f>ROW(Source!A2057)</f>
        <v>2057</v>
      </c>
      <c r="B251">
        <v>36292407</v>
      </c>
      <c r="C251">
        <v>36292396</v>
      </c>
      <c r="D251">
        <v>34886098</v>
      </c>
      <c r="E251">
        <v>1</v>
      </c>
      <c r="F251">
        <v>1</v>
      </c>
      <c r="G251">
        <v>23</v>
      </c>
      <c r="H251">
        <v>2</v>
      </c>
      <c r="I251" t="s">
        <v>433</v>
      </c>
      <c r="J251" t="s">
        <v>434</v>
      </c>
      <c r="K251" t="s">
        <v>435</v>
      </c>
      <c r="L251">
        <v>1368</v>
      </c>
      <c r="N251">
        <v>1011</v>
      </c>
      <c r="O251" t="s">
        <v>354</v>
      </c>
      <c r="P251" t="s">
        <v>354</v>
      </c>
      <c r="Q251">
        <v>1</v>
      </c>
      <c r="X251">
        <v>2.08</v>
      </c>
      <c r="Y251">
        <v>0</v>
      </c>
      <c r="Z251">
        <v>388.78</v>
      </c>
      <c r="AA251">
        <v>184.33</v>
      </c>
      <c r="AB251">
        <v>0</v>
      </c>
      <c r="AC251">
        <v>0</v>
      </c>
      <c r="AD251">
        <v>1</v>
      </c>
      <c r="AE251">
        <v>0</v>
      </c>
      <c r="AF251" t="s">
        <v>3</v>
      </c>
      <c r="AG251">
        <v>2.08</v>
      </c>
      <c r="AH251">
        <v>2</v>
      </c>
      <c r="AI251">
        <v>36292399</v>
      </c>
      <c r="AJ251">
        <v>258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</row>
    <row r="252" spans="1:44" x14ac:dyDescent="0.2">
      <c r="A252">
        <f>ROW(Source!A2057)</f>
        <v>2057</v>
      </c>
      <c r="B252">
        <v>36292408</v>
      </c>
      <c r="C252">
        <v>36292396</v>
      </c>
      <c r="D252">
        <v>34886101</v>
      </c>
      <c r="E252">
        <v>1</v>
      </c>
      <c r="F252">
        <v>1</v>
      </c>
      <c r="G252">
        <v>23</v>
      </c>
      <c r="H252">
        <v>2</v>
      </c>
      <c r="I252" t="s">
        <v>397</v>
      </c>
      <c r="J252" t="s">
        <v>398</v>
      </c>
      <c r="K252" t="s">
        <v>399</v>
      </c>
      <c r="L252">
        <v>1368</v>
      </c>
      <c r="N252">
        <v>1011</v>
      </c>
      <c r="O252" t="s">
        <v>354</v>
      </c>
      <c r="P252" t="s">
        <v>354</v>
      </c>
      <c r="Q252">
        <v>1</v>
      </c>
      <c r="X252">
        <v>0.81</v>
      </c>
      <c r="Y252">
        <v>0</v>
      </c>
      <c r="Z252">
        <v>1869.26</v>
      </c>
      <c r="AA252">
        <v>392.58</v>
      </c>
      <c r="AB252">
        <v>0</v>
      </c>
      <c r="AC252">
        <v>0</v>
      </c>
      <c r="AD252">
        <v>1</v>
      </c>
      <c r="AE252">
        <v>0</v>
      </c>
      <c r="AF252" t="s">
        <v>3</v>
      </c>
      <c r="AG252">
        <v>0.81</v>
      </c>
      <c r="AH252">
        <v>2</v>
      </c>
      <c r="AI252">
        <v>36292400</v>
      </c>
      <c r="AJ252">
        <v>259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</row>
    <row r="253" spans="1:44" x14ac:dyDescent="0.2">
      <c r="A253">
        <f>ROW(Source!A2057)</f>
        <v>2057</v>
      </c>
      <c r="B253">
        <v>36292409</v>
      </c>
      <c r="C253">
        <v>36292396</v>
      </c>
      <c r="D253">
        <v>34886125</v>
      </c>
      <c r="E253">
        <v>1</v>
      </c>
      <c r="F253">
        <v>1</v>
      </c>
      <c r="G253">
        <v>23</v>
      </c>
      <c r="H253">
        <v>2</v>
      </c>
      <c r="I253" t="s">
        <v>406</v>
      </c>
      <c r="J253" t="s">
        <v>407</v>
      </c>
      <c r="K253" t="s">
        <v>408</v>
      </c>
      <c r="L253">
        <v>1368</v>
      </c>
      <c r="N253">
        <v>1011</v>
      </c>
      <c r="O253" t="s">
        <v>354</v>
      </c>
      <c r="P253" t="s">
        <v>354</v>
      </c>
      <c r="Q253">
        <v>1</v>
      </c>
      <c r="X253">
        <v>1.94</v>
      </c>
      <c r="Y253">
        <v>0</v>
      </c>
      <c r="Z253">
        <v>1297.54</v>
      </c>
      <c r="AA253">
        <v>549.04</v>
      </c>
      <c r="AB253">
        <v>0</v>
      </c>
      <c r="AC253">
        <v>0</v>
      </c>
      <c r="AD253">
        <v>1</v>
      </c>
      <c r="AE253">
        <v>0</v>
      </c>
      <c r="AF253" t="s">
        <v>3</v>
      </c>
      <c r="AG253">
        <v>1.94</v>
      </c>
      <c r="AH253">
        <v>2</v>
      </c>
      <c r="AI253">
        <v>36292401</v>
      </c>
      <c r="AJ253">
        <v>260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</row>
    <row r="254" spans="1:44" x14ac:dyDescent="0.2">
      <c r="A254">
        <f>ROW(Source!A2057)</f>
        <v>2057</v>
      </c>
      <c r="B254">
        <v>36292410</v>
      </c>
      <c r="C254">
        <v>36292396</v>
      </c>
      <c r="D254">
        <v>34886091</v>
      </c>
      <c r="E254">
        <v>1</v>
      </c>
      <c r="F254">
        <v>1</v>
      </c>
      <c r="G254">
        <v>23</v>
      </c>
      <c r="H254">
        <v>2</v>
      </c>
      <c r="I254" t="s">
        <v>409</v>
      </c>
      <c r="J254" t="s">
        <v>410</v>
      </c>
      <c r="K254" t="s">
        <v>411</v>
      </c>
      <c r="L254">
        <v>1368</v>
      </c>
      <c r="N254">
        <v>1011</v>
      </c>
      <c r="O254" t="s">
        <v>354</v>
      </c>
      <c r="P254" t="s">
        <v>354</v>
      </c>
      <c r="Q254">
        <v>1</v>
      </c>
      <c r="X254">
        <v>0.65</v>
      </c>
      <c r="Y254">
        <v>0</v>
      </c>
      <c r="Z254">
        <v>1772.7</v>
      </c>
      <c r="AA254">
        <v>583.58000000000004</v>
      </c>
      <c r="AB254">
        <v>0</v>
      </c>
      <c r="AC254">
        <v>0</v>
      </c>
      <c r="AD254">
        <v>1</v>
      </c>
      <c r="AE254">
        <v>0</v>
      </c>
      <c r="AF254" t="s">
        <v>3</v>
      </c>
      <c r="AG254">
        <v>0.65</v>
      </c>
      <c r="AH254">
        <v>2</v>
      </c>
      <c r="AI254">
        <v>36292402</v>
      </c>
      <c r="AJ254">
        <v>261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</row>
    <row r="255" spans="1:44" x14ac:dyDescent="0.2">
      <c r="A255">
        <f>ROW(Source!A2057)</f>
        <v>2057</v>
      </c>
      <c r="B255">
        <v>36292411</v>
      </c>
      <c r="C255">
        <v>36292396</v>
      </c>
      <c r="D255">
        <v>34887992</v>
      </c>
      <c r="E255">
        <v>1</v>
      </c>
      <c r="F255">
        <v>1</v>
      </c>
      <c r="G255">
        <v>23</v>
      </c>
      <c r="H255">
        <v>3</v>
      </c>
      <c r="I255" t="s">
        <v>436</v>
      </c>
      <c r="J255" t="s">
        <v>437</v>
      </c>
      <c r="K255" t="s">
        <v>438</v>
      </c>
      <c r="L255">
        <v>1339</v>
      </c>
      <c r="N255">
        <v>1007</v>
      </c>
      <c r="O255" t="s">
        <v>125</v>
      </c>
      <c r="P255" t="s">
        <v>125</v>
      </c>
      <c r="Q255">
        <v>1</v>
      </c>
      <c r="X255">
        <v>110</v>
      </c>
      <c r="Y255">
        <v>600.76</v>
      </c>
      <c r="Z255">
        <v>0</v>
      </c>
      <c r="AA255">
        <v>0</v>
      </c>
      <c r="AB255">
        <v>0</v>
      </c>
      <c r="AC255">
        <v>0</v>
      </c>
      <c r="AD255">
        <v>1</v>
      </c>
      <c r="AE255">
        <v>0</v>
      </c>
      <c r="AF255" t="s">
        <v>3</v>
      </c>
      <c r="AG255">
        <v>110</v>
      </c>
      <c r="AH255">
        <v>2</v>
      </c>
      <c r="AI255">
        <v>36292403</v>
      </c>
      <c r="AJ255">
        <v>262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</row>
    <row r="256" spans="1:44" x14ac:dyDescent="0.2">
      <c r="A256">
        <f>ROW(Source!A2057)</f>
        <v>2057</v>
      </c>
      <c r="B256">
        <v>36292412</v>
      </c>
      <c r="C256">
        <v>36292396</v>
      </c>
      <c r="D256">
        <v>34888734</v>
      </c>
      <c r="E256">
        <v>1</v>
      </c>
      <c r="F256">
        <v>1</v>
      </c>
      <c r="G256">
        <v>23</v>
      </c>
      <c r="H256">
        <v>3</v>
      </c>
      <c r="I256" t="s">
        <v>415</v>
      </c>
      <c r="J256" t="s">
        <v>416</v>
      </c>
      <c r="K256" t="s">
        <v>417</v>
      </c>
      <c r="L256">
        <v>1339</v>
      </c>
      <c r="N256">
        <v>1007</v>
      </c>
      <c r="O256" t="s">
        <v>125</v>
      </c>
      <c r="P256" t="s">
        <v>125</v>
      </c>
      <c r="Q256">
        <v>1</v>
      </c>
      <c r="X256">
        <v>5</v>
      </c>
      <c r="Y256">
        <v>32.25</v>
      </c>
      <c r="Z256">
        <v>0</v>
      </c>
      <c r="AA256">
        <v>0</v>
      </c>
      <c r="AB256">
        <v>0</v>
      </c>
      <c r="AC256">
        <v>0</v>
      </c>
      <c r="AD256">
        <v>1</v>
      </c>
      <c r="AE256">
        <v>0</v>
      </c>
      <c r="AF256" t="s">
        <v>3</v>
      </c>
      <c r="AG256">
        <v>5</v>
      </c>
      <c r="AH256">
        <v>2</v>
      </c>
      <c r="AI256">
        <v>36292404</v>
      </c>
      <c r="AJ256">
        <v>263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</row>
    <row r="257" spans="1:44" x14ac:dyDescent="0.2">
      <c r="A257">
        <f>ROW(Source!A2058)</f>
        <v>2058</v>
      </c>
      <c r="B257">
        <v>36292418</v>
      </c>
      <c r="C257">
        <v>36292413</v>
      </c>
      <c r="D257">
        <v>34861490</v>
      </c>
      <c r="E257">
        <v>23</v>
      </c>
      <c r="F257">
        <v>1</v>
      </c>
      <c r="G257">
        <v>23</v>
      </c>
      <c r="H257">
        <v>1</v>
      </c>
      <c r="I257" t="s">
        <v>348</v>
      </c>
      <c r="J257" t="s">
        <v>3</v>
      </c>
      <c r="K257" t="s">
        <v>349</v>
      </c>
      <c r="L257">
        <v>1191</v>
      </c>
      <c r="N257">
        <v>1013</v>
      </c>
      <c r="O257" t="s">
        <v>350</v>
      </c>
      <c r="P257" t="s">
        <v>350</v>
      </c>
      <c r="Q257">
        <v>1</v>
      </c>
      <c r="X257">
        <v>80.27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1</v>
      </c>
      <c r="AE257">
        <v>1</v>
      </c>
      <c r="AF257" t="s">
        <v>3</v>
      </c>
      <c r="AG257">
        <v>80.27</v>
      </c>
      <c r="AH257">
        <v>2</v>
      </c>
      <c r="AI257">
        <v>36292414</v>
      </c>
      <c r="AJ257">
        <v>264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</row>
    <row r="258" spans="1:44" x14ac:dyDescent="0.2">
      <c r="A258">
        <f>ROW(Source!A2058)</f>
        <v>2058</v>
      </c>
      <c r="B258">
        <v>36292419</v>
      </c>
      <c r="C258">
        <v>36292413</v>
      </c>
      <c r="D258">
        <v>34889639</v>
      </c>
      <c r="E258">
        <v>1</v>
      </c>
      <c r="F258">
        <v>1</v>
      </c>
      <c r="G258">
        <v>23</v>
      </c>
      <c r="H258">
        <v>3</v>
      </c>
      <c r="I258" t="s">
        <v>439</v>
      </c>
      <c r="J258" t="s">
        <v>440</v>
      </c>
      <c r="K258" t="s">
        <v>441</v>
      </c>
      <c r="L258">
        <v>1339</v>
      </c>
      <c r="N258">
        <v>1007</v>
      </c>
      <c r="O258" t="s">
        <v>125</v>
      </c>
      <c r="P258" t="s">
        <v>125</v>
      </c>
      <c r="Q258">
        <v>1</v>
      </c>
      <c r="X258">
        <v>5.9</v>
      </c>
      <c r="Y258">
        <v>3834.09</v>
      </c>
      <c r="Z258">
        <v>0</v>
      </c>
      <c r="AA258">
        <v>0</v>
      </c>
      <c r="AB258">
        <v>0</v>
      </c>
      <c r="AC258">
        <v>0</v>
      </c>
      <c r="AD258">
        <v>1</v>
      </c>
      <c r="AE258">
        <v>0</v>
      </c>
      <c r="AF258" t="s">
        <v>3</v>
      </c>
      <c r="AG258">
        <v>5.9</v>
      </c>
      <c r="AH258">
        <v>2</v>
      </c>
      <c r="AI258">
        <v>36292415</v>
      </c>
      <c r="AJ258">
        <v>265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</row>
    <row r="259" spans="1:44" x14ac:dyDescent="0.2">
      <c r="A259">
        <f>ROW(Source!A2058)</f>
        <v>2058</v>
      </c>
      <c r="B259">
        <v>36292420</v>
      </c>
      <c r="C259">
        <v>36292413</v>
      </c>
      <c r="D259">
        <v>34889715</v>
      </c>
      <c r="E259">
        <v>1</v>
      </c>
      <c r="F259">
        <v>1</v>
      </c>
      <c r="G259">
        <v>23</v>
      </c>
      <c r="H259">
        <v>3</v>
      </c>
      <c r="I259" t="s">
        <v>391</v>
      </c>
      <c r="J259" t="s">
        <v>392</v>
      </c>
      <c r="K259" t="s">
        <v>393</v>
      </c>
      <c r="L259">
        <v>1339</v>
      </c>
      <c r="N259">
        <v>1007</v>
      </c>
      <c r="O259" t="s">
        <v>125</v>
      </c>
      <c r="P259" t="s">
        <v>125</v>
      </c>
      <c r="Q259">
        <v>1</v>
      </c>
      <c r="X259">
        <v>0.06</v>
      </c>
      <c r="Y259">
        <v>3100.91</v>
      </c>
      <c r="Z259">
        <v>0</v>
      </c>
      <c r="AA259">
        <v>0</v>
      </c>
      <c r="AB259">
        <v>0</v>
      </c>
      <c r="AC259">
        <v>0</v>
      </c>
      <c r="AD259">
        <v>1</v>
      </c>
      <c r="AE259">
        <v>0</v>
      </c>
      <c r="AF259" t="s">
        <v>3</v>
      </c>
      <c r="AG259">
        <v>0.06</v>
      </c>
      <c r="AH259">
        <v>2</v>
      </c>
      <c r="AI259">
        <v>36292416</v>
      </c>
      <c r="AJ259">
        <v>266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</row>
    <row r="260" spans="1:44" x14ac:dyDescent="0.2">
      <c r="A260">
        <f>ROW(Source!A2058)</f>
        <v>2058</v>
      </c>
      <c r="B260">
        <v>36292421</v>
      </c>
      <c r="C260">
        <v>36292413</v>
      </c>
      <c r="D260">
        <v>34890416</v>
      </c>
      <c r="E260">
        <v>1</v>
      </c>
      <c r="F260">
        <v>1</v>
      </c>
      <c r="G260">
        <v>23</v>
      </c>
      <c r="H260">
        <v>3</v>
      </c>
      <c r="I260" t="s">
        <v>442</v>
      </c>
      <c r="J260" t="s">
        <v>443</v>
      </c>
      <c r="K260" t="s">
        <v>444</v>
      </c>
      <c r="L260">
        <v>1339</v>
      </c>
      <c r="N260">
        <v>1007</v>
      </c>
      <c r="O260" t="s">
        <v>125</v>
      </c>
      <c r="P260" t="s">
        <v>125</v>
      </c>
      <c r="Q260">
        <v>1</v>
      </c>
      <c r="X260">
        <v>4.3</v>
      </c>
      <c r="Y260">
        <v>6132.93</v>
      </c>
      <c r="Z260">
        <v>0</v>
      </c>
      <c r="AA260">
        <v>0</v>
      </c>
      <c r="AB260">
        <v>0</v>
      </c>
      <c r="AC260">
        <v>0</v>
      </c>
      <c r="AD260">
        <v>1</v>
      </c>
      <c r="AE260">
        <v>0</v>
      </c>
      <c r="AF260" t="s">
        <v>3</v>
      </c>
      <c r="AG260">
        <v>4.3</v>
      </c>
      <c r="AH260">
        <v>2</v>
      </c>
      <c r="AI260">
        <v>36292417</v>
      </c>
      <c r="AJ260">
        <v>267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</row>
    <row r="261" spans="1:44" x14ac:dyDescent="0.2">
      <c r="A261">
        <f>ROW(Source!A2093)</f>
        <v>2093</v>
      </c>
      <c r="B261">
        <v>36292486</v>
      </c>
      <c r="C261">
        <v>36292477</v>
      </c>
      <c r="D261">
        <v>34861490</v>
      </c>
      <c r="E261">
        <v>23</v>
      </c>
      <c r="F261">
        <v>1</v>
      </c>
      <c r="G261">
        <v>23</v>
      </c>
      <c r="H261">
        <v>1</v>
      </c>
      <c r="I261" t="s">
        <v>348</v>
      </c>
      <c r="J261" t="s">
        <v>3</v>
      </c>
      <c r="K261" t="s">
        <v>349</v>
      </c>
      <c r="L261">
        <v>1191</v>
      </c>
      <c r="N261">
        <v>1013</v>
      </c>
      <c r="O261" t="s">
        <v>350</v>
      </c>
      <c r="P261" t="s">
        <v>350</v>
      </c>
      <c r="Q261">
        <v>1</v>
      </c>
      <c r="X261">
        <v>16.559999999999999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1</v>
      </c>
      <c r="AE261">
        <v>1</v>
      </c>
      <c r="AF261" t="s">
        <v>3</v>
      </c>
      <c r="AG261">
        <v>16.559999999999999</v>
      </c>
      <c r="AH261">
        <v>2</v>
      </c>
      <c r="AI261">
        <v>36292478</v>
      </c>
      <c r="AJ261">
        <v>268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</row>
    <row r="262" spans="1:44" x14ac:dyDescent="0.2">
      <c r="A262">
        <f>ROW(Source!A2093)</f>
        <v>2093</v>
      </c>
      <c r="B262">
        <v>36292487</v>
      </c>
      <c r="C262">
        <v>36292477</v>
      </c>
      <c r="D262">
        <v>34885945</v>
      </c>
      <c r="E262">
        <v>1</v>
      </c>
      <c r="F262">
        <v>1</v>
      </c>
      <c r="G262">
        <v>23</v>
      </c>
      <c r="H262">
        <v>2</v>
      </c>
      <c r="I262" t="s">
        <v>430</v>
      </c>
      <c r="J262" t="s">
        <v>431</v>
      </c>
      <c r="K262" t="s">
        <v>432</v>
      </c>
      <c r="L262">
        <v>1368</v>
      </c>
      <c r="N262">
        <v>1011</v>
      </c>
      <c r="O262" t="s">
        <v>354</v>
      </c>
      <c r="P262" t="s">
        <v>354</v>
      </c>
      <c r="Q262">
        <v>1</v>
      </c>
      <c r="X262">
        <v>2.08</v>
      </c>
      <c r="Y262">
        <v>0</v>
      </c>
      <c r="Z262">
        <v>1095.69</v>
      </c>
      <c r="AA262">
        <v>472.96</v>
      </c>
      <c r="AB262">
        <v>0</v>
      </c>
      <c r="AC262">
        <v>0</v>
      </c>
      <c r="AD262">
        <v>1</v>
      </c>
      <c r="AE262">
        <v>0</v>
      </c>
      <c r="AF262" t="s">
        <v>3</v>
      </c>
      <c r="AG262">
        <v>2.08</v>
      </c>
      <c r="AH262">
        <v>2</v>
      </c>
      <c r="AI262">
        <v>36292479</v>
      </c>
      <c r="AJ262">
        <v>269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</row>
    <row r="263" spans="1:44" x14ac:dyDescent="0.2">
      <c r="A263">
        <f>ROW(Source!A2093)</f>
        <v>2093</v>
      </c>
      <c r="B263">
        <v>36292488</v>
      </c>
      <c r="C263">
        <v>36292477</v>
      </c>
      <c r="D263">
        <v>34886098</v>
      </c>
      <c r="E263">
        <v>1</v>
      </c>
      <c r="F263">
        <v>1</v>
      </c>
      <c r="G263">
        <v>23</v>
      </c>
      <c r="H263">
        <v>2</v>
      </c>
      <c r="I263" t="s">
        <v>433</v>
      </c>
      <c r="J263" t="s">
        <v>434</v>
      </c>
      <c r="K263" t="s">
        <v>435</v>
      </c>
      <c r="L263">
        <v>1368</v>
      </c>
      <c r="N263">
        <v>1011</v>
      </c>
      <c r="O263" t="s">
        <v>354</v>
      </c>
      <c r="P263" t="s">
        <v>354</v>
      </c>
      <c r="Q263">
        <v>1</v>
      </c>
      <c r="X263">
        <v>2.08</v>
      </c>
      <c r="Y263">
        <v>0</v>
      </c>
      <c r="Z263">
        <v>388.78</v>
      </c>
      <c r="AA263">
        <v>184.33</v>
      </c>
      <c r="AB263">
        <v>0</v>
      </c>
      <c r="AC263">
        <v>0</v>
      </c>
      <c r="AD263">
        <v>1</v>
      </c>
      <c r="AE263">
        <v>0</v>
      </c>
      <c r="AF263" t="s">
        <v>3</v>
      </c>
      <c r="AG263">
        <v>2.08</v>
      </c>
      <c r="AH263">
        <v>2</v>
      </c>
      <c r="AI263">
        <v>36292480</v>
      </c>
      <c r="AJ263">
        <v>270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</row>
    <row r="264" spans="1:44" x14ac:dyDescent="0.2">
      <c r="A264">
        <f>ROW(Source!A2093)</f>
        <v>2093</v>
      </c>
      <c r="B264">
        <v>36292489</v>
      </c>
      <c r="C264">
        <v>36292477</v>
      </c>
      <c r="D264">
        <v>34886101</v>
      </c>
      <c r="E264">
        <v>1</v>
      </c>
      <c r="F264">
        <v>1</v>
      </c>
      <c r="G264">
        <v>23</v>
      </c>
      <c r="H264">
        <v>2</v>
      </c>
      <c r="I264" t="s">
        <v>397</v>
      </c>
      <c r="J264" t="s">
        <v>398</v>
      </c>
      <c r="K264" t="s">
        <v>399</v>
      </c>
      <c r="L264">
        <v>1368</v>
      </c>
      <c r="N264">
        <v>1011</v>
      </c>
      <c r="O264" t="s">
        <v>354</v>
      </c>
      <c r="P264" t="s">
        <v>354</v>
      </c>
      <c r="Q264">
        <v>1</v>
      </c>
      <c r="X264">
        <v>0.81</v>
      </c>
      <c r="Y264">
        <v>0</v>
      </c>
      <c r="Z264">
        <v>1869.26</v>
      </c>
      <c r="AA264">
        <v>392.58</v>
      </c>
      <c r="AB264">
        <v>0</v>
      </c>
      <c r="AC264">
        <v>0</v>
      </c>
      <c r="AD264">
        <v>1</v>
      </c>
      <c r="AE264">
        <v>0</v>
      </c>
      <c r="AF264" t="s">
        <v>3</v>
      </c>
      <c r="AG264">
        <v>0.81</v>
      </c>
      <c r="AH264">
        <v>2</v>
      </c>
      <c r="AI264">
        <v>36292481</v>
      </c>
      <c r="AJ264">
        <v>271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</row>
    <row r="265" spans="1:44" x14ac:dyDescent="0.2">
      <c r="A265">
        <f>ROW(Source!A2093)</f>
        <v>2093</v>
      </c>
      <c r="B265">
        <v>36292490</v>
      </c>
      <c r="C265">
        <v>36292477</v>
      </c>
      <c r="D265">
        <v>34886125</v>
      </c>
      <c r="E265">
        <v>1</v>
      </c>
      <c r="F265">
        <v>1</v>
      </c>
      <c r="G265">
        <v>23</v>
      </c>
      <c r="H265">
        <v>2</v>
      </c>
      <c r="I265" t="s">
        <v>406</v>
      </c>
      <c r="J265" t="s">
        <v>407</v>
      </c>
      <c r="K265" t="s">
        <v>408</v>
      </c>
      <c r="L265">
        <v>1368</v>
      </c>
      <c r="N265">
        <v>1011</v>
      </c>
      <c r="O265" t="s">
        <v>354</v>
      </c>
      <c r="P265" t="s">
        <v>354</v>
      </c>
      <c r="Q265">
        <v>1</v>
      </c>
      <c r="X265">
        <v>1.94</v>
      </c>
      <c r="Y265">
        <v>0</v>
      </c>
      <c r="Z265">
        <v>1297.54</v>
      </c>
      <c r="AA265">
        <v>549.04</v>
      </c>
      <c r="AB265">
        <v>0</v>
      </c>
      <c r="AC265">
        <v>0</v>
      </c>
      <c r="AD265">
        <v>1</v>
      </c>
      <c r="AE265">
        <v>0</v>
      </c>
      <c r="AF265" t="s">
        <v>3</v>
      </c>
      <c r="AG265">
        <v>1.94</v>
      </c>
      <c r="AH265">
        <v>2</v>
      </c>
      <c r="AI265">
        <v>36292482</v>
      </c>
      <c r="AJ265">
        <v>272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</row>
    <row r="266" spans="1:44" x14ac:dyDescent="0.2">
      <c r="A266">
        <f>ROW(Source!A2093)</f>
        <v>2093</v>
      </c>
      <c r="B266">
        <v>36292491</v>
      </c>
      <c r="C266">
        <v>36292477</v>
      </c>
      <c r="D266">
        <v>34886091</v>
      </c>
      <c r="E266">
        <v>1</v>
      </c>
      <c r="F266">
        <v>1</v>
      </c>
      <c r="G266">
        <v>23</v>
      </c>
      <c r="H266">
        <v>2</v>
      </c>
      <c r="I266" t="s">
        <v>409</v>
      </c>
      <c r="J266" t="s">
        <v>410</v>
      </c>
      <c r="K266" t="s">
        <v>411</v>
      </c>
      <c r="L266">
        <v>1368</v>
      </c>
      <c r="N266">
        <v>1011</v>
      </c>
      <c r="O266" t="s">
        <v>354</v>
      </c>
      <c r="P266" t="s">
        <v>354</v>
      </c>
      <c r="Q266">
        <v>1</v>
      </c>
      <c r="X266">
        <v>0.65</v>
      </c>
      <c r="Y266">
        <v>0</v>
      </c>
      <c r="Z266">
        <v>1772.7</v>
      </c>
      <c r="AA266">
        <v>583.58000000000004</v>
      </c>
      <c r="AB266">
        <v>0</v>
      </c>
      <c r="AC266">
        <v>0</v>
      </c>
      <c r="AD266">
        <v>1</v>
      </c>
      <c r="AE266">
        <v>0</v>
      </c>
      <c r="AF266" t="s">
        <v>3</v>
      </c>
      <c r="AG266">
        <v>0.65</v>
      </c>
      <c r="AH266">
        <v>2</v>
      </c>
      <c r="AI266">
        <v>36292483</v>
      </c>
      <c r="AJ266">
        <v>273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</row>
    <row r="267" spans="1:44" x14ac:dyDescent="0.2">
      <c r="A267">
        <f>ROW(Source!A2093)</f>
        <v>2093</v>
      </c>
      <c r="B267">
        <v>36292492</v>
      </c>
      <c r="C267">
        <v>36292477</v>
      </c>
      <c r="D267">
        <v>34887992</v>
      </c>
      <c r="E267">
        <v>1</v>
      </c>
      <c r="F267">
        <v>1</v>
      </c>
      <c r="G267">
        <v>23</v>
      </c>
      <c r="H267">
        <v>3</v>
      </c>
      <c r="I267" t="s">
        <v>436</v>
      </c>
      <c r="J267" t="s">
        <v>437</v>
      </c>
      <c r="K267" t="s">
        <v>438</v>
      </c>
      <c r="L267">
        <v>1339</v>
      </c>
      <c r="N267">
        <v>1007</v>
      </c>
      <c r="O267" t="s">
        <v>125</v>
      </c>
      <c r="P267" t="s">
        <v>125</v>
      </c>
      <c r="Q267">
        <v>1</v>
      </c>
      <c r="X267">
        <v>110</v>
      </c>
      <c r="Y267">
        <v>600.76</v>
      </c>
      <c r="Z267">
        <v>0</v>
      </c>
      <c r="AA267">
        <v>0</v>
      </c>
      <c r="AB267">
        <v>0</v>
      </c>
      <c r="AC267">
        <v>0</v>
      </c>
      <c r="AD267">
        <v>1</v>
      </c>
      <c r="AE267">
        <v>0</v>
      </c>
      <c r="AF267" t="s">
        <v>3</v>
      </c>
      <c r="AG267">
        <v>110</v>
      </c>
      <c r="AH267">
        <v>2</v>
      </c>
      <c r="AI267">
        <v>36292484</v>
      </c>
      <c r="AJ267">
        <v>274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</row>
    <row r="268" spans="1:44" x14ac:dyDescent="0.2">
      <c r="A268">
        <f>ROW(Source!A2093)</f>
        <v>2093</v>
      </c>
      <c r="B268">
        <v>36292493</v>
      </c>
      <c r="C268">
        <v>36292477</v>
      </c>
      <c r="D268">
        <v>34888734</v>
      </c>
      <c r="E268">
        <v>1</v>
      </c>
      <c r="F268">
        <v>1</v>
      </c>
      <c r="G268">
        <v>23</v>
      </c>
      <c r="H268">
        <v>3</v>
      </c>
      <c r="I268" t="s">
        <v>415</v>
      </c>
      <c r="J268" t="s">
        <v>416</v>
      </c>
      <c r="K268" t="s">
        <v>417</v>
      </c>
      <c r="L268">
        <v>1339</v>
      </c>
      <c r="N268">
        <v>1007</v>
      </c>
      <c r="O268" t="s">
        <v>125</v>
      </c>
      <c r="P268" t="s">
        <v>125</v>
      </c>
      <c r="Q268">
        <v>1</v>
      </c>
      <c r="X268">
        <v>5</v>
      </c>
      <c r="Y268">
        <v>32.25</v>
      </c>
      <c r="Z268">
        <v>0</v>
      </c>
      <c r="AA268">
        <v>0</v>
      </c>
      <c r="AB268">
        <v>0</v>
      </c>
      <c r="AC268">
        <v>0</v>
      </c>
      <c r="AD268">
        <v>1</v>
      </c>
      <c r="AE268">
        <v>0</v>
      </c>
      <c r="AF268" t="s">
        <v>3</v>
      </c>
      <c r="AG268">
        <v>5</v>
      </c>
      <c r="AH268">
        <v>2</v>
      </c>
      <c r="AI268">
        <v>36292485</v>
      </c>
      <c r="AJ268">
        <v>275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</row>
    <row r="269" spans="1:44" x14ac:dyDescent="0.2">
      <c r="A269">
        <f>ROW(Source!A2094)</f>
        <v>2094</v>
      </c>
      <c r="B269">
        <v>36292504</v>
      </c>
      <c r="C269">
        <v>36292494</v>
      </c>
      <c r="D269">
        <v>34861490</v>
      </c>
      <c r="E269">
        <v>23</v>
      </c>
      <c r="F269">
        <v>1</v>
      </c>
      <c r="G269">
        <v>23</v>
      </c>
      <c r="H269">
        <v>1</v>
      </c>
      <c r="I269" t="s">
        <v>348</v>
      </c>
      <c r="J269" t="s">
        <v>3</v>
      </c>
      <c r="K269" t="s">
        <v>349</v>
      </c>
      <c r="L269">
        <v>1191</v>
      </c>
      <c r="N269">
        <v>1013</v>
      </c>
      <c r="O269" t="s">
        <v>350</v>
      </c>
      <c r="P269" t="s">
        <v>350</v>
      </c>
      <c r="Q269">
        <v>1</v>
      </c>
      <c r="X269">
        <v>24.84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1</v>
      </c>
      <c r="AE269">
        <v>1</v>
      </c>
      <c r="AF269" t="s">
        <v>3</v>
      </c>
      <c r="AG269">
        <v>24.84</v>
      </c>
      <c r="AH269">
        <v>2</v>
      </c>
      <c r="AI269">
        <v>36292495</v>
      </c>
      <c r="AJ269">
        <v>276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</row>
    <row r="270" spans="1:44" x14ac:dyDescent="0.2">
      <c r="A270">
        <f>ROW(Source!A2094)</f>
        <v>2094</v>
      </c>
      <c r="B270">
        <v>36292505</v>
      </c>
      <c r="C270">
        <v>36292494</v>
      </c>
      <c r="D270">
        <v>34885924</v>
      </c>
      <c r="E270">
        <v>1</v>
      </c>
      <c r="F270">
        <v>1</v>
      </c>
      <c r="G270">
        <v>23</v>
      </c>
      <c r="H270">
        <v>2</v>
      </c>
      <c r="I270" t="s">
        <v>394</v>
      </c>
      <c r="J270" t="s">
        <v>395</v>
      </c>
      <c r="K270" t="s">
        <v>396</v>
      </c>
      <c r="L270">
        <v>1368</v>
      </c>
      <c r="N270">
        <v>1011</v>
      </c>
      <c r="O270" t="s">
        <v>354</v>
      </c>
      <c r="P270" t="s">
        <v>354</v>
      </c>
      <c r="Q270">
        <v>1</v>
      </c>
      <c r="X270">
        <v>2.94</v>
      </c>
      <c r="Y270">
        <v>0</v>
      </c>
      <c r="Z270">
        <v>833.19</v>
      </c>
      <c r="AA270">
        <v>426.11</v>
      </c>
      <c r="AB270">
        <v>0</v>
      </c>
      <c r="AC270">
        <v>0</v>
      </c>
      <c r="AD270">
        <v>1</v>
      </c>
      <c r="AE270">
        <v>0</v>
      </c>
      <c r="AF270" t="s">
        <v>3</v>
      </c>
      <c r="AG270">
        <v>2.94</v>
      </c>
      <c r="AH270">
        <v>2</v>
      </c>
      <c r="AI270">
        <v>36292496</v>
      </c>
      <c r="AJ270">
        <v>277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</row>
    <row r="271" spans="1:44" x14ac:dyDescent="0.2">
      <c r="A271">
        <f>ROW(Source!A2094)</f>
        <v>2094</v>
      </c>
      <c r="B271">
        <v>36292506</v>
      </c>
      <c r="C271">
        <v>36292494</v>
      </c>
      <c r="D271">
        <v>34886101</v>
      </c>
      <c r="E271">
        <v>1</v>
      </c>
      <c r="F271">
        <v>1</v>
      </c>
      <c r="G271">
        <v>23</v>
      </c>
      <c r="H271">
        <v>2</v>
      </c>
      <c r="I271" t="s">
        <v>397</v>
      </c>
      <c r="J271" t="s">
        <v>398</v>
      </c>
      <c r="K271" t="s">
        <v>399</v>
      </c>
      <c r="L271">
        <v>1368</v>
      </c>
      <c r="N271">
        <v>1011</v>
      </c>
      <c r="O271" t="s">
        <v>354</v>
      </c>
      <c r="P271" t="s">
        <v>354</v>
      </c>
      <c r="Q271">
        <v>1</v>
      </c>
      <c r="X271">
        <v>1.1399999999999999</v>
      </c>
      <c r="Y271">
        <v>0</v>
      </c>
      <c r="Z271">
        <v>1869.26</v>
      </c>
      <c r="AA271">
        <v>392.58</v>
      </c>
      <c r="AB271">
        <v>0</v>
      </c>
      <c r="AC271">
        <v>0</v>
      </c>
      <c r="AD271">
        <v>1</v>
      </c>
      <c r="AE271">
        <v>0</v>
      </c>
      <c r="AF271" t="s">
        <v>3</v>
      </c>
      <c r="AG271">
        <v>1.1399999999999999</v>
      </c>
      <c r="AH271">
        <v>2</v>
      </c>
      <c r="AI271">
        <v>36292497</v>
      </c>
      <c r="AJ271">
        <v>278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</row>
    <row r="272" spans="1:44" x14ac:dyDescent="0.2">
      <c r="A272">
        <f>ROW(Source!A2094)</f>
        <v>2094</v>
      </c>
      <c r="B272">
        <v>36292507</v>
      </c>
      <c r="C272">
        <v>36292494</v>
      </c>
      <c r="D272">
        <v>34886086</v>
      </c>
      <c r="E272">
        <v>1</v>
      </c>
      <c r="F272">
        <v>1</v>
      </c>
      <c r="G272">
        <v>23</v>
      </c>
      <c r="H272">
        <v>2</v>
      </c>
      <c r="I272" t="s">
        <v>400</v>
      </c>
      <c r="J272" t="s">
        <v>401</v>
      </c>
      <c r="K272" t="s">
        <v>402</v>
      </c>
      <c r="L272">
        <v>1368</v>
      </c>
      <c r="N272">
        <v>1011</v>
      </c>
      <c r="O272" t="s">
        <v>354</v>
      </c>
      <c r="P272" t="s">
        <v>354</v>
      </c>
      <c r="Q272">
        <v>1</v>
      </c>
      <c r="X272">
        <v>8.9600000000000009</v>
      </c>
      <c r="Y272">
        <v>0</v>
      </c>
      <c r="Z272">
        <v>1117.3800000000001</v>
      </c>
      <c r="AA272">
        <v>453.76</v>
      </c>
      <c r="AB272">
        <v>0</v>
      </c>
      <c r="AC272">
        <v>0</v>
      </c>
      <c r="AD272">
        <v>1</v>
      </c>
      <c r="AE272">
        <v>0</v>
      </c>
      <c r="AF272" t="s">
        <v>3</v>
      </c>
      <c r="AG272">
        <v>8.9600000000000009</v>
      </c>
      <c r="AH272">
        <v>2</v>
      </c>
      <c r="AI272">
        <v>36292498</v>
      </c>
      <c r="AJ272">
        <v>279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</row>
    <row r="273" spans="1:44" x14ac:dyDescent="0.2">
      <c r="A273">
        <f>ROW(Source!A2094)</f>
        <v>2094</v>
      </c>
      <c r="B273">
        <v>36292508</v>
      </c>
      <c r="C273">
        <v>36292494</v>
      </c>
      <c r="D273">
        <v>34886087</v>
      </c>
      <c r="E273">
        <v>1</v>
      </c>
      <c r="F273">
        <v>1</v>
      </c>
      <c r="G273">
        <v>23</v>
      </c>
      <c r="H273">
        <v>2</v>
      </c>
      <c r="I273" t="s">
        <v>403</v>
      </c>
      <c r="J273" t="s">
        <v>404</v>
      </c>
      <c r="K273" t="s">
        <v>405</v>
      </c>
      <c r="L273">
        <v>1368</v>
      </c>
      <c r="N273">
        <v>1011</v>
      </c>
      <c r="O273" t="s">
        <v>354</v>
      </c>
      <c r="P273" t="s">
        <v>354</v>
      </c>
      <c r="Q273">
        <v>1</v>
      </c>
      <c r="X273">
        <v>18.25</v>
      </c>
      <c r="Y273">
        <v>0</v>
      </c>
      <c r="Z273">
        <v>1642.62</v>
      </c>
      <c r="AA273">
        <v>616.87</v>
      </c>
      <c r="AB273">
        <v>0</v>
      </c>
      <c r="AC273">
        <v>0</v>
      </c>
      <c r="AD273">
        <v>1</v>
      </c>
      <c r="AE273">
        <v>0</v>
      </c>
      <c r="AF273" t="s">
        <v>3</v>
      </c>
      <c r="AG273">
        <v>18.25</v>
      </c>
      <c r="AH273">
        <v>2</v>
      </c>
      <c r="AI273">
        <v>36292499</v>
      </c>
      <c r="AJ273">
        <v>280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</row>
    <row r="274" spans="1:44" x14ac:dyDescent="0.2">
      <c r="A274">
        <f>ROW(Source!A2094)</f>
        <v>2094</v>
      </c>
      <c r="B274">
        <v>36292509</v>
      </c>
      <c r="C274">
        <v>36292494</v>
      </c>
      <c r="D274">
        <v>34886125</v>
      </c>
      <c r="E274">
        <v>1</v>
      </c>
      <c r="F274">
        <v>1</v>
      </c>
      <c r="G274">
        <v>23</v>
      </c>
      <c r="H274">
        <v>2</v>
      </c>
      <c r="I274" t="s">
        <v>406</v>
      </c>
      <c r="J274" t="s">
        <v>407</v>
      </c>
      <c r="K274" t="s">
        <v>408</v>
      </c>
      <c r="L274">
        <v>1368</v>
      </c>
      <c r="N274">
        <v>1011</v>
      </c>
      <c r="O274" t="s">
        <v>354</v>
      </c>
      <c r="P274" t="s">
        <v>354</v>
      </c>
      <c r="Q274">
        <v>1</v>
      </c>
      <c r="X274">
        <v>2.2400000000000002</v>
      </c>
      <c r="Y274">
        <v>0</v>
      </c>
      <c r="Z274">
        <v>1297.54</v>
      </c>
      <c r="AA274">
        <v>549.04</v>
      </c>
      <c r="AB274">
        <v>0</v>
      </c>
      <c r="AC274">
        <v>0</v>
      </c>
      <c r="AD274">
        <v>1</v>
      </c>
      <c r="AE274">
        <v>0</v>
      </c>
      <c r="AF274" t="s">
        <v>3</v>
      </c>
      <c r="AG274">
        <v>2.2400000000000002</v>
      </c>
      <c r="AH274">
        <v>2</v>
      </c>
      <c r="AI274">
        <v>36292500</v>
      </c>
      <c r="AJ274">
        <v>281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</row>
    <row r="275" spans="1:44" x14ac:dyDescent="0.2">
      <c r="A275">
        <f>ROW(Source!A2094)</f>
        <v>2094</v>
      </c>
      <c r="B275">
        <v>36292510</v>
      </c>
      <c r="C275">
        <v>36292494</v>
      </c>
      <c r="D275">
        <v>34886091</v>
      </c>
      <c r="E275">
        <v>1</v>
      </c>
      <c r="F275">
        <v>1</v>
      </c>
      <c r="G275">
        <v>23</v>
      </c>
      <c r="H275">
        <v>2</v>
      </c>
      <c r="I275" t="s">
        <v>409</v>
      </c>
      <c r="J275" t="s">
        <v>410</v>
      </c>
      <c r="K275" t="s">
        <v>411</v>
      </c>
      <c r="L275">
        <v>1368</v>
      </c>
      <c r="N275">
        <v>1011</v>
      </c>
      <c r="O275" t="s">
        <v>354</v>
      </c>
      <c r="P275" t="s">
        <v>354</v>
      </c>
      <c r="Q275">
        <v>1</v>
      </c>
      <c r="X275">
        <v>0.65</v>
      </c>
      <c r="Y275">
        <v>0</v>
      </c>
      <c r="Z275">
        <v>1772.7</v>
      </c>
      <c r="AA275">
        <v>583.58000000000004</v>
      </c>
      <c r="AB275">
        <v>0</v>
      </c>
      <c r="AC275">
        <v>0</v>
      </c>
      <c r="AD275">
        <v>1</v>
      </c>
      <c r="AE275">
        <v>0</v>
      </c>
      <c r="AF275" t="s">
        <v>3</v>
      </c>
      <c r="AG275">
        <v>0.65</v>
      </c>
      <c r="AH275">
        <v>2</v>
      </c>
      <c r="AI275">
        <v>36292501</v>
      </c>
      <c r="AJ275">
        <v>282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</row>
    <row r="276" spans="1:44" x14ac:dyDescent="0.2">
      <c r="A276">
        <f>ROW(Source!A2094)</f>
        <v>2094</v>
      </c>
      <c r="B276">
        <v>36292511</v>
      </c>
      <c r="C276">
        <v>36292494</v>
      </c>
      <c r="D276">
        <v>34888018</v>
      </c>
      <c r="E276">
        <v>1</v>
      </c>
      <c r="F276">
        <v>1</v>
      </c>
      <c r="G276">
        <v>23</v>
      </c>
      <c r="H276">
        <v>3</v>
      </c>
      <c r="I276" t="s">
        <v>412</v>
      </c>
      <c r="J276" t="s">
        <v>413</v>
      </c>
      <c r="K276" t="s">
        <v>414</v>
      </c>
      <c r="L276">
        <v>1339</v>
      </c>
      <c r="N276">
        <v>1007</v>
      </c>
      <c r="O276" t="s">
        <v>125</v>
      </c>
      <c r="P276" t="s">
        <v>125</v>
      </c>
      <c r="Q276">
        <v>1</v>
      </c>
      <c r="X276">
        <v>126</v>
      </c>
      <c r="Y276">
        <v>1906.02</v>
      </c>
      <c r="Z276">
        <v>0</v>
      </c>
      <c r="AA276">
        <v>0</v>
      </c>
      <c r="AB276">
        <v>0</v>
      </c>
      <c r="AC276">
        <v>0</v>
      </c>
      <c r="AD276">
        <v>1</v>
      </c>
      <c r="AE276">
        <v>0</v>
      </c>
      <c r="AF276" t="s">
        <v>3</v>
      </c>
      <c r="AG276">
        <v>126</v>
      </c>
      <c r="AH276">
        <v>2</v>
      </c>
      <c r="AI276">
        <v>36292502</v>
      </c>
      <c r="AJ276">
        <v>283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</row>
    <row r="277" spans="1:44" x14ac:dyDescent="0.2">
      <c r="A277">
        <f>ROW(Source!A2094)</f>
        <v>2094</v>
      </c>
      <c r="B277">
        <v>36292512</v>
      </c>
      <c r="C277">
        <v>36292494</v>
      </c>
      <c r="D277">
        <v>34888734</v>
      </c>
      <c r="E277">
        <v>1</v>
      </c>
      <c r="F277">
        <v>1</v>
      </c>
      <c r="G277">
        <v>23</v>
      </c>
      <c r="H277">
        <v>3</v>
      </c>
      <c r="I277" t="s">
        <v>415</v>
      </c>
      <c r="J277" t="s">
        <v>416</v>
      </c>
      <c r="K277" t="s">
        <v>417</v>
      </c>
      <c r="L277">
        <v>1339</v>
      </c>
      <c r="N277">
        <v>1007</v>
      </c>
      <c r="O277" t="s">
        <v>125</v>
      </c>
      <c r="P277" t="s">
        <v>125</v>
      </c>
      <c r="Q277">
        <v>1</v>
      </c>
      <c r="X277">
        <v>7</v>
      </c>
      <c r="Y277">
        <v>32.25</v>
      </c>
      <c r="Z277">
        <v>0</v>
      </c>
      <c r="AA277">
        <v>0</v>
      </c>
      <c r="AB277">
        <v>0</v>
      </c>
      <c r="AC277">
        <v>0</v>
      </c>
      <c r="AD277">
        <v>1</v>
      </c>
      <c r="AE277">
        <v>0</v>
      </c>
      <c r="AF277" t="s">
        <v>3</v>
      </c>
      <c r="AG277">
        <v>7</v>
      </c>
      <c r="AH277">
        <v>2</v>
      </c>
      <c r="AI277">
        <v>36292503</v>
      </c>
      <c r="AJ277">
        <v>284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</row>
    <row r="278" spans="1:44" x14ac:dyDescent="0.2">
      <c r="A278">
        <f>ROW(Source!A2095)</f>
        <v>2095</v>
      </c>
      <c r="B278">
        <v>36292519</v>
      </c>
      <c r="C278">
        <v>36292513</v>
      </c>
      <c r="D278">
        <v>34861490</v>
      </c>
      <c r="E278">
        <v>23</v>
      </c>
      <c r="F278">
        <v>1</v>
      </c>
      <c r="G278">
        <v>23</v>
      </c>
      <c r="H278">
        <v>1</v>
      </c>
      <c r="I278" t="s">
        <v>348</v>
      </c>
      <c r="J278" t="s">
        <v>3</v>
      </c>
      <c r="K278" t="s">
        <v>349</v>
      </c>
      <c r="L278">
        <v>1191</v>
      </c>
      <c r="N278">
        <v>1013</v>
      </c>
      <c r="O278" t="s">
        <v>350</v>
      </c>
      <c r="P278" t="s">
        <v>350</v>
      </c>
      <c r="Q278">
        <v>1</v>
      </c>
      <c r="X278">
        <v>10.3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1</v>
      </c>
      <c r="AE278">
        <v>1</v>
      </c>
      <c r="AF278" t="s">
        <v>3</v>
      </c>
      <c r="AG278">
        <v>10.3</v>
      </c>
      <c r="AH278">
        <v>2</v>
      </c>
      <c r="AI278">
        <v>36292514</v>
      </c>
      <c r="AJ278">
        <v>285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</row>
    <row r="279" spans="1:44" x14ac:dyDescent="0.2">
      <c r="A279">
        <f>ROW(Source!A2095)</f>
        <v>2095</v>
      </c>
      <c r="B279">
        <v>36292520</v>
      </c>
      <c r="C279">
        <v>36292513</v>
      </c>
      <c r="D279">
        <v>34886086</v>
      </c>
      <c r="E279">
        <v>1</v>
      </c>
      <c r="F279">
        <v>1</v>
      </c>
      <c r="G279">
        <v>23</v>
      </c>
      <c r="H279">
        <v>2</v>
      </c>
      <c r="I279" t="s">
        <v>400</v>
      </c>
      <c r="J279" t="s">
        <v>401</v>
      </c>
      <c r="K279" t="s">
        <v>402</v>
      </c>
      <c r="L279">
        <v>1368</v>
      </c>
      <c r="N279">
        <v>1011</v>
      </c>
      <c r="O279" t="s">
        <v>354</v>
      </c>
      <c r="P279" t="s">
        <v>354</v>
      </c>
      <c r="Q279">
        <v>1</v>
      </c>
      <c r="X279">
        <v>0.89</v>
      </c>
      <c r="Y279">
        <v>0</v>
      </c>
      <c r="Z279">
        <v>1117.3800000000001</v>
      </c>
      <c r="AA279">
        <v>453.76</v>
      </c>
      <c r="AB279">
        <v>0</v>
      </c>
      <c r="AC279">
        <v>0</v>
      </c>
      <c r="AD279">
        <v>1</v>
      </c>
      <c r="AE279">
        <v>0</v>
      </c>
      <c r="AF279" t="s">
        <v>3</v>
      </c>
      <c r="AG279">
        <v>0.89</v>
      </c>
      <c r="AH279">
        <v>2</v>
      </c>
      <c r="AI279">
        <v>36292515</v>
      </c>
      <c r="AJ279">
        <v>286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</row>
    <row r="280" spans="1:44" x14ac:dyDescent="0.2">
      <c r="A280">
        <f>ROW(Source!A2095)</f>
        <v>2095</v>
      </c>
      <c r="B280">
        <v>36292521</v>
      </c>
      <c r="C280">
        <v>36292513</v>
      </c>
      <c r="D280">
        <v>34886848</v>
      </c>
      <c r="E280">
        <v>1</v>
      </c>
      <c r="F280">
        <v>1</v>
      </c>
      <c r="G280">
        <v>23</v>
      </c>
      <c r="H280">
        <v>3</v>
      </c>
      <c r="I280" t="s">
        <v>418</v>
      </c>
      <c r="J280" t="s">
        <v>419</v>
      </c>
      <c r="K280" t="s">
        <v>420</v>
      </c>
      <c r="L280">
        <v>1348</v>
      </c>
      <c r="N280">
        <v>1009</v>
      </c>
      <c r="O280" t="s">
        <v>171</v>
      </c>
      <c r="P280" t="s">
        <v>171</v>
      </c>
      <c r="Q280">
        <v>1000</v>
      </c>
      <c r="X280">
        <v>0.06</v>
      </c>
      <c r="Y280">
        <v>32351.38</v>
      </c>
      <c r="Z280">
        <v>0</v>
      </c>
      <c r="AA280">
        <v>0</v>
      </c>
      <c r="AB280">
        <v>0</v>
      </c>
      <c r="AC280">
        <v>0</v>
      </c>
      <c r="AD280">
        <v>1</v>
      </c>
      <c r="AE280">
        <v>0</v>
      </c>
      <c r="AF280" t="s">
        <v>3</v>
      </c>
      <c r="AG280">
        <v>0.06</v>
      </c>
      <c r="AH280">
        <v>2</v>
      </c>
      <c r="AI280">
        <v>36292516</v>
      </c>
      <c r="AJ280">
        <v>287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</row>
    <row r="281" spans="1:44" x14ac:dyDescent="0.2">
      <c r="A281">
        <f>ROW(Source!A2095)</f>
        <v>2095</v>
      </c>
      <c r="B281">
        <v>36292522</v>
      </c>
      <c r="C281">
        <v>36292513</v>
      </c>
      <c r="D281">
        <v>34889865</v>
      </c>
      <c r="E281">
        <v>1</v>
      </c>
      <c r="F281">
        <v>1</v>
      </c>
      <c r="G281">
        <v>23</v>
      </c>
      <c r="H281">
        <v>3</v>
      </c>
      <c r="I281" t="s">
        <v>205</v>
      </c>
      <c r="J281" t="s">
        <v>223</v>
      </c>
      <c r="K281" t="s">
        <v>206</v>
      </c>
      <c r="L281">
        <v>1348</v>
      </c>
      <c r="N281">
        <v>1009</v>
      </c>
      <c r="O281" t="s">
        <v>171</v>
      </c>
      <c r="P281" t="s">
        <v>171</v>
      </c>
      <c r="Q281">
        <v>1000</v>
      </c>
      <c r="X281">
        <v>7.14</v>
      </c>
      <c r="Y281">
        <v>2653.46</v>
      </c>
      <c r="Z281">
        <v>0</v>
      </c>
      <c r="AA281">
        <v>0</v>
      </c>
      <c r="AB281">
        <v>0</v>
      </c>
      <c r="AC281">
        <v>0</v>
      </c>
      <c r="AD281">
        <v>1</v>
      </c>
      <c r="AE281">
        <v>0</v>
      </c>
      <c r="AF281" t="s">
        <v>3</v>
      </c>
      <c r="AG281">
        <v>7.14</v>
      </c>
      <c r="AH281">
        <v>2</v>
      </c>
      <c r="AI281">
        <v>36292517</v>
      </c>
      <c r="AJ281">
        <v>288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</row>
    <row r="282" spans="1:44" x14ac:dyDescent="0.2">
      <c r="A282">
        <f>ROW(Source!A2165)</f>
        <v>2165</v>
      </c>
      <c r="B282">
        <v>36292644</v>
      </c>
      <c r="C282">
        <v>36292635</v>
      </c>
      <c r="D282">
        <v>34861490</v>
      </c>
      <c r="E282">
        <v>23</v>
      </c>
      <c r="F282">
        <v>1</v>
      </c>
      <c r="G282">
        <v>23</v>
      </c>
      <c r="H282">
        <v>1</v>
      </c>
      <c r="I282" t="s">
        <v>348</v>
      </c>
      <c r="J282" t="s">
        <v>3</v>
      </c>
      <c r="K282" t="s">
        <v>349</v>
      </c>
      <c r="L282">
        <v>1191</v>
      </c>
      <c r="N282">
        <v>1013</v>
      </c>
      <c r="O282" t="s">
        <v>350</v>
      </c>
      <c r="P282" t="s">
        <v>350</v>
      </c>
      <c r="Q282">
        <v>1</v>
      </c>
      <c r="X282">
        <v>122.25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1</v>
      </c>
      <c r="AE282">
        <v>1</v>
      </c>
      <c r="AF282" t="s">
        <v>3</v>
      </c>
      <c r="AG282">
        <v>122.25</v>
      </c>
      <c r="AH282">
        <v>2</v>
      </c>
      <c r="AI282">
        <v>36292636</v>
      </c>
      <c r="AJ282">
        <v>290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</row>
    <row r="283" spans="1:44" x14ac:dyDescent="0.2">
      <c r="A283">
        <f>ROW(Source!A2165)</f>
        <v>2165</v>
      </c>
      <c r="B283">
        <v>36292645</v>
      </c>
      <c r="C283">
        <v>36292635</v>
      </c>
      <c r="D283">
        <v>34886250</v>
      </c>
      <c r="E283">
        <v>1</v>
      </c>
      <c r="F283">
        <v>1</v>
      </c>
      <c r="G283">
        <v>23</v>
      </c>
      <c r="H283">
        <v>2</v>
      </c>
      <c r="I283" t="s">
        <v>464</v>
      </c>
      <c r="J283" t="s">
        <v>465</v>
      </c>
      <c r="K283" t="s">
        <v>466</v>
      </c>
      <c r="L283">
        <v>1368</v>
      </c>
      <c r="N283">
        <v>1011</v>
      </c>
      <c r="O283" t="s">
        <v>354</v>
      </c>
      <c r="P283" t="s">
        <v>354</v>
      </c>
      <c r="Q283">
        <v>1</v>
      </c>
      <c r="X283">
        <v>2.59</v>
      </c>
      <c r="Y283">
        <v>0</v>
      </c>
      <c r="Z283">
        <v>430.84</v>
      </c>
      <c r="AA283">
        <v>328.24</v>
      </c>
      <c r="AB283">
        <v>0</v>
      </c>
      <c r="AC283">
        <v>0</v>
      </c>
      <c r="AD283">
        <v>1</v>
      </c>
      <c r="AE283">
        <v>0</v>
      </c>
      <c r="AF283" t="s">
        <v>3</v>
      </c>
      <c r="AG283">
        <v>2.59</v>
      </c>
      <c r="AH283">
        <v>2</v>
      </c>
      <c r="AI283">
        <v>36292637</v>
      </c>
      <c r="AJ283">
        <v>291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</row>
    <row r="284" spans="1:44" x14ac:dyDescent="0.2">
      <c r="A284">
        <f>ROW(Source!A2165)</f>
        <v>2165</v>
      </c>
      <c r="B284">
        <v>36292646</v>
      </c>
      <c r="C284">
        <v>36292635</v>
      </c>
      <c r="D284">
        <v>34886349</v>
      </c>
      <c r="E284">
        <v>1</v>
      </c>
      <c r="F284">
        <v>1</v>
      </c>
      <c r="G284">
        <v>23</v>
      </c>
      <c r="H284">
        <v>2</v>
      </c>
      <c r="I284" t="s">
        <v>467</v>
      </c>
      <c r="J284" t="s">
        <v>468</v>
      </c>
      <c r="K284" t="s">
        <v>469</v>
      </c>
      <c r="L284">
        <v>1368</v>
      </c>
      <c r="N284">
        <v>1011</v>
      </c>
      <c r="O284" t="s">
        <v>354</v>
      </c>
      <c r="P284" t="s">
        <v>354</v>
      </c>
      <c r="Q284">
        <v>1</v>
      </c>
      <c r="X284">
        <v>3.14</v>
      </c>
      <c r="Y284">
        <v>0</v>
      </c>
      <c r="Z284">
        <v>26.66</v>
      </c>
      <c r="AA284">
        <v>0.11</v>
      </c>
      <c r="AB284">
        <v>0</v>
      </c>
      <c r="AC284">
        <v>0</v>
      </c>
      <c r="AD284">
        <v>1</v>
      </c>
      <c r="AE284">
        <v>0</v>
      </c>
      <c r="AF284" t="s">
        <v>3</v>
      </c>
      <c r="AG284">
        <v>3.14</v>
      </c>
      <c r="AH284">
        <v>2</v>
      </c>
      <c r="AI284">
        <v>36292638</v>
      </c>
      <c r="AJ284">
        <v>292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</row>
    <row r="285" spans="1:44" x14ac:dyDescent="0.2">
      <c r="A285">
        <f>ROW(Source!A2165)</f>
        <v>2165</v>
      </c>
      <c r="B285">
        <v>36292647</v>
      </c>
      <c r="C285">
        <v>36292635</v>
      </c>
      <c r="D285">
        <v>34886727</v>
      </c>
      <c r="E285">
        <v>1</v>
      </c>
      <c r="F285">
        <v>1</v>
      </c>
      <c r="G285">
        <v>23</v>
      </c>
      <c r="H285">
        <v>2</v>
      </c>
      <c r="I285" t="s">
        <v>470</v>
      </c>
      <c r="J285" t="s">
        <v>471</v>
      </c>
      <c r="K285" t="s">
        <v>472</v>
      </c>
      <c r="L285">
        <v>1368</v>
      </c>
      <c r="N285">
        <v>1011</v>
      </c>
      <c r="O285" t="s">
        <v>354</v>
      </c>
      <c r="P285" t="s">
        <v>354</v>
      </c>
      <c r="Q285">
        <v>1</v>
      </c>
      <c r="X285">
        <v>2.59</v>
      </c>
      <c r="Y285">
        <v>0</v>
      </c>
      <c r="Z285">
        <v>5.08</v>
      </c>
      <c r="AA285">
        <v>0.96</v>
      </c>
      <c r="AB285">
        <v>0</v>
      </c>
      <c r="AC285">
        <v>0</v>
      </c>
      <c r="AD285">
        <v>1</v>
      </c>
      <c r="AE285">
        <v>0</v>
      </c>
      <c r="AF285" t="s">
        <v>3</v>
      </c>
      <c r="AG285">
        <v>2.59</v>
      </c>
      <c r="AH285">
        <v>2</v>
      </c>
      <c r="AI285">
        <v>36292639</v>
      </c>
      <c r="AJ285">
        <v>293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</row>
    <row r="286" spans="1:44" x14ac:dyDescent="0.2">
      <c r="A286">
        <f>ROW(Source!A2165)</f>
        <v>2165</v>
      </c>
      <c r="B286">
        <v>36292648</v>
      </c>
      <c r="C286">
        <v>36292635</v>
      </c>
      <c r="D286">
        <v>34887862</v>
      </c>
      <c r="E286">
        <v>1</v>
      </c>
      <c r="F286">
        <v>1</v>
      </c>
      <c r="G286">
        <v>23</v>
      </c>
      <c r="H286">
        <v>3</v>
      </c>
      <c r="I286" t="s">
        <v>473</v>
      </c>
      <c r="J286" t="s">
        <v>474</v>
      </c>
      <c r="K286" t="s">
        <v>475</v>
      </c>
      <c r="L286">
        <v>1348</v>
      </c>
      <c r="N286">
        <v>1009</v>
      </c>
      <c r="O286" t="s">
        <v>171</v>
      </c>
      <c r="P286" t="s">
        <v>171</v>
      </c>
      <c r="Q286">
        <v>1000</v>
      </c>
      <c r="X286">
        <v>6.8999999999999999E-3</v>
      </c>
      <c r="Y286">
        <v>143537.54999999999</v>
      </c>
      <c r="Z286">
        <v>0</v>
      </c>
      <c r="AA286">
        <v>0</v>
      </c>
      <c r="AB286">
        <v>0</v>
      </c>
      <c r="AC286">
        <v>0</v>
      </c>
      <c r="AD286">
        <v>1</v>
      </c>
      <c r="AE286">
        <v>0</v>
      </c>
      <c r="AF286" t="s">
        <v>3</v>
      </c>
      <c r="AG286">
        <v>6.8999999999999999E-3</v>
      </c>
      <c r="AH286">
        <v>2</v>
      </c>
      <c r="AI286">
        <v>36292640</v>
      </c>
      <c r="AJ286">
        <v>294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</row>
    <row r="287" spans="1:44" x14ac:dyDescent="0.2">
      <c r="A287">
        <f>ROW(Source!A2165)</f>
        <v>2165</v>
      </c>
      <c r="B287">
        <v>36292649</v>
      </c>
      <c r="C287">
        <v>36292635</v>
      </c>
      <c r="D287">
        <v>34888643</v>
      </c>
      <c r="E287">
        <v>1</v>
      </c>
      <c r="F287">
        <v>1</v>
      </c>
      <c r="G287">
        <v>23</v>
      </c>
      <c r="H287">
        <v>3</v>
      </c>
      <c r="I287" t="s">
        <v>476</v>
      </c>
      <c r="J287" t="s">
        <v>477</v>
      </c>
      <c r="K287" t="s">
        <v>478</v>
      </c>
      <c r="L287">
        <v>1348</v>
      </c>
      <c r="N287">
        <v>1009</v>
      </c>
      <c r="O287" t="s">
        <v>171</v>
      </c>
      <c r="P287" t="s">
        <v>171</v>
      </c>
      <c r="Q287">
        <v>1000</v>
      </c>
      <c r="X287">
        <v>2.3E-3</v>
      </c>
      <c r="Y287">
        <v>110581.32</v>
      </c>
      <c r="Z287">
        <v>0</v>
      </c>
      <c r="AA287">
        <v>0</v>
      </c>
      <c r="AB287">
        <v>0</v>
      </c>
      <c r="AC287">
        <v>0</v>
      </c>
      <c r="AD287">
        <v>1</v>
      </c>
      <c r="AE287">
        <v>0</v>
      </c>
      <c r="AF287" t="s">
        <v>3</v>
      </c>
      <c r="AG287">
        <v>2.3E-3</v>
      </c>
      <c r="AH287">
        <v>2</v>
      </c>
      <c r="AI287">
        <v>36292641</v>
      </c>
      <c r="AJ287">
        <v>295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</row>
    <row r="288" spans="1:44" x14ac:dyDescent="0.2">
      <c r="A288">
        <f>ROW(Source!A2165)</f>
        <v>2165</v>
      </c>
      <c r="B288">
        <v>36292650</v>
      </c>
      <c r="C288">
        <v>36292635</v>
      </c>
      <c r="D288">
        <v>34889657</v>
      </c>
      <c r="E288">
        <v>1</v>
      </c>
      <c r="F288">
        <v>1</v>
      </c>
      <c r="G288">
        <v>23</v>
      </c>
      <c r="H288">
        <v>3</v>
      </c>
      <c r="I288" t="s">
        <v>479</v>
      </c>
      <c r="J288" t="s">
        <v>480</v>
      </c>
      <c r="K288" t="s">
        <v>481</v>
      </c>
      <c r="L288">
        <v>1339</v>
      </c>
      <c r="N288">
        <v>1007</v>
      </c>
      <c r="O288" t="s">
        <v>125</v>
      </c>
      <c r="P288" t="s">
        <v>125</v>
      </c>
      <c r="Q288">
        <v>1</v>
      </c>
      <c r="X288">
        <v>1.32</v>
      </c>
      <c r="Y288">
        <v>3985.36</v>
      </c>
      <c r="Z288">
        <v>0</v>
      </c>
      <c r="AA288">
        <v>0</v>
      </c>
      <c r="AB288">
        <v>0</v>
      </c>
      <c r="AC288">
        <v>0</v>
      </c>
      <c r="AD288">
        <v>1</v>
      </c>
      <c r="AE288">
        <v>0</v>
      </c>
      <c r="AF288" t="s">
        <v>3</v>
      </c>
      <c r="AG288">
        <v>1.32</v>
      </c>
      <c r="AH288">
        <v>2</v>
      </c>
      <c r="AI288">
        <v>36292642</v>
      </c>
      <c r="AJ288">
        <v>296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</row>
    <row r="289" spans="1:44" x14ac:dyDescent="0.2">
      <c r="A289">
        <f>ROW(Source!A2165)</f>
        <v>2165</v>
      </c>
      <c r="B289">
        <v>36292651</v>
      </c>
      <c r="C289">
        <v>36292635</v>
      </c>
      <c r="D289">
        <v>34891377</v>
      </c>
      <c r="E289">
        <v>1</v>
      </c>
      <c r="F289">
        <v>1</v>
      </c>
      <c r="G289">
        <v>23</v>
      </c>
      <c r="H289">
        <v>3</v>
      </c>
      <c r="I289" t="s">
        <v>482</v>
      </c>
      <c r="J289" t="s">
        <v>483</v>
      </c>
      <c r="K289" t="s">
        <v>484</v>
      </c>
      <c r="L289">
        <v>1301</v>
      </c>
      <c r="N289">
        <v>1003</v>
      </c>
      <c r="O289" t="s">
        <v>457</v>
      </c>
      <c r="P289" t="s">
        <v>457</v>
      </c>
      <c r="Q289">
        <v>1</v>
      </c>
      <c r="X289">
        <v>100</v>
      </c>
      <c r="Y289">
        <v>1089.42</v>
      </c>
      <c r="Z289">
        <v>0</v>
      </c>
      <c r="AA289">
        <v>0</v>
      </c>
      <c r="AB289">
        <v>0</v>
      </c>
      <c r="AC289">
        <v>0</v>
      </c>
      <c r="AD289">
        <v>1</v>
      </c>
      <c r="AE289">
        <v>0</v>
      </c>
      <c r="AF289" t="s">
        <v>3</v>
      </c>
      <c r="AG289">
        <v>100</v>
      </c>
      <c r="AH289">
        <v>2</v>
      </c>
      <c r="AI289">
        <v>36292643</v>
      </c>
      <c r="AJ289">
        <v>297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</row>
    <row r="290" spans="1:44" x14ac:dyDescent="0.2">
      <c r="A290">
        <f>ROW(Source!A2233)</f>
        <v>2233</v>
      </c>
      <c r="B290">
        <v>36292764</v>
      </c>
      <c r="C290">
        <v>36292762</v>
      </c>
      <c r="D290">
        <v>34861490</v>
      </c>
      <c r="E290">
        <v>23</v>
      </c>
      <c r="F290">
        <v>1</v>
      </c>
      <c r="G290">
        <v>23</v>
      </c>
      <c r="H290">
        <v>1</v>
      </c>
      <c r="I290" t="s">
        <v>348</v>
      </c>
      <c r="J290" t="s">
        <v>3</v>
      </c>
      <c r="K290" t="s">
        <v>349</v>
      </c>
      <c r="L290">
        <v>1191</v>
      </c>
      <c r="N290">
        <v>1013</v>
      </c>
      <c r="O290" t="s">
        <v>350</v>
      </c>
      <c r="P290" t="s">
        <v>350</v>
      </c>
      <c r="Q290">
        <v>1</v>
      </c>
      <c r="X290">
        <v>18.68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1</v>
      </c>
      <c r="AE290">
        <v>1</v>
      </c>
      <c r="AF290" t="s">
        <v>3</v>
      </c>
      <c r="AG290">
        <v>18.68</v>
      </c>
      <c r="AH290">
        <v>2</v>
      </c>
      <c r="AI290">
        <v>36292763</v>
      </c>
      <c r="AJ290">
        <v>298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</row>
    <row r="291" spans="1:44" x14ac:dyDescent="0.2">
      <c r="A291">
        <f>ROW(Source!A2234)</f>
        <v>2234</v>
      </c>
      <c r="B291">
        <v>36292767</v>
      </c>
      <c r="C291">
        <v>36292765</v>
      </c>
      <c r="D291">
        <v>34885903</v>
      </c>
      <c r="E291">
        <v>1</v>
      </c>
      <c r="F291">
        <v>1</v>
      </c>
      <c r="G291">
        <v>23</v>
      </c>
      <c r="H291">
        <v>2</v>
      </c>
      <c r="I291" t="s">
        <v>421</v>
      </c>
      <c r="J291" t="s">
        <v>422</v>
      </c>
      <c r="K291" t="s">
        <v>423</v>
      </c>
      <c r="L291">
        <v>1368</v>
      </c>
      <c r="N291">
        <v>1011</v>
      </c>
      <c r="O291" t="s">
        <v>354</v>
      </c>
      <c r="P291" t="s">
        <v>354</v>
      </c>
      <c r="Q291">
        <v>1</v>
      </c>
      <c r="X291">
        <v>5.3699999999999998E-2</v>
      </c>
      <c r="Y291">
        <v>0</v>
      </c>
      <c r="Z291">
        <v>1367.15</v>
      </c>
      <c r="AA291">
        <v>410.31</v>
      </c>
      <c r="AB291">
        <v>0</v>
      </c>
      <c r="AC291">
        <v>0</v>
      </c>
      <c r="AD291">
        <v>1</v>
      </c>
      <c r="AE291">
        <v>0</v>
      </c>
      <c r="AF291" t="s">
        <v>3</v>
      </c>
      <c r="AG291">
        <v>5.3699999999999998E-2</v>
      </c>
      <c r="AH291">
        <v>2</v>
      </c>
      <c r="AI291">
        <v>36292766</v>
      </c>
      <c r="AJ291">
        <v>299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</row>
    <row r="292" spans="1:44" x14ac:dyDescent="0.2">
      <c r="A292">
        <f>ROW(Source!A2235)</f>
        <v>2235</v>
      </c>
      <c r="B292">
        <v>36292771</v>
      </c>
      <c r="C292">
        <v>36292768</v>
      </c>
      <c r="D292">
        <v>34886658</v>
      </c>
      <c r="E292">
        <v>1</v>
      </c>
      <c r="F292">
        <v>1</v>
      </c>
      <c r="G292">
        <v>23</v>
      </c>
      <c r="H292">
        <v>2</v>
      </c>
      <c r="I292" t="s">
        <v>424</v>
      </c>
      <c r="J292" t="s">
        <v>425</v>
      </c>
      <c r="K292" t="s">
        <v>426</v>
      </c>
      <c r="L292">
        <v>1368</v>
      </c>
      <c r="N292">
        <v>1011</v>
      </c>
      <c r="O292" t="s">
        <v>354</v>
      </c>
      <c r="P292" t="s">
        <v>354</v>
      </c>
      <c r="Q292">
        <v>1</v>
      </c>
      <c r="X292">
        <v>0.02</v>
      </c>
      <c r="Y292">
        <v>0</v>
      </c>
      <c r="Z292">
        <v>905.74</v>
      </c>
      <c r="AA292">
        <v>271.23</v>
      </c>
      <c r="AB292">
        <v>0</v>
      </c>
      <c r="AC292">
        <v>0</v>
      </c>
      <c r="AD292">
        <v>1</v>
      </c>
      <c r="AE292">
        <v>0</v>
      </c>
      <c r="AF292" t="s">
        <v>323</v>
      </c>
      <c r="AG292">
        <v>0.52</v>
      </c>
      <c r="AH292">
        <v>2</v>
      </c>
      <c r="AI292">
        <v>36292769</v>
      </c>
      <c r="AJ292">
        <v>300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</row>
    <row r="293" spans="1:44" x14ac:dyDescent="0.2">
      <c r="A293">
        <f>ROW(Source!A2235)</f>
        <v>2235</v>
      </c>
      <c r="B293">
        <v>36292772</v>
      </c>
      <c r="C293">
        <v>36292768</v>
      </c>
      <c r="D293">
        <v>34886659</v>
      </c>
      <c r="E293">
        <v>1</v>
      </c>
      <c r="F293">
        <v>1</v>
      </c>
      <c r="G293">
        <v>23</v>
      </c>
      <c r="H293">
        <v>2</v>
      </c>
      <c r="I293" t="s">
        <v>427</v>
      </c>
      <c r="J293" t="s">
        <v>428</v>
      </c>
      <c r="K293" t="s">
        <v>429</v>
      </c>
      <c r="L293">
        <v>1368</v>
      </c>
      <c r="N293">
        <v>1011</v>
      </c>
      <c r="O293" t="s">
        <v>354</v>
      </c>
      <c r="P293" t="s">
        <v>354</v>
      </c>
      <c r="Q293">
        <v>1</v>
      </c>
      <c r="X293">
        <v>1.7999999999999999E-2</v>
      </c>
      <c r="Y293">
        <v>0</v>
      </c>
      <c r="Z293">
        <v>950.87</v>
      </c>
      <c r="AA293">
        <v>271.5</v>
      </c>
      <c r="AB293">
        <v>0</v>
      </c>
      <c r="AC293">
        <v>0</v>
      </c>
      <c r="AD293">
        <v>1</v>
      </c>
      <c r="AE293">
        <v>0</v>
      </c>
      <c r="AF293" t="s">
        <v>323</v>
      </c>
      <c r="AG293">
        <v>0.46799999999999997</v>
      </c>
      <c r="AH293">
        <v>2</v>
      </c>
      <c r="AI293">
        <v>36292770</v>
      </c>
      <c r="AJ293">
        <v>301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</row>
    <row r="294" spans="1:44" x14ac:dyDescent="0.2">
      <c r="A294">
        <f>ROW(Source!A2271)</f>
        <v>2271</v>
      </c>
      <c r="B294">
        <v>36292835</v>
      </c>
      <c r="C294">
        <v>36292829</v>
      </c>
      <c r="D294">
        <v>34861490</v>
      </c>
      <c r="E294">
        <v>23</v>
      </c>
      <c r="F294">
        <v>1</v>
      </c>
      <c r="G294">
        <v>23</v>
      </c>
      <c r="H294">
        <v>1</v>
      </c>
      <c r="I294" t="s">
        <v>348</v>
      </c>
      <c r="J294" t="s">
        <v>3</v>
      </c>
      <c r="K294" t="s">
        <v>349</v>
      </c>
      <c r="L294">
        <v>1191</v>
      </c>
      <c r="N294">
        <v>1013</v>
      </c>
      <c r="O294" t="s">
        <v>350</v>
      </c>
      <c r="P294" t="s">
        <v>350</v>
      </c>
      <c r="Q294">
        <v>1</v>
      </c>
      <c r="X294">
        <v>17.82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1</v>
      </c>
      <c r="AE294">
        <v>1</v>
      </c>
      <c r="AF294" t="s">
        <v>3</v>
      </c>
      <c r="AG294">
        <v>17.82</v>
      </c>
      <c r="AH294">
        <v>2</v>
      </c>
      <c r="AI294">
        <v>36292830</v>
      </c>
      <c r="AJ294">
        <v>302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</row>
    <row r="295" spans="1:44" x14ac:dyDescent="0.2">
      <c r="A295">
        <f>ROW(Source!A2271)</f>
        <v>2271</v>
      </c>
      <c r="B295">
        <v>36292836</v>
      </c>
      <c r="C295">
        <v>36292829</v>
      </c>
      <c r="D295">
        <v>34886867</v>
      </c>
      <c r="E295">
        <v>1</v>
      </c>
      <c r="F295">
        <v>1</v>
      </c>
      <c r="G295">
        <v>23</v>
      </c>
      <c r="H295">
        <v>3</v>
      </c>
      <c r="I295" t="s">
        <v>485</v>
      </c>
      <c r="J295" t="s">
        <v>486</v>
      </c>
      <c r="K295" t="s">
        <v>487</v>
      </c>
      <c r="L295">
        <v>1348</v>
      </c>
      <c r="N295">
        <v>1009</v>
      </c>
      <c r="O295" t="s">
        <v>171</v>
      </c>
      <c r="P295" t="s">
        <v>171</v>
      </c>
      <c r="Q295">
        <v>1000</v>
      </c>
      <c r="X295">
        <v>0.19600000000000001</v>
      </c>
      <c r="Y295">
        <v>32529.18</v>
      </c>
      <c r="Z295">
        <v>0</v>
      </c>
      <c r="AA295">
        <v>0</v>
      </c>
      <c r="AB295">
        <v>0</v>
      </c>
      <c r="AC295">
        <v>0</v>
      </c>
      <c r="AD295">
        <v>1</v>
      </c>
      <c r="AE295">
        <v>0</v>
      </c>
      <c r="AF295" t="s">
        <v>3</v>
      </c>
      <c r="AG295">
        <v>0.19600000000000001</v>
      </c>
      <c r="AH295">
        <v>2</v>
      </c>
      <c r="AI295">
        <v>36292831</v>
      </c>
      <c r="AJ295">
        <v>303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</row>
    <row r="296" spans="1:44" x14ac:dyDescent="0.2">
      <c r="A296">
        <f>ROW(Source!A2271)</f>
        <v>2271</v>
      </c>
      <c r="B296">
        <v>36292837</v>
      </c>
      <c r="C296">
        <v>36292829</v>
      </c>
      <c r="D296">
        <v>34886928</v>
      </c>
      <c r="E296">
        <v>1</v>
      </c>
      <c r="F296">
        <v>1</v>
      </c>
      <c r="G296">
        <v>23</v>
      </c>
      <c r="H296">
        <v>3</v>
      </c>
      <c r="I296" t="s">
        <v>488</v>
      </c>
      <c r="J296" t="s">
        <v>489</v>
      </c>
      <c r="K296" t="s">
        <v>490</v>
      </c>
      <c r="L296">
        <v>1348</v>
      </c>
      <c r="N296">
        <v>1009</v>
      </c>
      <c r="O296" t="s">
        <v>171</v>
      </c>
      <c r="P296" t="s">
        <v>171</v>
      </c>
      <c r="Q296">
        <v>1000</v>
      </c>
      <c r="X296">
        <v>2.5000000000000001E-2</v>
      </c>
      <c r="Y296">
        <v>21587.64</v>
      </c>
      <c r="Z296">
        <v>0</v>
      </c>
      <c r="AA296">
        <v>0</v>
      </c>
      <c r="AB296">
        <v>0</v>
      </c>
      <c r="AC296">
        <v>0</v>
      </c>
      <c r="AD296">
        <v>1</v>
      </c>
      <c r="AE296">
        <v>0</v>
      </c>
      <c r="AF296" t="s">
        <v>3</v>
      </c>
      <c r="AG296">
        <v>2.5000000000000001E-2</v>
      </c>
      <c r="AH296">
        <v>2</v>
      </c>
      <c r="AI296">
        <v>36292832</v>
      </c>
      <c r="AJ296">
        <v>304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</row>
    <row r="297" spans="1:44" x14ac:dyDescent="0.2">
      <c r="A297">
        <f>ROW(Source!A2271)</f>
        <v>2271</v>
      </c>
      <c r="B297">
        <v>36292838</v>
      </c>
      <c r="C297">
        <v>36292829</v>
      </c>
      <c r="D297">
        <v>34887014</v>
      </c>
      <c r="E297">
        <v>1</v>
      </c>
      <c r="F297">
        <v>1</v>
      </c>
      <c r="G297">
        <v>23</v>
      </c>
      <c r="H297">
        <v>3</v>
      </c>
      <c r="I297" t="s">
        <v>491</v>
      </c>
      <c r="J297" t="s">
        <v>492</v>
      </c>
      <c r="K297" t="s">
        <v>493</v>
      </c>
      <c r="L297">
        <v>1327</v>
      </c>
      <c r="N297">
        <v>1005</v>
      </c>
      <c r="O297" t="s">
        <v>283</v>
      </c>
      <c r="P297" t="s">
        <v>283</v>
      </c>
      <c r="Q297">
        <v>1</v>
      </c>
      <c r="X297">
        <v>110</v>
      </c>
      <c r="Y297">
        <v>24.73</v>
      </c>
      <c r="Z297">
        <v>0</v>
      </c>
      <c r="AA297">
        <v>0</v>
      </c>
      <c r="AB297">
        <v>0</v>
      </c>
      <c r="AC297">
        <v>0</v>
      </c>
      <c r="AD297">
        <v>1</v>
      </c>
      <c r="AE297">
        <v>0</v>
      </c>
      <c r="AF297" t="s">
        <v>3</v>
      </c>
      <c r="AG297">
        <v>110</v>
      </c>
      <c r="AH297">
        <v>2</v>
      </c>
      <c r="AI297">
        <v>36292833</v>
      </c>
      <c r="AJ297">
        <v>305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</row>
    <row r="298" spans="1:44" x14ac:dyDescent="0.2">
      <c r="A298">
        <f>ROW(Source!A2271)</f>
        <v>2271</v>
      </c>
      <c r="B298">
        <v>36292839</v>
      </c>
      <c r="C298">
        <v>36292829</v>
      </c>
      <c r="D298">
        <v>34887044</v>
      </c>
      <c r="E298">
        <v>1</v>
      </c>
      <c r="F298">
        <v>1</v>
      </c>
      <c r="G298">
        <v>23</v>
      </c>
      <c r="H298">
        <v>3</v>
      </c>
      <c r="I298" t="s">
        <v>494</v>
      </c>
      <c r="J298" t="s">
        <v>495</v>
      </c>
      <c r="K298" t="s">
        <v>496</v>
      </c>
      <c r="L298">
        <v>1348</v>
      </c>
      <c r="N298">
        <v>1009</v>
      </c>
      <c r="O298" t="s">
        <v>171</v>
      </c>
      <c r="P298" t="s">
        <v>171</v>
      </c>
      <c r="Q298">
        <v>1000</v>
      </c>
      <c r="X298">
        <v>0.06</v>
      </c>
      <c r="Y298">
        <v>69248.2</v>
      </c>
      <c r="Z298">
        <v>0</v>
      </c>
      <c r="AA298">
        <v>0</v>
      </c>
      <c r="AB298">
        <v>0</v>
      </c>
      <c r="AC298">
        <v>0</v>
      </c>
      <c r="AD298">
        <v>1</v>
      </c>
      <c r="AE298">
        <v>0</v>
      </c>
      <c r="AF298" t="s">
        <v>3</v>
      </c>
      <c r="AG298">
        <v>0.06</v>
      </c>
      <c r="AH298">
        <v>2</v>
      </c>
      <c r="AI298">
        <v>36292834</v>
      </c>
      <c r="AJ298">
        <v>306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</row>
    <row r="299" spans="1:44" x14ac:dyDescent="0.2">
      <c r="A299">
        <f>ROW(Source!A2272)</f>
        <v>2272</v>
      </c>
      <c r="B299">
        <v>36292844</v>
      </c>
      <c r="C299">
        <v>36292840</v>
      </c>
      <c r="D299">
        <v>34861490</v>
      </c>
      <c r="E299">
        <v>23</v>
      </c>
      <c r="F299">
        <v>1</v>
      </c>
      <c r="G299">
        <v>23</v>
      </c>
      <c r="H299">
        <v>1</v>
      </c>
      <c r="I299" t="s">
        <v>348</v>
      </c>
      <c r="J299" t="s">
        <v>3</v>
      </c>
      <c r="K299" t="s">
        <v>349</v>
      </c>
      <c r="L299">
        <v>1191</v>
      </c>
      <c r="N299">
        <v>1013</v>
      </c>
      <c r="O299" t="s">
        <v>350</v>
      </c>
      <c r="P299" t="s">
        <v>350</v>
      </c>
      <c r="Q299">
        <v>1</v>
      </c>
      <c r="X299">
        <v>11.62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1</v>
      </c>
      <c r="AE299">
        <v>1</v>
      </c>
      <c r="AF299" t="s">
        <v>3</v>
      </c>
      <c r="AG299">
        <v>11.62</v>
      </c>
      <c r="AH299">
        <v>2</v>
      </c>
      <c r="AI299">
        <v>36292841</v>
      </c>
      <c r="AJ299">
        <v>307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</row>
    <row r="300" spans="1:44" x14ac:dyDescent="0.2">
      <c r="A300">
        <f>ROW(Source!A2272)</f>
        <v>2272</v>
      </c>
      <c r="B300">
        <v>36292845</v>
      </c>
      <c r="C300">
        <v>36292840</v>
      </c>
      <c r="D300">
        <v>34886867</v>
      </c>
      <c r="E300">
        <v>1</v>
      </c>
      <c r="F300">
        <v>1</v>
      </c>
      <c r="G300">
        <v>23</v>
      </c>
      <c r="H300">
        <v>3</v>
      </c>
      <c r="I300" t="s">
        <v>485</v>
      </c>
      <c r="J300" t="s">
        <v>486</v>
      </c>
      <c r="K300" t="s">
        <v>487</v>
      </c>
      <c r="L300">
        <v>1348</v>
      </c>
      <c r="N300">
        <v>1009</v>
      </c>
      <c r="O300" t="s">
        <v>171</v>
      </c>
      <c r="P300" t="s">
        <v>171</v>
      </c>
      <c r="Q300">
        <v>1000</v>
      </c>
      <c r="X300">
        <v>0.19600000000000001</v>
      </c>
      <c r="Y300">
        <v>32529.18</v>
      </c>
      <c r="Z300">
        <v>0</v>
      </c>
      <c r="AA300">
        <v>0</v>
      </c>
      <c r="AB300">
        <v>0</v>
      </c>
      <c r="AC300">
        <v>0</v>
      </c>
      <c r="AD300">
        <v>1</v>
      </c>
      <c r="AE300">
        <v>0</v>
      </c>
      <c r="AF300" t="s">
        <v>3</v>
      </c>
      <c r="AG300">
        <v>0.19600000000000001</v>
      </c>
      <c r="AH300">
        <v>2</v>
      </c>
      <c r="AI300">
        <v>36292842</v>
      </c>
      <c r="AJ300">
        <v>308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</row>
    <row r="301" spans="1:44" x14ac:dyDescent="0.2">
      <c r="A301">
        <f>ROW(Source!A2272)</f>
        <v>2272</v>
      </c>
      <c r="B301">
        <v>36292846</v>
      </c>
      <c r="C301">
        <v>36292840</v>
      </c>
      <c r="D301">
        <v>34887014</v>
      </c>
      <c r="E301">
        <v>1</v>
      </c>
      <c r="F301">
        <v>1</v>
      </c>
      <c r="G301">
        <v>23</v>
      </c>
      <c r="H301">
        <v>3</v>
      </c>
      <c r="I301" t="s">
        <v>491</v>
      </c>
      <c r="J301" t="s">
        <v>492</v>
      </c>
      <c r="K301" t="s">
        <v>493</v>
      </c>
      <c r="L301">
        <v>1327</v>
      </c>
      <c r="N301">
        <v>1005</v>
      </c>
      <c r="O301" t="s">
        <v>283</v>
      </c>
      <c r="P301" t="s">
        <v>283</v>
      </c>
      <c r="Q301">
        <v>1</v>
      </c>
      <c r="X301">
        <v>110</v>
      </c>
      <c r="Y301">
        <v>24.73</v>
      </c>
      <c r="Z301">
        <v>0</v>
      </c>
      <c r="AA301">
        <v>0</v>
      </c>
      <c r="AB301">
        <v>0</v>
      </c>
      <c r="AC301">
        <v>0</v>
      </c>
      <c r="AD301">
        <v>1</v>
      </c>
      <c r="AE301">
        <v>0</v>
      </c>
      <c r="AF301" t="s">
        <v>3</v>
      </c>
      <c r="AG301">
        <v>110</v>
      </c>
      <c r="AH301">
        <v>2</v>
      </c>
      <c r="AI301">
        <v>36292843</v>
      </c>
      <c r="AJ301">
        <v>309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</row>
    <row r="302" spans="1:44" x14ac:dyDescent="0.2">
      <c r="A302">
        <f>ROW(Source!A2273)</f>
        <v>2273</v>
      </c>
      <c r="B302">
        <v>36292856</v>
      </c>
      <c r="C302">
        <v>36292847</v>
      </c>
      <c r="D302">
        <v>34861490</v>
      </c>
      <c r="E302">
        <v>23</v>
      </c>
      <c r="F302">
        <v>1</v>
      </c>
      <c r="G302">
        <v>23</v>
      </c>
      <c r="H302">
        <v>1</v>
      </c>
      <c r="I302" t="s">
        <v>348</v>
      </c>
      <c r="J302" t="s">
        <v>3</v>
      </c>
      <c r="K302" t="s">
        <v>349</v>
      </c>
      <c r="L302">
        <v>1191</v>
      </c>
      <c r="N302">
        <v>1013</v>
      </c>
      <c r="O302" t="s">
        <v>350</v>
      </c>
      <c r="P302" t="s">
        <v>350</v>
      </c>
      <c r="Q302">
        <v>1</v>
      </c>
      <c r="X302">
        <v>134.08000000000001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1</v>
      </c>
      <c r="AE302">
        <v>1</v>
      </c>
      <c r="AF302" t="s">
        <v>3</v>
      </c>
      <c r="AG302">
        <v>134.08000000000001</v>
      </c>
      <c r="AH302">
        <v>2</v>
      </c>
      <c r="AI302">
        <v>36292848</v>
      </c>
      <c r="AJ302">
        <v>310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</row>
    <row r="303" spans="1:44" x14ac:dyDescent="0.2">
      <c r="A303">
        <f>ROW(Source!A2273)</f>
        <v>2273</v>
      </c>
      <c r="B303">
        <v>36292857</v>
      </c>
      <c r="C303">
        <v>36292847</v>
      </c>
      <c r="D303">
        <v>34886525</v>
      </c>
      <c r="E303">
        <v>1</v>
      </c>
      <c r="F303">
        <v>1</v>
      </c>
      <c r="G303">
        <v>23</v>
      </c>
      <c r="H303">
        <v>2</v>
      </c>
      <c r="I303" t="s">
        <v>497</v>
      </c>
      <c r="J303" t="s">
        <v>498</v>
      </c>
      <c r="K303" t="s">
        <v>499</v>
      </c>
      <c r="L303">
        <v>1368</v>
      </c>
      <c r="N303">
        <v>1011</v>
      </c>
      <c r="O303" t="s">
        <v>354</v>
      </c>
      <c r="P303" t="s">
        <v>354</v>
      </c>
      <c r="Q303">
        <v>1</v>
      </c>
      <c r="X303">
        <v>4.0999999999999996</v>
      </c>
      <c r="Y303">
        <v>0</v>
      </c>
      <c r="Z303">
        <v>88.05</v>
      </c>
      <c r="AA303">
        <v>3.72</v>
      </c>
      <c r="AB303">
        <v>0</v>
      </c>
      <c r="AC303">
        <v>0</v>
      </c>
      <c r="AD303">
        <v>1</v>
      </c>
      <c r="AE303">
        <v>0</v>
      </c>
      <c r="AF303" t="s">
        <v>3</v>
      </c>
      <c r="AG303">
        <v>4.0999999999999996</v>
      </c>
      <c r="AH303">
        <v>2</v>
      </c>
      <c r="AI303">
        <v>36292849</v>
      </c>
      <c r="AJ303">
        <v>311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</row>
    <row r="304" spans="1:44" x14ac:dyDescent="0.2">
      <c r="A304">
        <f>ROW(Source!A2273)</f>
        <v>2273</v>
      </c>
      <c r="B304">
        <v>36292858</v>
      </c>
      <c r="C304">
        <v>36292847</v>
      </c>
      <c r="D304">
        <v>34886703</v>
      </c>
      <c r="E304">
        <v>1</v>
      </c>
      <c r="F304">
        <v>1</v>
      </c>
      <c r="G304">
        <v>23</v>
      </c>
      <c r="H304">
        <v>2</v>
      </c>
      <c r="I304" t="s">
        <v>500</v>
      </c>
      <c r="J304" t="s">
        <v>501</v>
      </c>
      <c r="K304" t="s">
        <v>502</v>
      </c>
      <c r="L304">
        <v>1368</v>
      </c>
      <c r="N304">
        <v>1011</v>
      </c>
      <c r="O304" t="s">
        <v>354</v>
      </c>
      <c r="P304" t="s">
        <v>354</v>
      </c>
      <c r="Q304">
        <v>1</v>
      </c>
      <c r="X304">
        <v>2.1800000000000002</v>
      </c>
      <c r="Y304">
        <v>0</v>
      </c>
      <c r="Z304">
        <v>3.79</v>
      </c>
      <c r="AA304">
        <v>0.01</v>
      </c>
      <c r="AB304">
        <v>0</v>
      </c>
      <c r="AC304">
        <v>0</v>
      </c>
      <c r="AD304">
        <v>1</v>
      </c>
      <c r="AE304">
        <v>0</v>
      </c>
      <c r="AF304" t="s">
        <v>3</v>
      </c>
      <c r="AG304">
        <v>2.1800000000000002</v>
      </c>
      <c r="AH304">
        <v>2</v>
      </c>
      <c r="AI304">
        <v>36292850</v>
      </c>
      <c r="AJ304">
        <v>312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</row>
    <row r="305" spans="1:44" x14ac:dyDescent="0.2">
      <c r="A305">
        <f>ROW(Source!A2273)</f>
        <v>2273</v>
      </c>
      <c r="B305">
        <v>36292859</v>
      </c>
      <c r="C305">
        <v>36292847</v>
      </c>
      <c r="D305">
        <v>34887993</v>
      </c>
      <c r="E305">
        <v>1</v>
      </c>
      <c r="F305">
        <v>1</v>
      </c>
      <c r="G305">
        <v>23</v>
      </c>
      <c r="H305">
        <v>3</v>
      </c>
      <c r="I305" t="s">
        <v>503</v>
      </c>
      <c r="J305" t="s">
        <v>504</v>
      </c>
      <c r="K305" t="s">
        <v>505</v>
      </c>
      <c r="L305">
        <v>1339</v>
      </c>
      <c r="N305">
        <v>1007</v>
      </c>
      <c r="O305" t="s">
        <v>125</v>
      </c>
      <c r="P305" t="s">
        <v>125</v>
      </c>
      <c r="Q305">
        <v>1</v>
      </c>
      <c r="X305">
        <v>0.21</v>
      </c>
      <c r="Y305">
        <v>600.76</v>
      </c>
      <c r="Z305">
        <v>0</v>
      </c>
      <c r="AA305">
        <v>0</v>
      </c>
      <c r="AB305">
        <v>0</v>
      </c>
      <c r="AC305">
        <v>0</v>
      </c>
      <c r="AD305">
        <v>1</v>
      </c>
      <c r="AE305">
        <v>0</v>
      </c>
      <c r="AF305" t="s">
        <v>3</v>
      </c>
      <c r="AG305">
        <v>0.21</v>
      </c>
      <c r="AH305">
        <v>2</v>
      </c>
      <c r="AI305">
        <v>36292851</v>
      </c>
      <c r="AJ305">
        <v>313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</row>
    <row r="306" spans="1:44" x14ac:dyDescent="0.2">
      <c r="A306">
        <f>ROW(Source!A2273)</f>
        <v>2273</v>
      </c>
      <c r="B306">
        <v>36292860</v>
      </c>
      <c r="C306">
        <v>36292847</v>
      </c>
      <c r="D306">
        <v>34889747</v>
      </c>
      <c r="E306">
        <v>1</v>
      </c>
      <c r="F306">
        <v>1</v>
      </c>
      <c r="G306">
        <v>23</v>
      </c>
      <c r="H306">
        <v>3</v>
      </c>
      <c r="I306" t="s">
        <v>334</v>
      </c>
      <c r="J306" t="s">
        <v>336</v>
      </c>
      <c r="K306" t="s">
        <v>335</v>
      </c>
      <c r="L306">
        <v>1348</v>
      </c>
      <c r="N306">
        <v>1009</v>
      </c>
      <c r="O306" t="s">
        <v>171</v>
      </c>
      <c r="P306" t="s">
        <v>171</v>
      </c>
      <c r="Q306">
        <v>1000</v>
      </c>
      <c r="X306">
        <v>8.5299999999999994</v>
      </c>
      <c r="Y306">
        <v>2980.59</v>
      </c>
      <c r="Z306">
        <v>0</v>
      </c>
      <c r="AA306">
        <v>0</v>
      </c>
      <c r="AB306">
        <v>0</v>
      </c>
      <c r="AC306">
        <v>0</v>
      </c>
      <c r="AD306">
        <v>1</v>
      </c>
      <c r="AE306">
        <v>0</v>
      </c>
      <c r="AF306" t="s">
        <v>3</v>
      </c>
      <c r="AG306">
        <v>8.5299999999999994</v>
      </c>
      <c r="AH306">
        <v>2</v>
      </c>
      <c r="AI306">
        <v>36292852</v>
      </c>
      <c r="AJ306">
        <v>314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</row>
    <row r="307" spans="1:44" x14ac:dyDescent="0.2">
      <c r="A307">
        <f>ROW(Source!A2273)</f>
        <v>2273</v>
      </c>
      <c r="B307">
        <v>36292861</v>
      </c>
      <c r="C307">
        <v>36292847</v>
      </c>
      <c r="D307">
        <v>34890867</v>
      </c>
      <c r="E307">
        <v>1</v>
      </c>
      <c r="F307">
        <v>1</v>
      </c>
      <c r="G307">
        <v>23</v>
      </c>
      <c r="H307">
        <v>3</v>
      </c>
      <c r="I307" t="s">
        <v>506</v>
      </c>
      <c r="J307" t="s">
        <v>507</v>
      </c>
      <c r="K307" t="s">
        <v>508</v>
      </c>
      <c r="L307">
        <v>1354</v>
      </c>
      <c r="N307">
        <v>1010</v>
      </c>
      <c r="O307" t="s">
        <v>104</v>
      </c>
      <c r="P307" t="s">
        <v>104</v>
      </c>
      <c r="Q307">
        <v>1</v>
      </c>
      <c r="X307">
        <v>1.5</v>
      </c>
      <c r="Y307">
        <v>4684.57</v>
      </c>
      <c r="Z307">
        <v>0</v>
      </c>
      <c r="AA307">
        <v>0</v>
      </c>
      <c r="AB307">
        <v>0</v>
      </c>
      <c r="AC307">
        <v>0</v>
      </c>
      <c r="AD307">
        <v>1</v>
      </c>
      <c r="AE307">
        <v>0</v>
      </c>
      <c r="AF307" t="s">
        <v>3</v>
      </c>
      <c r="AG307">
        <v>1.5</v>
      </c>
      <c r="AH307">
        <v>2</v>
      </c>
      <c r="AI307">
        <v>36292855</v>
      </c>
      <c r="AJ307">
        <v>317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</row>
    <row r="308" spans="1:44" x14ac:dyDescent="0.2">
      <c r="A308">
        <f>ROW(Source!A2273)</f>
        <v>2273</v>
      </c>
      <c r="B308">
        <v>36292862</v>
      </c>
      <c r="C308">
        <v>36292847</v>
      </c>
      <c r="D308">
        <v>34862850</v>
      </c>
      <c r="E308">
        <v>23</v>
      </c>
      <c r="F308">
        <v>1</v>
      </c>
      <c r="G308">
        <v>23</v>
      </c>
      <c r="H308">
        <v>3</v>
      </c>
      <c r="I308" t="s">
        <v>514</v>
      </c>
      <c r="J308" t="s">
        <v>3</v>
      </c>
      <c r="K308" t="s">
        <v>515</v>
      </c>
      <c r="L308">
        <v>1327</v>
      </c>
      <c r="N308">
        <v>1005</v>
      </c>
      <c r="O308" t="s">
        <v>283</v>
      </c>
      <c r="P308" t="s">
        <v>283</v>
      </c>
      <c r="Q308">
        <v>1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 t="s">
        <v>3</v>
      </c>
      <c r="AG308">
        <v>0</v>
      </c>
      <c r="AH308">
        <v>3</v>
      </c>
      <c r="AI308">
        <v>-1</v>
      </c>
      <c r="AJ308" t="s">
        <v>3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</row>
    <row r="309" spans="1:44" x14ac:dyDescent="0.2">
      <c r="A309">
        <f>ROW(Source!A2383)</f>
        <v>2383</v>
      </c>
      <c r="B309">
        <v>36293225</v>
      </c>
      <c r="C309">
        <v>36293216</v>
      </c>
      <c r="D309">
        <v>34861490</v>
      </c>
      <c r="E309">
        <v>23</v>
      </c>
      <c r="F309">
        <v>1</v>
      </c>
      <c r="G309">
        <v>23</v>
      </c>
      <c r="H309">
        <v>1</v>
      </c>
      <c r="I309" t="s">
        <v>348</v>
      </c>
      <c r="J309" t="s">
        <v>3</v>
      </c>
      <c r="K309" t="s">
        <v>349</v>
      </c>
      <c r="L309">
        <v>1191</v>
      </c>
      <c r="N309">
        <v>1013</v>
      </c>
      <c r="O309" t="s">
        <v>350</v>
      </c>
      <c r="P309" t="s">
        <v>350</v>
      </c>
      <c r="Q309">
        <v>1</v>
      </c>
      <c r="X309">
        <v>122.25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1</v>
      </c>
      <c r="AE309">
        <v>1</v>
      </c>
      <c r="AF309" t="s">
        <v>3</v>
      </c>
      <c r="AG309">
        <v>122.25</v>
      </c>
      <c r="AH309">
        <v>2</v>
      </c>
      <c r="AI309">
        <v>36293217</v>
      </c>
      <c r="AJ309">
        <v>318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</row>
    <row r="310" spans="1:44" x14ac:dyDescent="0.2">
      <c r="A310">
        <f>ROW(Source!A2383)</f>
        <v>2383</v>
      </c>
      <c r="B310">
        <v>36293226</v>
      </c>
      <c r="C310">
        <v>36293216</v>
      </c>
      <c r="D310">
        <v>34886250</v>
      </c>
      <c r="E310">
        <v>1</v>
      </c>
      <c r="F310">
        <v>1</v>
      </c>
      <c r="G310">
        <v>23</v>
      </c>
      <c r="H310">
        <v>2</v>
      </c>
      <c r="I310" t="s">
        <v>464</v>
      </c>
      <c r="J310" t="s">
        <v>465</v>
      </c>
      <c r="K310" t="s">
        <v>466</v>
      </c>
      <c r="L310">
        <v>1368</v>
      </c>
      <c r="N310">
        <v>1011</v>
      </c>
      <c r="O310" t="s">
        <v>354</v>
      </c>
      <c r="P310" t="s">
        <v>354</v>
      </c>
      <c r="Q310">
        <v>1</v>
      </c>
      <c r="X310">
        <v>2.59</v>
      </c>
      <c r="Y310">
        <v>0</v>
      </c>
      <c r="Z310">
        <v>430.84</v>
      </c>
      <c r="AA310">
        <v>328.24</v>
      </c>
      <c r="AB310">
        <v>0</v>
      </c>
      <c r="AC310">
        <v>0</v>
      </c>
      <c r="AD310">
        <v>1</v>
      </c>
      <c r="AE310">
        <v>0</v>
      </c>
      <c r="AF310" t="s">
        <v>3</v>
      </c>
      <c r="AG310">
        <v>2.59</v>
      </c>
      <c r="AH310">
        <v>2</v>
      </c>
      <c r="AI310">
        <v>36293218</v>
      </c>
      <c r="AJ310">
        <v>319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</row>
    <row r="311" spans="1:44" x14ac:dyDescent="0.2">
      <c r="A311">
        <f>ROW(Source!A2383)</f>
        <v>2383</v>
      </c>
      <c r="B311">
        <v>36293227</v>
      </c>
      <c r="C311">
        <v>36293216</v>
      </c>
      <c r="D311">
        <v>34886349</v>
      </c>
      <c r="E311">
        <v>1</v>
      </c>
      <c r="F311">
        <v>1</v>
      </c>
      <c r="G311">
        <v>23</v>
      </c>
      <c r="H311">
        <v>2</v>
      </c>
      <c r="I311" t="s">
        <v>467</v>
      </c>
      <c r="J311" t="s">
        <v>468</v>
      </c>
      <c r="K311" t="s">
        <v>469</v>
      </c>
      <c r="L311">
        <v>1368</v>
      </c>
      <c r="N311">
        <v>1011</v>
      </c>
      <c r="O311" t="s">
        <v>354</v>
      </c>
      <c r="P311" t="s">
        <v>354</v>
      </c>
      <c r="Q311">
        <v>1</v>
      </c>
      <c r="X311">
        <v>3.14</v>
      </c>
      <c r="Y311">
        <v>0</v>
      </c>
      <c r="Z311">
        <v>26.66</v>
      </c>
      <c r="AA311">
        <v>0.11</v>
      </c>
      <c r="AB311">
        <v>0</v>
      </c>
      <c r="AC311">
        <v>0</v>
      </c>
      <c r="AD311">
        <v>1</v>
      </c>
      <c r="AE311">
        <v>0</v>
      </c>
      <c r="AF311" t="s">
        <v>3</v>
      </c>
      <c r="AG311">
        <v>3.14</v>
      </c>
      <c r="AH311">
        <v>2</v>
      </c>
      <c r="AI311">
        <v>36293219</v>
      </c>
      <c r="AJ311">
        <v>320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</row>
    <row r="312" spans="1:44" x14ac:dyDescent="0.2">
      <c r="A312">
        <f>ROW(Source!A2383)</f>
        <v>2383</v>
      </c>
      <c r="B312">
        <v>36293228</v>
      </c>
      <c r="C312">
        <v>36293216</v>
      </c>
      <c r="D312">
        <v>34886727</v>
      </c>
      <c r="E312">
        <v>1</v>
      </c>
      <c r="F312">
        <v>1</v>
      </c>
      <c r="G312">
        <v>23</v>
      </c>
      <c r="H312">
        <v>2</v>
      </c>
      <c r="I312" t="s">
        <v>470</v>
      </c>
      <c r="J312" t="s">
        <v>471</v>
      </c>
      <c r="K312" t="s">
        <v>472</v>
      </c>
      <c r="L312">
        <v>1368</v>
      </c>
      <c r="N312">
        <v>1011</v>
      </c>
      <c r="O312" t="s">
        <v>354</v>
      </c>
      <c r="P312" t="s">
        <v>354</v>
      </c>
      <c r="Q312">
        <v>1</v>
      </c>
      <c r="X312">
        <v>2.59</v>
      </c>
      <c r="Y312">
        <v>0</v>
      </c>
      <c r="Z312">
        <v>5.08</v>
      </c>
      <c r="AA312">
        <v>0.96</v>
      </c>
      <c r="AB312">
        <v>0</v>
      </c>
      <c r="AC312">
        <v>0</v>
      </c>
      <c r="AD312">
        <v>1</v>
      </c>
      <c r="AE312">
        <v>0</v>
      </c>
      <c r="AF312" t="s">
        <v>3</v>
      </c>
      <c r="AG312">
        <v>2.59</v>
      </c>
      <c r="AH312">
        <v>2</v>
      </c>
      <c r="AI312">
        <v>36293220</v>
      </c>
      <c r="AJ312">
        <v>321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</row>
    <row r="313" spans="1:44" x14ac:dyDescent="0.2">
      <c r="A313">
        <f>ROW(Source!A2383)</f>
        <v>2383</v>
      </c>
      <c r="B313">
        <v>36293229</v>
      </c>
      <c r="C313">
        <v>36293216</v>
      </c>
      <c r="D313">
        <v>34887862</v>
      </c>
      <c r="E313">
        <v>1</v>
      </c>
      <c r="F313">
        <v>1</v>
      </c>
      <c r="G313">
        <v>23</v>
      </c>
      <c r="H313">
        <v>3</v>
      </c>
      <c r="I313" t="s">
        <v>473</v>
      </c>
      <c r="J313" t="s">
        <v>474</v>
      </c>
      <c r="K313" t="s">
        <v>475</v>
      </c>
      <c r="L313">
        <v>1348</v>
      </c>
      <c r="N313">
        <v>1009</v>
      </c>
      <c r="O313" t="s">
        <v>171</v>
      </c>
      <c r="P313" t="s">
        <v>171</v>
      </c>
      <c r="Q313">
        <v>1000</v>
      </c>
      <c r="X313">
        <v>6.8999999999999999E-3</v>
      </c>
      <c r="Y313">
        <v>143537.54999999999</v>
      </c>
      <c r="Z313">
        <v>0</v>
      </c>
      <c r="AA313">
        <v>0</v>
      </c>
      <c r="AB313">
        <v>0</v>
      </c>
      <c r="AC313">
        <v>0</v>
      </c>
      <c r="AD313">
        <v>1</v>
      </c>
      <c r="AE313">
        <v>0</v>
      </c>
      <c r="AF313" t="s">
        <v>3</v>
      </c>
      <c r="AG313">
        <v>6.8999999999999999E-3</v>
      </c>
      <c r="AH313">
        <v>2</v>
      </c>
      <c r="AI313">
        <v>36293221</v>
      </c>
      <c r="AJ313">
        <v>322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</row>
    <row r="314" spans="1:44" x14ac:dyDescent="0.2">
      <c r="A314">
        <f>ROW(Source!A2383)</f>
        <v>2383</v>
      </c>
      <c r="B314">
        <v>36293230</v>
      </c>
      <c r="C314">
        <v>36293216</v>
      </c>
      <c r="D314">
        <v>34888643</v>
      </c>
      <c r="E314">
        <v>1</v>
      </c>
      <c r="F314">
        <v>1</v>
      </c>
      <c r="G314">
        <v>23</v>
      </c>
      <c r="H314">
        <v>3</v>
      </c>
      <c r="I314" t="s">
        <v>476</v>
      </c>
      <c r="J314" t="s">
        <v>477</v>
      </c>
      <c r="K314" t="s">
        <v>478</v>
      </c>
      <c r="L314">
        <v>1348</v>
      </c>
      <c r="N314">
        <v>1009</v>
      </c>
      <c r="O314" t="s">
        <v>171</v>
      </c>
      <c r="P314" t="s">
        <v>171</v>
      </c>
      <c r="Q314">
        <v>1000</v>
      </c>
      <c r="X314">
        <v>2.3E-3</v>
      </c>
      <c r="Y314">
        <v>110581.32</v>
      </c>
      <c r="Z314">
        <v>0</v>
      </c>
      <c r="AA314">
        <v>0</v>
      </c>
      <c r="AB314">
        <v>0</v>
      </c>
      <c r="AC314">
        <v>0</v>
      </c>
      <c r="AD314">
        <v>1</v>
      </c>
      <c r="AE314">
        <v>0</v>
      </c>
      <c r="AF314" t="s">
        <v>3</v>
      </c>
      <c r="AG314">
        <v>2.3E-3</v>
      </c>
      <c r="AH314">
        <v>2</v>
      </c>
      <c r="AI314">
        <v>36293222</v>
      </c>
      <c r="AJ314">
        <v>323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</row>
    <row r="315" spans="1:44" x14ac:dyDescent="0.2">
      <c r="A315">
        <f>ROW(Source!A2383)</f>
        <v>2383</v>
      </c>
      <c r="B315">
        <v>36293231</v>
      </c>
      <c r="C315">
        <v>36293216</v>
      </c>
      <c r="D315">
        <v>34889657</v>
      </c>
      <c r="E315">
        <v>1</v>
      </c>
      <c r="F315">
        <v>1</v>
      </c>
      <c r="G315">
        <v>23</v>
      </c>
      <c r="H315">
        <v>3</v>
      </c>
      <c r="I315" t="s">
        <v>479</v>
      </c>
      <c r="J315" t="s">
        <v>480</v>
      </c>
      <c r="K315" t="s">
        <v>481</v>
      </c>
      <c r="L315">
        <v>1339</v>
      </c>
      <c r="N315">
        <v>1007</v>
      </c>
      <c r="O315" t="s">
        <v>125</v>
      </c>
      <c r="P315" t="s">
        <v>125</v>
      </c>
      <c r="Q315">
        <v>1</v>
      </c>
      <c r="X315">
        <v>1.32</v>
      </c>
      <c r="Y315">
        <v>3985.36</v>
      </c>
      <c r="Z315">
        <v>0</v>
      </c>
      <c r="AA315">
        <v>0</v>
      </c>
      <c r="AB315">
        <v>0</v>
      </c>
      <c r="AC315">
        <v>0</v>
      </c>
      <c r="AD315">
        <v>1</v>
      </c>
      <c r="AE315">
        <v>0</v>
      </c>
      <c r="AF315" t="s">
        <v>3</v>
      </c>
      <c r="AG315">
        <v>1.32</v>
      </c>
      <c r="AH315">
        <v>2</v>
      </c>
      <c r="AI315">
        <v>36293223</v>
      </c>
      <c r="AJ315">
        <v>324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</row>
    <row r="316" spans="1:44" x14ac:dyDescent="0.2">
      <c r="A316">
        <f>ROW(Source!A2383)</f>
        <v>2383</v>
      </c>
      <c r="B316">
        <v>36293232</v>
      </c>
      <c r="C316">
        <v>36293216</v>
      </c>
      <c r="D316">
        <v>34891377</v>
      </c>
      <c r="E316">
        <v>1</v>
      </c>
      <c r="F316">
        <v>1</v>
      </c>
      <c r="G316">
        <v>23</v>
      </c>
      <c r="H316">
        <v>3</v>
      </c>
      <c r="I316" t="s">
        <v>482</v>
      </c>
      <c r="J316" t="s">
        <v>483</v>
      </c>
      <c r="K316" t="s">
        <v>484</v>
      </c>
      <c r="L316">
        <v>1301</v>
      </c>
      <c r="N316">
        <v>1003</v>
      </c>
      <c r="O316" t="s">
        <v>457</v>
      </c>
      <c r="P316" t="s">
        <v>457</v>
      </c>
      <c r="Q316">
        <v>1</v>
      </c>
      <c r="X316">
        <v>100</v>
      </c>
      <c r="Y316">
        <v>1089.42</v>
      </c>
      <c r="Z316">
        <v>0</v>
      </c>
      <c r="AA316">
        <v>0</v>
      </c>
      <c r="AB316">
        <v>0</v>
      </c>
      <c r="AC316">
        <v>0</v>
      </c>
      <c r="AD316">
        <v>1</v>
      </c>
      <c r="AE316">
        <v>0</v>
      </c>
      <c r="AF316" t="s">
        <v>3</v>
      </c>
      <c r="AG316">
        <v>100</v>
      </c>
      <c r="AH316">
        <v>2</v>
      </c>
      <c r="AI316">
        <v>36293224</v>
      </c>
      <c r="AJ316">
        <v>325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Смета СН-2012 по гл. 1-5</vt:lpstr>
      <vt:lpstr>RV_DATA</vt:lpstr>
      <vt:lpstr>Расчет стоимости ресурсов</vt:lpstr>
      <vt:lpstr>Source</vt:lpstr>
      <vt:lpstr>SourceObSm</vt:lpstr>
      <vt:lpstr>SmtRes</vt:lpstr>
      <vt:lpstr>EtalonRes</vt:lpstr>
      <vt:lpstr>'Расчет стоимости ресурсов'!Заголовки_для_печати</vt:lpstr>
      <vt:lpstr>'Смета СН-2012 по гл. 1-5'!Заголовки_для_печати</vt:lpstr>
      <vt:lpstr>'Расчет стоимости ресурсов'!Область_печати</vt:lpstr>
      <vt:lpstr>'Смета СН-2012 по гл. 1-5'!Область_печати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Григорий</cp:lastModifiedBy>
  <cp:lastPrinted>2021-03-15T14:52:49Z</cp:lastPrinted>
  <dcterms:created xsi:type="dcterms:W3CDTF">2019-08-02T07:36:31Z</dcterms:created>
  <dcterms:modified xsi:type="dcterms:W3CDTF">2021-03-15T14:53:01Z</dcterms:modified>
</cp:coreProperties>
</file>